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eray Thierry\Desktop\Enseignement 2022-2023\6-Activités annexes\12-Suivi Académie sujet MEE\0-Scénario corrigé\1- Scénario transfert bon\"/>
    </mc:Choice>
  </mc:AlternateContent>
  <xr:revisionPtr revIDLastSave="0" documentId="13_ncr:1_{B2EDC7A2-6852-4AC2-AA98-9B181205C3A4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Mode d'emploi" sheetId="1" r:id="rId1"/>
    <sheet name="1. Présentation générale" sheetId="2" r:id="rId2"/>
    <sheet name="2. Problématisation E32b" sheetId="3" r:id="rId3"/>
    <sheet name="3. Scénario E32b" sheetId="4" r:id="rId4"/>
    <sheet name="4. Barème E32b" sheetId="5" r:id="rId5"/>
    <sheet name="5. Transfert vers grille E32b" sheetId="10" r:id="rId6"/>
    <sheet name="Données générales" sheetId="6" state="hidden" r:id="rId7"/>
    <sheet name="Tâches" sheetId="7" state="hidden" r:id="rId8"/>
    <sheet name="Compétences" sheetId="8" state="hidden" r:id="rId9"/>
    <sheet name="Savoirs" sheetId="9" state="hidden" r:id="rId10"/>
  </sheets>
  <calcPr calcId="191029"/>
</workbook>
</file>

<file path=xl/calcChain.xml><?xml version="1.0" encoding="utf-8"?>
<calcChain xmlns="http://schemas.openxmlformats.org/spreadsheetml/2006/main">
  <c r="C7" i="4" l="1"/>
  <c r="Q8" i="4"/>
  <c r="Q9" i="4"/>
  <c r="Q10" i="4"/>
  <c r="Q11" i="4"/>
  <c r="Q12" i="4"/>
  <c r="Q13" i="4"/>
  <c r="Q14" i="4"/>
  <c r="Q15" i="4"/>
  <c r="Q16" i="4"/>
  <c r="Q17" i="4"/>
  <c r="P8" i="4"/>
  <c r="P9" i="4"/>
  <c r="P10" i="4"/>
  <c r="P11" i="4"/>
  <c r="P12" i="4"/>
  <c r="P13" i="4"/>
  <c r="P14" i="4"/>
  <c r="P15" i="4"/>
  <c r="P16" i="4"/>
  <c r="P17" i="4"/>
  <c r="P7" i="4"/>
  <c r="P6" i="4"/>
  <c r="H8" i="4"/>
  <c r="H9" i="4"/>
  <c r="H10" i="4"/>
  <c r="H11" i="4"/>
  <c r="H12" i="4"/>
  <c r="H13" i="4"/>
  <c r="H14" i="4"/>
  <c r="H15" i="4"/>
  <c r="H16" i="4"/>
  <c r="H17" i="4"/>
  <c r="H7" i="4"/>
  <c r="H6" i="4"/>
  <c r="O20" i="4" l="1"/>
  <c r="O21" i="4" s="1"/>
  <c r="N19" i="4"/>
  <c r="N21" i="4" s="1"/>
  <c r="K7" i="4" l="1"/>
  <c r="K8" i="4"/>
  <c r="K9" i="4"/>
  <c r="K10" i="4"/>
  <c r="K11" i="4"/>
  <c r="K12" i="4"/>
  <c r="K13" i="4"/>
  <c r="K14" i="4"/>
  <c r="K15" i="4"/>
  <c r="K16" i="4"/>
  <c r="K17" i="4"/>
  <c r="L7" i="4"/>
  <c r="L8" i="4"/>
  <c r="L9" i="4"/>
  <c r="L10" i="4"/>
  <c r="L11" i="4"/>
  <c r="L12" i="4"/>
  <c r="L13" i="4"/>
  <c r="L14" i="4"/>
  <c r="L15" i="4"/>
  <c r="L16" i="4"/>
  <c r="L17" i="4"/>
  <c r="Q7" i="4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L6" i="4" l="1"/>
  <c r="K6" i="4"/>
  <c r="I6" i="4"/>
  <c r="M6" i="5" l="1"/>
  <c r="M7" i="5"/>
  <c r="M8" i="5"/>
  <c r="M9" i="5"/>
  <c r="M10" i="5"/>
  <c r="L6" i="5"/>
  <c r="L7" i="5"/>
  <c r="L8" i="5"/>
  <c r="L9" i="5"/>
  <c r="L10" i="5"/>
  <c r="L11" i="5"/>
  <c r="L12" i="5"/>
  <c r="L13" i="5"/>
  <c r="L14" i="5"/>
  <c r="L15" i="5"/>
  <c r="K6" i="5"/>
  <c r="K7" i="5"/>
  <c r="K8" i="5"/>
  <c r="K9" i="5"/>
  <c r="K10" i="5"/>
  <c r="K11" i="5"/>
  <c r="K12" i="5"/>
  <c r="K13" i="5"/>
  <c r="K14" i="5"/>
  <c r="K15" i="5"/>
  <c r="D6" i="5"/>
  <c r="AB6" i="5" s="1"/>
  <c r="AC6" i="5" s="1"/>
  <c r="D7" i="5"/>
  <c r="AL7" i="5" s="1"/>
  <c r="AM7" i="5" s="1"/>
  <c r="D8" i="5"/>
  <c r="D9" i="5"/>
  <c r="T9" i="5" s="1"/>
  <c r="U9" i="5" s="1"/>
  <c r="D10" i="5"/>
  <c r="AZ10" i="5" s="1"/>
  <c r="BA10" i="5" s="1"/>
  <c r="D11" i="5"/>
  <c r="V11" i="5" s="1"/>
  <c r="W11" i="5" s="1"/>
  <c r="D12" i="5"/>
  <c r="AF12" i="5" s="1"/>
  <c r="AG12" i="5" s="1"/>
  <c r="D13" i="5"/>
  <c r="AP13" i="5" s="1"/>
  <c r="AQ13" i="5" s="1"/>
  <c r="D14" i="5"/>
  <c r="AB14" i="5" s="1"/>
  <c r="AC14" i="5" s="1"/>
  <c r="D15" i="5"/>
  <c r="BB15" i="5" s="1"/>
  <c r="BC15" i="5" s="1"/>
  <c r="N6" i="5" l="1"/>
  <c r="O6" i="5"/>
  <c r="N10" i="5"/>
  <c r="N9" i="5"/>
  <c r="CJ11" i="5"/>
  <c r="CK11" i="5" s="1"/>
  <c r="X11" i="5"/>
  <c r="Y11" i="5" s="1"/>
  <c r="AJ10" i="5"/>
  <c r="AK10" i="5" s="1"/>
  <c r="AH10" i="5"/>
  <c r="AI10" i="5" s="1"/>
  <c r="BX10" i="5"/>
  <c r="BY10" i="5" s="1"/>
  <c r="CJ9" i="5"/>
  <c r="CK9" i="5" s="1"/>
  <c r="AT14" i="5"/>
  <c r="AU14" i="5" s="1"/>
  <c r="BN9" i="5"/>
  <c r="V9" i="5"/>
  <c r="W9" i="5" s="1"/>
  <c r="BV12" i="5"/>
  <c r="BW12" i="5" s="1"/>
  <c r="AH12" i="5"/>
  <c r="AI12" i="5" s="1"/>
  <c r="BB9" i="5"/>
  <c r="BJ13" i="5"/>
  <c r="BK13" i="5" s="1"/>
  <c r="BL11" i="5"/>
  <c r="BM11" i="5" s="1"/>
  <c r="BH13" i="5"/>
  <c r="BI13" i="5" s="1"/>
  <c r="BJ11" i="5"/>
  <c r="BK11" i="5" s="1"/>
  <c r="CD13" i="5"/>
  <c r="CE13" i="5" s="1"/>
  <c r="AR11" i="5"/>
  <c r="AS11" i="5" s="1"/>
  <c r="AN15" i="5"/>
  <c r="AO15" i="5" s="1"/>
  <c r="BR15" i="5"/>
  <c r="BS15" i="5" s="1"/>
  <c r="BX15" i="5"/>
  <c r="BY15" i="5" s="1"/>
  <c r="AR13" i="5"/>
  <c r="AS13" i="5" s="1"/>
  <c r="AX14" i="5"/>
  <c r="AY14" i="5" s="1"/>
  <c r="BR14" i="5"/>
  <c r="BD15" i="5"/>
  <c r="BE15" i="5" s="1"/>
  <c r="AP11" i="5"/>
  <c r="AQ11" i="5" s="1"/>
  <c r="AP9" i="5"/>
  <c r="AQ9" i="5" s="1"/>
  <c r="AB13" i="5"/>
  <c r="AC13" i="5" s="1"/>
  <c r="BR13" i="5"/>
  <c r="BS13" i="5" s="1"/>
  <c r="R12" i="5"/>
  <c r="S12" i="5" s="1"/>
  <c r="BR12" i="5"/>
  <c r="AJ15" i="5"/>
  <c r="AK15" i="5" s="1"/>
  <c r="BX12" i="5"/>
  <c r="BY12" i="5" s="1"/>
  <c r="X13" i="5"/>
  <c r="Y13" i="5" s="1"/>
  <c r="Z11" i="5"/>
  <c r="AA11" i="5" s="1"/>
  <c r="BR11" i="5"/>
  <c r="BS11" i="5" s="1"/>
  <c r="BD10" i="5"/>
  <c r="BE10" i="5" s="1"/>
  <c r="BR10" i="5"/>
  <c r="CH14" i="5"/>
  <c r="CI14" i="5" s="1"/>
  <c r="BB12" i="5"/>
  <c r="BC12" i="5" s="1"/>
  <c r="BV10" i="5"/>
  <c r="AH15" i="5"/>
  <c r="AI15" i="5" s="1"/>
  <c r="AD6" i="5"/>
  <c r="Z9" i="5"/>
  <c r="AA9" i="5" s="1"/>
  <c r="BR9" i="5"/>
  <c r="BS9" i="5" s="1"/>
  <c r="BN14" i="5"/>
  <c r="BO14" i="5" s="1"/>
  <c r="AZ12" i="5"/>
  <c r="BA12" i="5" s="1"/>
  <c r="CJ6" i="5"/>
  <c r="CK6" i="5" s="1"/>
  <c r="BD8" i="5"/>
  <c r="BR8" i="5"/>
  <c r="BS8" i="5" s="1"/>
  <c r="AZ6" i="5"/>
  <c r="BA6" i="5" s="1"/>
  <c r="AZ8" i="5"/>
  <c r="BA8" i="5" s="1"/>
  <c r="BV8" i="5"/>
  <c r="BW8" i="5" s="1"/>
  <c r="AD8" i="5"/>
  <c r="AE8" i="5" s="1"/>
  <c r="BZ7" i="5"/>
  <c r="CA7" i="5" s="1"/>
  <c r="P6" i="5"/>
  <c r="Q6" i="5" s="1"/>
  <c r="BR6" i="5"/>
  <c r="BS6" i="5" s="1"/>
  <c r="BF7" i="5"/>
  <c r="BG7" i="5" s="1"/>
  <c r="CB7" i="5"/>
  <c r="CC7" i="5" s="1"/>
  <c r="T7" i="5"/>
  <c r="U7" i="5" s="1"/>
  <c r="BR7" i="5"/>
  <c r="AH7" i="5"/>
  <c r="AI7" i="5" s="1"/>
  <c r="P7" i="5"/>
  <c r="Q7" i="5" s="1"/>
  <c r="N7" i="5"/>
  <c r="BL14" i="5"/>
  <c r="BM14" i="5" s="1"/>
  <c r="CB15" i="5"/>
  <c r="CC15" i="5" s="1"/>
  <c r="BF15" i="5"/>
  <c r="BG15" i="5" s="1"/>
  <c r="AL15" i="5"/>
  <c r="AM15" i="5" s="1"/>
  <c r="P15" i="5"/>
  <c r="Q15" i="5" s="1"/>
  <c r="AV14" i="5"/>
  <c r="AW14" i="5" s="1"/>
  <c r="AD14" i="5"/>
  <c r="AE14" i="5" s="1"/>
  <c r="BL13" i="5"/>
  <c r="BM13" i="5" s="1"/>
  <c r="Z13" i="5"/>
  <c r="AA13" i="5" s="1"/>
  <c r="BZ12" i="5"/>
  <c r="CA12" i="5" s="1"/>
  <c r="BD12" i="5"/>
  <c r="BE12" i="5" s="1"/>
  <c r="P12" i="5"/>
  <c r="Q12" i="5" s="1"/>
  <c r="BN11" i="5"/>
  <c r="BO11" i="5" s="1"/>
  <c r="AT11" i="5"/>
  <c r="AU11" i="5" s="1"/>
  <c r="BZ10" i="5"/>
  <c r="CA10" i="5" s="1"/>
  <c r="BB10" i="5"/>
  <c r="BC10" i="5" s="1"/>
  <c r="AL10" i="5"/>
  <c r="AM10" i="5" s="1"/>
  <c r="P10" i="5"/>
  <c r="Q10" i="5" s="1"/>
  <c r="BP9" i="5"/>
  <c r="AR9" i="5"/>
  <c r="X9" i="5"/>
  <c r="Y9" i="5" s="1"/>
  <c r="BX8" i="5"/>
  <c r="BY8" i="5" s="1"/>
  <c r="BB8" i="5"/>
  <c r="BC8" i="5" s="1"/>
  <c r="AF8" i="5"/>
  <c r="AG8" i="5" s="1"/>
  <c r="CD7" i="5"/>
  <c r="CE7" i="5" s="1"/>
  <c r="AN7" i="5"/>
  <c r="AO7" i="5" s="1"/>
  <c r="R7" i="5"/>
  <c r="S7" i="5" s="1"/>
  <c r="BT6" i="5"/>
  <c r="BU6" i="5" s="1"/>
  <c r="BB6" i="5"/>
  <c r="BC6" i="5" s="1"/>
  <c r="AH6" i="5"/>
  <c r="AI6" i="5" s="1"/>
  <c r="BV15" i="5"/>
  <c r="BW15" i="5" s="1"/>
  <c r="AF15" i="5"/>
  <c r="AG15" i="5" s="1"/>
  <c r="CD14" i="5"/>
  <c r="CE14" i="5" s="1"/>
  <c r="BJ14" i="5"/>
  <c r="BK14" i="5" s="1"/>
  <c r="AR14" i="5"/>
  <c r="AS14" i="5" s="1"/>
  <c r="X14" i="5"/>
  <c r="Y14" i="5" s="1"/>
  <c r="CB13" i="5"/>
  <c r="CC13" i="5" s="1"/>
  <c r="AN13" i="5"/>
  <c r="AO13" i="5" s="1"/>
  <c r="V13" i="5"/>
  <c r="W13" i="5" s="1"/>
  <c r="BT12" i="5"/>
  <c r="BU12" i="5" s="1"/>
  <c r="AX12" i="5"/>
  <c r="AY12" i="5" s="1"/>
  <c r="AD12" i="5"/>
  <c r="AE12" i="5" s="1"/>
  <c r="CH11" i="5"/>
  <c r="CI11" i="5" s="1"/>
  <c r="AN11" i="5"/>
  <c r="AO11" i="5" s="1"/>
  <c r="T11" i="5"/>
  <c r="U11" i="5" s="1"/>
  <c r="BT10" i="5"/>
  <c r="BU10" i="5" s="1"/>
  <c r="AF10" i="5"/>
  <c r="AG10" i="5" s="1"/>
  <c r="CH9" i="5"/>
  <c r="CI9" i="5" s="1"/>
  <c r="BL9" i="5"/>
  <c r="AN9" i="5"/>
  <c r="AO9" i="5" s="1"/>
  <c r="AV8" i="5"/>
  <c r="AW8" i="5" s="1"/>
  <c r="Z8" i="5"/>
  <c r="AA8" i="5" s="1"/>
  <c r="BX7" i="5"/>
  <c r="BY7" i="5" s="1"/>
  <c r="BD7" i="5"/>
  <c r="BE7" i="5" s="1"/>
  <c r="BP6" i="5"/>
  <c r="BQ6" i="5" s="1"/>
  <c r="AX6" i="5"/>
  <c r="AY6" i="5" s="1"/>
  <c r="BT8" i="5"/>
  <c r="BU8" i="5" s="1"/>
  <c r="BT15" i="5"/>
  <c r="AZ15" i="5"/>
  <c r="BA15" i="5" s="1"/>
  <c r="AD15" i="5"/>
  <c r="AE15" i="5" s="1"/>
  <c r="BH14" i="5"/>
  <c r="BI14" i="5" s="1"/>
  <c r="AP14" i="5"/>
  <c r="AQ14" i="5" s="1"/>
  <c r="V14" i="5"/>
  <c r="BZ13" i="5"/>
  <c r="CA13" i="5" s="1"/>
  <c r="BF13" i="5"/>
  <c r="BG13" i="5" s="1"/>
  <c r="AL13" i="5"/>
  <c r="AM13" i="5" s="1"/>
  <c r="T13" i="5"/>
  <c r="U13" i="5" s="1"/>
  <c r="BP12" i="5"/>
  <c r="BQ12" i="5" s="1"/>
  <c r="AB12" i="5"/>
  <c r="AC12" i="5" s="1"/>
  <c r="CF11" i="5"/>
  <c r="CG11" i="5" s="1"/>
  <c r="BH11" i="5"/>
  <c r="BI11" i="5" s="1"/>
  <c r="R11" i="5"/>
  <c r="S11" i="5" s="1"/>
  <c r="AX10" i="5"/>
  <c r="AY10" i="5" s="1"/>
  <c r="AD10" i="5"/>
  <c r="AE10" i="5" s="1"/>
  <c r="CF9" i="5"/>
  <c r="CG9" i="5" s="1"/>
  <c r="BJ9" i="5"/>
  <c r="BK9" i="5" s="1"/>
  <c r="AL9" i="5"/>
  <c r="AM9" i="5" s="1"/>
  <c r="R9" i="5"/>
  <c r="S9" i="5" s="1"/>
  <c r="BP8" i="5"/>
  <c r="BQ8" i="5" s="1"/>
  <c r="AR8" i="5"/>
  <c r="X8" i="5"/>
  <c r="Y8" i="5" s="1"/>
  <c r="BV7" i="5"/>
  <c r="BW7" i="5" s="1"/>
  <c r="BB7" i="5"/>
  <c r="BC7" i="5" s="1"/>
  <c r="AF7" i="5"/>
  <c r="AG7" i="5" s="1"/>
  <c r="CH6" i="5"/>
  <c r="CI6" i="5" s="1"/>
  <c r="BN6" i="5"/>
  <c r="BO6" i="5" s="1"/>
  <c r="Z6" i="5"/>
  <c r="AA6" i="5" s="1"/>
  <c r="AT8" i="5"/>
  <c r="CF14" i="5"/>
  <c r="CG14" i="5" s="1"/>
  <c r="AB8" i="5"/>
  <c r="AC8" i="5" s="1"/>
  <c r="BZ15" i="5"/>
  <c r="AX15" i="5"/>
  <c r="AY15" i="5" s="1"/>
  <c r="AB15" i="5"/>
  <c r="AC15" i="5" s="1"/>
  <c r="CB14" i="5"/>
  <c r="CC14" i="5" s="1"/>
  <c r="BF14" i="5"/>
  <c r="BG14" i="5" s="1"/>
  <c r="AN14" i="5"/>
  <c r="AO14" i="5" s="1"/>
  <c r="BX13" i="5"/>
  <c r="BY13" i="5" s="1"/>
  <c r="AJ13" i="5"/>
  <c r="AK13" i="5" s="1"/>
  <c r="R13" i="5"/>
  <c r="S13" i="5" s="1"/>
  <c r="BN12" i="5"/>
  <c r="BO12" i="5" s="1"/>
  <c r="AV12" i="5"/>
  <c r="AW12" i="5" s="1"/>
  <c r="Z12" i="5"/>
  <c r="AA12" i="5" s="1"/>
  <c r="CD11" i="5"/>
  <c r="CE11" i="5" s="1"/>
  <c r="BF11" i="5"/>
  <c r="BG11" i="5" s="1"/>
  <c r="AL11" i="5"/>
  <c r="AM11" i="5" s="1"/>
  <c r="P11" i="5"/>
  <c r="Q11" i="5" s="1"/>
  <c r="BP10" i="5"/>
  <c r="BQ10" i="5" s="1"/>
  <c r="AV10" i="5"/>
  <c r="AW10" i="5" s="1"/>
  <c r="AB10" i="5"/>
  <c r="AC10" i="5" s="1"/>
  <c r="CD9" i="5"/>
  <c r="BH9" i="5"/>
  <c r="BI9" i="5" s="1"/>
  <c r="AJ9" i="5"/>
  <c r="P9" i="5"/>
  <c r="Q9" i="5" s="1"/>
  <c r="BN8" i="5"/>
  <c r="BO8" i="5" s="1"/>
  <c r="V8" i="5"/>
  <c r="W8" i="5" s="1"/>
  <c r="BT7" i="5"/>
  <c r="BU7" i="5" s="1"/>
  <c r="AZ7" i="5"/>
  <c r="AD7" i="5"/>
  <c r="AE7" i="5" s="1"/>
  <c r="BL6" i="5"/>
  <c r="AV6" i="5"/>
  <c r="AW6" i="5" s="1"/>
  <c r="CJ14" i="5"/>
  <c r="BP15" i="5"/>
  <c r="BQ15" i="5" s="1"/>
  <c r="AV15" i="5"/>
  <c r="AW15" i="5" s="1"/>
  <c r="Z15" i="5"/>
  <c r="AA15" i="5" s="1"/>
  <c r="BZ14" i="5"/>
  <c r="CA14" i="5" s="1"/>
  <c r="AL14" i="5"/>
  <c r="AM14" i="5" s="1"/>
  <c r="T14" i="5"/>
  <c r="U14" i="5" s="1"/>
  <c r="BV13" i="5"/>
  <c r="BW13" i="5" s="1"/>
  <c r="BD13" i="5"/>
  <c r="BE13" i="5" s="1"/>
  <c r="P13" i="5"/>
  <c r="Q13" i="5" s="1"/>
  <c r="BL12" i="5"/>
  <c r="BM12" i="5" s="1"/>
  <c r="AT12" i="5"/>
  <c r="AU12" i="5" s="1"/>
  <c r="CB11" i="5"/>
  <c r="CC11" i="5" s="1"/>
  <c r="BD11" i="5"/>
  <c r="BE11" i="5" s="1"/>
  <c r="AJ11" i="5"/>
  <c r="AK11" i="5" s="1"/>
  <c r="BL10" i="5"/>
  <c r="AT10" i="5"/>
  <c r="Z10" i="5"/>
  <c r="AA10" i="5" s="1"/>
  <c r="CB9" i="5"/>
  <c r="CC9" i="5" s="1"/>
  <c r="BF9" i="5"/>
  <c r="BG9" i="5" s="1"/>
  <c r="AH9" i="5"/>
  <c r="AI9" i="5" s="1"/>
  <c r="CJ8" i="5"/>
  <c r="CK8" i="5" s="1"/>
  <c r="BL8" i="5"/>
  <c r="BM8" i="5" s="1"/>
  <c r="AP8" i="5"/>
  <c r="T8" i="5"/>
  <c r="U8" i="5" s="1"/>
  <c r="BS7" i="5"/>
  <c r="AX7" i="5"/>
  <c r="AY7" i="5" s="1"/>
  <c r="AB7" i="5"/>
  <c r="AC7" i="5" s="1"/>
  <c r="CF6" i="5"/>
  <c r="CG6" i="5" s="1"/>
  <c r="AT6" i="5"/>
  <c r="AU6" i="5" s="1"/>
  <c r="X6" i="5"/>
  <c r="Y6" i="5" s="1"/>
  <c r="X15" i="5"/>
  <c r="BX14" i="5"/>
  <c r="BY14" i="5" s="1"/>
  <c r="BD14" i="5"/>
  <c r="BE14" i="5" s="1"/>
  <c r="AJ14" i="5"/>
  <c r="AK14" i="5" s="1"/>
  <c r="BT13" i="5"/>
  <c r="BU13" i="5" s="1"/>
  <c r="BB13" i="5"/>
  <c r="BC13" i="5" s="1"/>
  <c r="AH13" i="5"/>
  <c r="AI13" i="5" s="1"/>
  <c r="CJ12" i="5"/>
  <c r="BJ12" i="5"/>
  <c r="BK12" i="5" s="1"/>
  <c r="AR12" i="5"/>
  <c r="AS12" i="5" s="1"/>
  <c r="X12" i="5"/>
  <c r="Y12" i="5" s="1"/>
  <c r="BZ11" i="5"/>
  <c r="CA11" i="5" s="1"/>
  <c r="BB11" i="5"/>
  <c r="BC11" i="5" s="1"/>
  <c r="AH11" i="5"/>
  <c r="AI11" i="5" s="1"/>
  <c r="CJ10" i="5"/>
  <c r="CK10" i="5" s="1"/>
  <c r="AR10" i="5"/>
  <c r="AS10" i="5" s="1"/>
  <c r="X10" i="5"/>
  <c r="Y10" i="5" s="1"/>
  <c r="BZ9" i="5"/>
  <c r="CA9" i="5" s="1"/>
  <c r="BD9" i="5"/>
  <c r="BE9" i="5" s="1"/>
  <c r="AF9" i="5"/>
  <c r="AG9" i="5" s="1"/>
  <c r="CH8" i="5"/>
  <c r="CI8" i="5" s="1"/>
  <c r="BJ8" i="5"/>
  <c r="BK8" i="5" s="1"/>
  <c r="AN8" i="5"/>
  <c r="AO8" i="5" s="1"/>
  <c r="R8" i="5"/>
  <c r="S8" i="5" s="1"/>
  <c r="BP7" i="5"/>
  <c r="BQ7" i="5" s="1"/>
  <c r="AV7" i="5"/>
  <c r="AW7" i="5" s="1"/>
  <c r="Z7" i="5"/>
  <c r="AA7" i="5" s="1"/>
  <c r="CD6" i="5"/>
  <c r="CE6" i="5" s="1"/>
  <c r="BJ6" i="5"/>
  <c r="BK6" i="5" s="1"/>
  <c r="AR6" i="5"/>
  <c r="AS6" i="5" s="1"/>
  <c r="Z14" i="5"/>
  <c r="AA14" i="5" s="1"/>
  <c r="CF12" i="5"/>
  <c r="CJ15" i="5"/>
  <c r="CK15" i="5" s="1"/>
  <c r="BN15" i="5"/>
  <c r="BO15" i="5" s="1"/>
  <c r="AR15" i="5"/>
  <c r="AS15" i="5" s="1"/>
  <c r="V15" i="5"/>
  <c r="W15" i="5" s="1"/>
  <c r="BV14" i="5"/>
  <c r="BW14" i="5" s="1"/>
  <c r="AH14" i="5"/>
  <c r="AI14" i="5" s="1"/>
  <c r="R14" i="5"/>
  <c r="S14" i="5" s="1"/>
  <c r="AZ13" i="5"/>
  <c r="BA13" i="5" s="1"/>
  <c r="CH12" i="5"/>
  <c r="CI12" i="5" s="1"/>
  <c r="AP12" i="5"/>
  <c r="AQ12" i="5" s="1"/>
  <c r="BX11" i="5"/>
  <c r="BY11" i="5" s="1"/>
  <c r="AZ11" i="5"/>
  <c r="BA11" i="5" s="1"/>
  <c r="AF11" i="5"/>
  <c r="AG11" i="5" s="1"/>
  <c r="CH10" i="5"/>
  <c r="BJ10" i="5"/>
  <c r="AP10" i="5"/>
  <c r="AQ10" i="5" s="1"/>
  <c r="V10" i="5"/>
  <c r="W10" i="5" s="1"/>
  <c r="BX9" i="5"/>
  <c r="BY9" i="5" s="1"/>
  <c r="AZ9" i="5"/>
  <c r="BA9" i="5" s="1"/>
  <c r="AD9" i="5"/>
  <c r="AE9" i="5" s="1"/>
  <c r="CF8" i="5"/>
  <c r="CG8" i="5" s="1"/>
  <c r="BH8" i="5"/>
  <c r="BI8" i="5" s="1"/>
  <c r="AL8" i="5"/>
  <c r="AM8" i="5" s="1"/>
  <c r="P8" i="5"/>
  <c r="Q8" i="5" s="1"/>
  <c r="BN7" i="5"/>
  <c r="BO7" i="5" s="1"/>
  <c r="AT7" i="5"/>
  <c r="AU7" i="5" s="1"/>
  <c r="X7" i="5"/>
  <c r="Y7" i="5" s="1"/>
  <c r="CB6" i="5"/>
  <c r="CC6" i="5" s="1"/>
  <c r="AP6" i="5"/>
  <c r="AQ6" i="5" s="1"/>
  <c r="V6" i="5"/>
  <c r="W6" i="5" s="1"/>
  <c r="AX8" i="5"/>
  <c r="AY8" i="5" s="1"/>
  <c r="CF13" i="5"/>
  <c r="AT15" i="5"/>
  <c r="AU15" i="5" s="1"/>
  <c r="BT11" i="5"/>
  <c r="CH15" i="5"/>
  <c r="CI15" i="5" s="1"/>
  <c r="BL15" i="5"/>
  <c r="BM15" i="5" s="1"/>
  <c r="T15" i="5"/>
  <c r="U15" i="5" s="1"/>
  <c r="BT14" i="5"/>
  <c r="BU14" i="5" s="1"/>
  <c r="BB14" i="5"/>
  <c r="BC14" i="5" s="1"/>
  <c r="P14" i="5"/>
  <c r="Q14" i="5" s="1"/>
  <c r="AX13" i="5"/>
  <c r="AY13" i="5" s="1"/>
  <c r="AF13" i="5"/>
  <c r="AG13" i="5" s="1"/>
  <c r="BH12" i="5"/>
  <c r="BI12" i="5" s="1"/>
  <c r="AN12" i="5"/>
  <c r="AO12" i="5" s="1"/>
  <c r="V12" i="5"/>
  <c r="W12" i="5" s="1"/>
  <c r="BV11" i="5"/>
  <c r="BW11" i="5" s="1"/>
  <c r="AX11" i="5"/>
  <c r="AY11" i="5" s="1"/>
  <c r="AD11" i="5"/>
  <c r="AE11" i="5" s="1"/>
  <c r="CF10" i="5"/>
  <c r="CG10" i="5" s="1"/>
  <c r="BH10" i="5"/>
  <c r="BI10" i="5" s="1"/>
  <c r="T10" i="5"/>
  <c r="U10" i="5" s="1"/>
  <c r="BV9" i="5"/>
  <c r="BW9" i="5" s="1"/>
  <c r="AX9" i="5"/>
  <c r="AY9" i="5" s="1"/>
  <c r="CD8" i="5"/>
  <c r="CE8" i="5" s="1"/>
  <c r="BF8" i="5"/>
  <c r="BG8" i="5" s="1"/>
  <c r="AJ8" i="5"/>
  <c r="AK8" i="5" s="1"/>
  <c r="CJ7" i="5"/>
  <c r="CK7" i="5" s="1"/>
  <c r="BL7" i="5"/>
  <c r="BM7" i="5" s="1"/>
  <c r="BZ6" i="5"/>
  <c r="CA6" i="5" s="1"/>
  <c r="BH6" i="5"/>
  <c r="BI6" i="5" s="1"/>
  <c r="AN6" i="5"/>
  <c r="AO6" i="5" s="1"/>
  <c r="T6" i="5"/>
  <c r="BN10" i="5"/>
  <c r="BJ15" i="5"/>
  <c r="BK15" i="5" s="1"/>
  <c r="AP15" i="5"/>
  <c r="AQ15" i="5" s="1"/>
  <c r="R15" i="5"/>
  <c r="S15" i="5" s="1"/>
  <c r="AZ14" i="5"/>
  <c r="BA14" i="5" s="1"/>
  <c r="AF14" i="5"/>
  <c r="AG14" i="5" s="1"/>
  <c r="CJ13" i="5"/>
  <c r="CK13" i="5" s="1"/>
  <c r="BP13" i="5"/>
  <c r="BQ13" i="5" s="1"/>
  <c r="AV13" i="5"/>
  <c r="AW13" i="5" s="1"/>
  <c r="AD13" i="5"/>
  <c r="AE13" i="5" s="1"/>
  <c r="CD12" i="5"/>
  <c r="CE12" i="5" s="1"/>
  <c r="AL12" i="5"/>
  <c r="AM12" i="5" s="1"/>
  <c r="T12" i="5"/>
  <c r="U12" i="5" s="1"/>
  <c r="AB11" i="5"/>
  <c r="AC11" i="5" s="1"/>
  <c r="CD10" i="5"/>
  <c r="BF10" i="5"/>
  <c r="AN10" i="5"/>
  <c r="AO10" i="5" s="1"/>
  <c r="R10" i="5"/>
  <c r="S10" i="5" s="1"/>
  <c r="BT9" i="5"/>
  <c r="AV9" i="5"/>
  <c r="AW9" i="5" s="1"/>
  <c r="AB9" i="5"/>
  <c r="AC9" i="5" s="1"/>
  <c r="CB8" i="5"/>
  <c r="CC8" i="5" s="1"/>
  <c r="AH8" i="5"/>
  <c r="AI8" i="5" s="1"/>
  <c r="CH7" i="5"/>
  <c r="CI7" i="5" s="1"/>
  <c r="BJ7" i="5"/>
  <c r="BK7" i="5" s="1"/>
  <c r="AR7" i="5"/>
  <c r="AS7" i="5" s="1"/>
  <c r="V7" i="5"/>
  <c r="W7" i="5" s="1"/>
  <c r="BX6" i="5"/>
  <c r="BY6" i="5" s="1"/>
  <c r="BF6" i="5"/>
  <c r="AL6" i="5"/>
  <c r="AM6" i="5" s="1"/>
  <c r="R6" i="5"/>
  <c r="S6" i="5" s="1"/>
  <c r="CF15" i="5"/>
  <c r="CG15" i="5" s="1"/>
  <c r="CD15" i="5"/>
  <c r="CE15" i="5" s="1"/>
  <c r="BH15" i="5"/>
  <c r="BI15" i="5" s="1"/>
  <c r="BP14" i="5"/>
  <c r="BQ14" i="5" s="1"/>
  <c r="CH13" i="5"/>
  <c r="CI13" i="5" s="1"/>
  <c r="BN13" i="5"/>
  <c r="AT13" i="5"/>
  <c r="AU13" i="5" s="1"/>
  <c r="CB12" i="5"/>
  <c r="CC12" i="5" s="1"/>
  <c r="BF12" i="5"/>
  <c r="BG12" i="5" s="1"/>
  <c r="AJ12" i="5"/>
  <c r="AK12" i="5" s="1"/>
  <c r="BP11" i="5"/>
  <c r="AV11" i="5"/>
  <c r="AW11" i="5" s="1"/>
  <c r="CB10" i="5"/>
  <c r="CC10" i="5" s="1"/>
  <c r="AT9" i="5"/>
  <c r="AU9" i="5" s="1"/>
  <c r="BZ8" i="5"/>
  <c r="CA8" i="5" s="1"/>
  <c r="CF7" i="5"/>
  <c r="CG7" i="5" s="1"/>
  <c r="BH7" i="5"/>
  <c r="BI7" i="5" s="1"/>
  <c r="AP7" i="5"/>
  <c r="AQ7" i="5" s="1"/>
  <c r="BV6" i="5"/>
  <c r="BW6" i="5" s="1"/>
  <c r="BD6" i="5"/>
  <c r="BE6" i="5" s="1"/>
  <c r="AJ6" i="5"/>
  <c r="AK6" i="5" s="1"/>
  <c r="N8" i="5"/>
  <c r="O7" i="5"/>
  <c r="AJ7" i="5"/>
  <c r="AF6" i="5"/>
  <c r="O10" i="5"/>
  <c r="O9" i="5"/>
  <c r="O8" i="5"/>
  <c r="Q6" i="4"/>
  <c r="E6" i="5"/>
  <c r="F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I7" i="4"/>
  <c r="I8" i="4"/>
  <c r="I9" i="4"/>
  <c r="I10" i="4"/>
  <c r="I11" i="4"/>
  <c r="I12" i="4"/>
  <c r="I13" i="4"/>
  <c r="I14" i="4"/>
  <c r="I15" i="4"/>
  <c r="I16" i="4"/>
  <c r="I17" i="4"/>
  <c r="E7" i="4"/>
  <c r="E8" i="4"/>
  <c r="E9" i="4"/>
  <c r="E10" i="4"/>
  <c r="E11" i="4"/>
  <c r="E12" i="4"/>
  <c r="E13" i="4"/>
  <c r="E14" i="4"/>
  <c r="E15" i="4"/>
  <c r="E16" i="4"/>
  <c r="E17" i="4"/>
  <c r="F8" i="3"/>
  <c r="G7" i="4" s="1"/>
  <c r="F9" i="3"/>
  <c r="G8" i="4" s="1"/>
  <c r="F10" i="3"/>
  <c r="G9" i="4" s="1"/>
  <c r="F11" i="3"/>
  <c r="G10" i="4" s="1"/>
  <c r="F7" i="3"/>
  <c r="E8" i="3"/>
  <c r="F7" i="4" s="1"/>
  <c r="E9" i="3"/>
  <c r="F8" i="4" s="1"/>
  <c r="E10" i="3"/>
  <c r="F9" i="4" s="1"/>
  <c r="E11" i="3"/>
  <c r="F10" i="4" s="1"/>
  <c r="E12" i="3"/>
  <c r="F11" i="4" s="1"/>
  <c r="E13" i="3"/>
  <c r="F12" i="4" s="1"/>
  <c r="E14" i="3"/>
  <c r="F13" i="4" s="1"/>
  <c r="E15" i="3"/>
  <c r="F14" i="4" s="1"/>
  <c r="E16" i="3"/>
  <c r="F15" i="4" s="1"/>
  <c r="E17" i="3"/>
  <c r="F16" i="4" s="1"/>
  <c r="E18" i="3"/>
  <c r="F17" i="4" s="1"/>
  <c r="E7" i="3"/>
  <c r="Q19" i="4" l="1"/>
  <c r="Q24" i="4"/>
  <c r="Q21" i="4"/>
  <c r="Q23" i="4"/>
  <c r="Q22" i="4"/>
  <c r="Q20" i="4"/>
  <c r="I19" i="4"/>
  <c r="I20" i="4"/>
  <c r="M12" i="4"/>
  <c r="C10" i="5"/>
  <c r="M10" i="4"/>
  <c r="C8" i="5"/>
  <c r="M9" i="4"/>
  <c r="C7" i="5"/>
  <c r="M8" i="4"/>
  <c r="C6" i="5"/>
  <c r="M16" i="4"/>
  <c r="C14" i="5"/>
  <c r="M17" i="4"/>
  <c r="C15" i="5"/>
  <c r="M15" i="4"/>
  <c r="C13" i="5"/>
  <c r="M14" i="4"/>
  <c r="C12" i="5"/>
  <c r="M13" i="4"/>
  <c r="C11" i="5"/>
  <c r="M11" i="4"/>
  <c r="C9" i="5"/>
  <c r="D4" i="5"/>
  <c r="D5" i="5"/>
  <c r="BR5" i="5" s="1"/>
  <c r="P5" i="5" l="1"/>
  <c r="Q5" i="5" s="1"/>
  <c r="AL5" i="5"/>
  <c r="AM5" i="5" s="1"/>
  <c r="BD5" i="5"/>
  <c r="BE5" i="5" s="1"/>
  <c r="AN5" i="5"/>
  <c r="AO5" i="5" s="1"/>
  <c r="BF5" i="5"/>
  <c r="BG5" i="5" s="1"/>
  <c r="BX5" i="5"/>
  <c r="BY5" i="5" s="1"/>
  <c r="R5" i="5"/>
  <c r="BH5" i="5"/>
  <c r="BI5" i="5" s="1"/>
  <c r="BZ5" i="5"/>
  <c r="CA5" i="5" s="1"/>
  <c r="T5" i="5"/>
  <c r="U5" i="5" s="1"/>
  <c r="AP5" i="5"/>
  <c r="AQ5" i="5" s="1"/>
  <c r="CB5" i="5"/>
  <c r="CC5" i="5" s="1"/>
  <c r="X5" i="5"/>
  <c r="Y5" i="5" s="1"/>
  <c r="AR5" i="5"/>
  <c r="AS5" i="5" s="1"/>
  <c r="BJ5" i="5"/>
  <c r="BK5" i="5" s="1"/>
  <c r="CD5" i="5"/>
  <c r="CE5" i="5" s="1"/>
  <c r="Z5" i="5"/>
  <c r="AA5" i="5" s="1"/>
  <c r="AT5" i="5"/>
  <c r="AU5" i="5" s="1"/>
  <c r="BL5" i="5"/>
  <c r="BM5" i="5" s="1"/>
  <c r="CF5" i="5"/>
  <c r="CG5" i="5" s="1"/>
  <c r="AH5" i="5"/>
  <c r="AI5" i="5" s="1"/>
  <c r="AV5" i="5"/>
  <c r="AW5" i="5" s="1"/>
  <c r="CH5" i="5"/>
  <c r="CI5" i="5" s="1"/>
  <c r="AZ5" i="5"/>
  <c r="BA5" i="5" s="1"/>
  <c r="AB5" i="5"/>
  <c r="AC5" i="5" s="1"/>
  <c r="BN5" i="5"/>
  <c r="BO5" i="5" s="1"/>
  <c r="AD5" i="5"/>
  <c r="AE5" i="5" s="1"/>
  <c r="AX5" i="5"/>
  <c r="AY5" i="5" s="1"/>
  <c r="BP5" i="5"/>
  <c r="BQ5" i="5" s="1"/>
  <c r="CJ5" i="5"/>
  <c r="CK5" i="5" s="1"/>
  <c r="AF5" i="5"/>
  <c r="AG5" i="5" s="1"/>
  <c r="BS5" i="5"/>
  <c r="BT5" i="5"/>
  <c r="BU5" i="5" s="1"/>
  <c r="AJ5" i="5"/>
  <c r="AK5" i="5" s="1"/>
  <c r="BB5" i="5"/>
  <c r="BC5" i="5" s="1"/>
  <c r="BV5" i="5"/>
  <c r="X4" i="5"/>
  <c r="Y4" i="5" s="1"/>
  <c r="AN4" i="5"/>
  <c r="AO4" i="5" s="1"/>
  <c r="BT4" i="5"/>
  <c r="BU4" i="5" s="1"/>
  <c r="CF4" i="5"/>
  <c r="CG4" i="5" s="1"/>
  <c r="CH4" i="5"/>
  <c r="CI4" i="5" s="1"/>
  <c r="AL4" i="5"/>
  <c r="AM4" i="5" s="1"/>
  <c r="T4" i="5"/>
  <c r="U4" i="5" s="1"/>
  <c r="BB4" i="5"/>
  <c r="BC4" i="5" s="1"/>
  <c r="AJ4" i="5"/>
  <c r="AK4" i="5" s="1"/>
  <c r="CB4" i="5"/>
  <c r="CC4" i="5" s="1"/>
  <c r="BR4" i="5"/>
  <c r="BS4" i="5" s="1"/>
  <c r="CJ4" i="5"/>
  <c r="CK4" i="5" s="1"/>
  <c r="BP4" i="5"/>
  <c r="BQ4" i="5" s="1"/>
  <c r="AH4" i="5"/>
  <c r="AI4" i="5" s="1"/>
  <c r="AX4" i="5"/>
  <c r="AD4" i="5"/>
  <c r="AE4" i="5" s="1"/>
  <c r="BL4" i="5"/>
  <c r="BM4" i="5" s="1"/>
  <c r="AB4" i="5"/>
  <c r="AC4" i="5" s="1"/>
  <c r="AZ4" i="5"/>
  <c r="BA4" i="5" s="1"/>
  <c r="BN4" i="5"/>
  <c r="BO4" i="5" s="1"/>
  <c r="AF4" i="5"/>
  <c r="AG4" i="5" s="1"/>
  <c r="AV4" i="5"/>
  <c r="AW4" i="5" s="1"/>
  <c r="CD4" i="5"/>
  <c r="CE4" i="5" s="1"/>
  <c r="BZ4" i="5"/>
  <c r="CA4" i="5" s="1"/>
  <c r="AT4" i="5"/>
  <c r="AU4" i="5" s="1"/>
  <c r="BJ4" i="5"/>
  <c r="BK4" i="5" s="1"/>
  <c r="BX4" i="5"/>
  <c r="BY4" i="5" s="1"/>
  <c r="AR4" i="5"/>
  <c r="AS4" i="5" s="1"/>
  <c r="Z4" i="5"/>
  <c r="AA4" i="5" s="1"/>
  <c r="BV4" i="5"/>
  <c r="BW4" i="5" s="1"/>
  <c r="BH4" i="5"/>
  <c r="BI4" i="5" s="1"/>
  <c r="AP4" i="5"/>
  <c r="AQ4" i="5" s="1"/>
  <c r="BF4" i="5"/>
  <c r="BG4" i="5" s="1"/>
  <c r="V4" i="5"/>
  <c r="BD4" i="5"/>
  <c r="BE4" i="5" s="1"/>
  <c r="M15" i="5" l="1"/>
  <c r="M14" i="5"/>
  <c r="M13" i="5"/>
  <c r="M12" i="5"/>
  <c r="M11" i="5"/>
  <c r="M5" i="5"/>
  <c r="L5" i="5"/>
  <c r="K5" i="5"/>
  <c r="V5" i="5" s="1"/>
  <c r="M4" i="5"/>
  <c r="L4" i="5"/>
  <c r="K4" i="5"/>
  <c r="F5" i="5"/>
  <c r="E5" i="5"/>
  <c r="F4" i="5"/>
  <c r="E4" i="5"/>
  <c r="E6" i="4"/>
  <c r="D6" i="4"/>
  <c r="F18" i="3"/>
  <c r="G17" i="4" s="1"/>
  <c r="F17" i="3"/>
  <c r="G16" i="4" s="1"/>
  <c r="F16" i="3"/>
  <c r="G15" i="4" s="1"/>
  <c r="F15" i="3"/>
  <c r="G14" i="4" s="1"/>
  <c r="F14" i="3"/>
  <c r="G13" i="4" s="1"/>
  <c r="F13" i="3"/>
  <c r="G12" i="4" s="1"/>
  <c r="F12" i="3"/>
  <c r="G6" i="4"/>
  <c r="F6" i="4"/>
  <c r="P4" i="5" l="1"/>
  <c r="P16" i="5" s="1"/>
  <c r="Q4" i="5" s="1"/>
  <c r="R4" i="5"/>
  <c r="S6" i="4"/>
  <c r="S7" i="4"/>
  <c r="S16" i="4"/>
  <c r="S8" i="4"/>
  <c r="S9" i="4"/>
  <c r="S10" i="4"/>
  <c r="S11" i="4"/>
  <c r="S12" i="4"/>
  <c r="S13" i="4"/>
  <c r="S14" i="4"/>
  <c r="S15" i="4"/>
  <c r="S17" i="4"/>
  <c r="G11" i="4"/>
  <c r="M6" i="4"/>
  <c r="C4" i="5"/>
  <c r="M7" i="4"/>
  <c r="C5" i="5"/>
  <c r="N15" i="5"/>
  <c r="N11" i="5"/>
  <c r="N13" i="5"/>
  <c r="O13" i="5"/>
  <c r="O11" i="5"/>
  <c r="O5" i="5"/>
  <c r="O14" i="5"/>
  <c r="O12" i="5"/>
  <c r="O4" i="5"/>
  <c r="O15" i="5"/>
  <c r="N4" i="5"/>
  <c r="K16" i="5"/>
  <c r="K17" i="5" s="1"/>
  <c r="AY4" i="5"/>
  <c r="N12" i="5"/>
  <c r="L16" i="5"/>
  <c r="L17" i="5" s="1"/>
  <c r="N5" i="5"/>
  <c r="N14" i="5"/>
  <c r="G23" i="4" l="1"/>
  <c r="G19" i="4"/>
  <c r="G22" i="4"/>
  <c r="G21" i="4"/>
  <c r="G20" i="4"/>
  <c r="R16" i="5"/>
  <c r="O16" i="5"/>
  <c r="O17" i="5" s="1"/>
  <c r="N16" i="5"/>
  <c r="N17" i="5" s="1"/>
  <c r="AP16" i="5"/>
  <c r="AQ8" i="5" s="1"/>
  <c r="AQ16" i="5" s="1"/>
  <c r="AQ17" i="5" s="1"/>
  <c r="AQ18" i="5" s="1"/>
  <c r="CB16" i="5"/>
  <c r="BL16" i="5"/>
  <c r="BM10" i="5" s="1"/>
  <c r="BV16" i="5"/>
  <c r="CC16" i="5"/>
  <c r="CC17" i="5" s="1"/>
  <c r="CC18" i="5" s="1"/>
  <c r="AW16" i="5"/>
  <c r="AW17" i="5" s="1"/>
  <c r="AW18" i="5" s="1"/>
  <c r="AV16" i="5"/>
  <c r="BF16" i="5"/>
  <c r="Z16" i="5"/>
  <c r="AF16" i="5"/>
  <c r="AG6" i="5" s="1"/>
  <c r="AG16" i="5" s="1"/>
  <c r="AG17" i="5" s="1"/>
  <c r="AG18" i="5" s="1"/>
  <c r="BY16" i="5"/>
  <c r="BY17" i="5" s="1"/>
  <c r="BY18" i="5" s="1"/>
  <c r="BI16" i="5"/>
  <c r="BI17" i="5" s="1"/>
  <c r="BI18" i="5" s="1"/>
  <c r="BX16" i="5"/>
  <c r="BH16" i="5"/>
  <c r="AR16" i="5"/>
  <c r="AB16" i="5"/>
  <c r="CH16" i="5"/>
  <c r="CI10" i="5" s="1"/>
  <c r="CI16" i="5" s="1"/>
  <c r="CI17" i="5" s="1"/>
  <c r="CI18" i="5" s="1"/>
  <c r="BR16" i="5"/>
  <c r="BS14" i="5" s="1"/>
  <c r="BB16" i="5"/>
  <c r="BC9" i="5" s="1"/>
  <c r="BC16" i="5" s="1"/>
  <c r="BC17" i="5" s="1"/>
  <c r="BC18" i="5" s="1"/>
  <c r="AL16" i="5"/>
  <c r="V16" i="5"/>
  <c r="W4" i="5" s="1"/>
  <c r="AO16" i="5"/>
  <c r="AO17" i="5" s="1"/>
  <c r="AO18" i="5" s="1"/>
  <c r="CJ16" i="5"/>
  <c r="BT16" i="5"/>
  <c r="BD16" i="5"/>
  <c r="BE8" i="5" s="1"/>
  <c r="BE16" i="5" s="1"/>
  <c r="BE17" i="5" s="1"/>
  <c r="BE18" i="5" s="1"/>
  <c r="AN16" i="5"/>
  <c r="X16" i="5"/>
  <c r="Y15" i="5" s="1"/>
  <c r="AM16" i="5"/>
  <c r="AM17" i="5" s="1"/>
  <c r="AM18" i="5" s="1"/>
  <c r="CD16" i="5"/>
  <c r="BN16" i="5"/>
  <c r="BO13" i="5" s="1"/>
  <c r="AX16" i="5"/>
  <c r="AH16" i="5"/>
  <c r="CF16" i="5"/>
  <c r="BP16" i="5"/>
  <c r="AZ16" i="5"/>
  <c r="BA7" i="5" s="1"/>
  <c r="BA16" i="5" s="1"/>
  <c r="BA17" i="5" s="1"/>
  <c r="BA18" i="5" s="1"/>
  <c r="AJ16" i="5"/>
  <c r="T16" i="5"/>
  <c r="U6" i="5" s="1"/>
  <c r="AY16" i="5"/>
  <c r="AY17" i="5" s="1"/>
  <c r="AY18" i="5" s="1"/>
  <c r="BZ16" i="5"/>
  <c r="CA15" i="5" s="1"/>
  <c r="CA16" i="5" s="1"/>
  <c r="CA17" i="5" s="1"/>
  <c r="CA18" i="5" s="1"/>
  <c r="BJ16" i="5"/>
  <c r="BK10" i="5" s="1"/>
  <c r="BK16" i="5" s="1"/>
  <c r="BK17" i="5" s="1"/>
  <c r="BK18" i="5" s="1"/>
  <c r="AT16" i="5"/>
  <c r="AD16" i="5"/>
  <c r="AE6" i="5" s="1"/>
  <c r="AE16" i="5" s="1"/>
  <c r="AE17" i="5" s="1"/>
  <c r="AE18" i="5" s="1"/>
  <c r="BG6" i="5" l="1"/>
  <c r="BG10" i="5"/>
  <c r="AK7" i="5"/>
  <c r="AK9" i="5"/>
  <c r="BU9" i="5"/>
  <c r="BU15" i="5"/>
  <c r="CK14" i="5"/>
  <c r="CK12" i="5"/>
  <c r="AS8" i="5"/>
  <c r="AS9" i="5"/>
  <c r="AU8" i="5"/>
  <c r="AU10" i="5"/>
  <c r="BQ9" i="5"/>
  <c r="BQ11" i="5"/>
  <c r="BW5" i="5"/>
  <c r="BW10" i="5"/>
  <c r="CE10" i="5"/>
  <c r="CE9" i="5"/>
  <c r="BS12" i="5"/>
  <c r="BS10" i="5"/>
  <c r="BO10" i="5"/>
  <c r="BO9" i="5"/>
  <c r="BM6" i="5"/>
  <c r="BM9" i="5"/>
  <c r="S5" i="5"/>
  <c r="S4" i="5"/>
  <c r="W5" i="5"/>
  <c r="W14" i="5"/>
  <c r="CG12" i="5"/>
  <c r="CG13" i="5"/>
  <c r="BU11" i="5"/>
  <c r="AC16" i="5"/>
  <c r="AC17" i="5" s="1"/>
  <c r="AC18" i="5" s="1"/>
  <c r="BU16" i="5" l="1"/>
  <c r="BU17" i="5" s="1"/>
  <c r="BU18" i="5" s="1"/>
  <c r="AK16" i="5"/>
  <c r="AK17" i="5" s="1"/>
  <c r="AK18" i="5" s="1"/>
  <c r="AJ20" i="5" s="1"/>
  <c r="AK20" i="5" s="1"/>
  <c r="C7" i="10" s="1"/>
  <c r="BG16" i="5"/>
  <c r="BG17" i="5" s="1"/>
  <c r="BG18" i="5" s="1"/>
  <c r="BB20" i="5" s="1"/>
  <c r="BC20" i="5" s="1"/>
  <c r="G9" i="10" s="1"/>
  <c r="CK16" i="5"/>
  <c r="CK17" i="5" s="1"/>
  <c r="CK18" i="5" s="1"/>
  <c r="CJ20" i="5" s="1"/>
  <c r="CK20" i="5" s="1"/>
  <c r="AS16" i="5"/>
  <c r="AS17" i="5" s="1"/>
  <c r="AS18" i="5" s="1"/>
  <c r="AU16" i="5"/>
  <c r="AU17" i="5" s="1"/>
  <c r="AU18" i="5" s="1"/>
  <c r="BQ16" i="5"/>
  <c r="BQ17" i="5" s="1"/>
  <c r="BQ18" i="5" s="1"/>
  <c r="BW16" i="5"/>
  <c r="BW17" i="5" s="1"/>
  <c r="BW18" i="5" s="1"/>
  <c r="BV20" i="5" s="1"/>
  <c r="BW20" i="5" s="1"/>
  <c r="CE16" i="5"/>
  <c r="CE17" i="5" s="1"/>
  <c r="CE18" i="5" s="1"/>
  <c r="BS16" i="5"/>
  <c r="BS17" i="5" s="1"/>
  <c r="BS18" i="5" s="1"/>
  <c r="BR20" i="5" s="1"/>
  <c r="BS20" i="5" s="1"/>
  <c r="BO16" i="5"/>
  <c r="BO17" i="5" s="1"/>
  <c r="BO18" i="5" s="1"/>
  <c r="BM16" i="5"/>
  <c r="BM17" i="5" s="1"/>
  <c r="BM18" i="5" s="1"/>
  <c r="BH20" i="5" s="1"/>
  <c r="BI20" i="5" s="1"/>
  <c r="CG16" i="5"/>
  <c r="CG17" i="5" s="1"/>
  <c r="CG18" i="5" s="1"/>
  <c r="S16" i="5"/>
  <c r="S17" i="5" s="1"/>
  <c r="S18" i="5" s="1"/>
  <c r="W16" i="5"/>
  <c r="W17" i="5" s="1"/>
  <c r="W18" i="5" s="1"/>
  <c r="Q16" i="5"/>
  <c r="Q17" i="5" s="1"/>
  <c r="Q18" i="5" s="1"/>
  <c r="AI16" i="5"/>
  <c r="AI17" i="5" s="1"/>
  <c r="AI18" i="5" s="1"/>
  <c r="AF20" i="5" s="1"/>
  <c r="AG20" i="5" s="1"/>
  <c r="U16" i="5"/>
  <c r="U17" i="5" s="1"/>
  <c r="U18" i="5" s="1"/>
  <c r="AA16" i="5"/>
  <c r="AA17" i="5" s="1"/>
  <c r="AA18" i="5" s="1"/>
  <c r="Y16" i="5"/>
  <c r="Y17" i="5" s="1"/>
  <c r="Y18" i="5" s="1"/>
  <c r="G7" i="10" l="1"/>
  <c r="F9" i="10"/>
  <c r="E9" i="10"/>
  <c r="C9" i="10"/>
  <c r="E7" i="10"/>
  <c r="D7" i="10"/>
  <c r="F7" i="10"/>
  <c r="D9" i="10"/>
  <c r="E10" i="10"/>
  <c r="D14" i="10"/>
  <c r="BN20" i="5"/>
  <c r="BO20" i="5" s="1"/>
  <c r="G16" i="10"/>
  <c r="C16" i="10"/>
  <c r="F16" i="10"/>
  <c r="D16" i="10"/>
  <c r="E16" i="10"/>
  <c r="BZ20" i="5"/>
  <c r="CA20" i="5" s="1"/>
  <c r="AP20" i="5"/>
  <c r="AQ20" i="5" s="1"/>
  <c r="G14" i="10"/>
  <c r="F14" i="10"/>
  <c r="C14" i="10"/>
  <c r="E14" i="10"/>
  <c r="C13" i="10"/>
  <c r="G13" i="10"/>
  <c r="E13" i="10"/>
  <c r="F13" i="10"/>
  <c r="D13" i="10"/>
  <c r="D10" i="10"/>
  <c r="C10" i="10"/>
  <c r="G10" i="10"/>
  <c r="F10" i="10"/>
  <c r="P20" i="5"/>
  <c r="Q20" i="5" s="1"/>
  <c r="D6" i="10"/>
  <c r="G6" i="10"/>
  <c r="E6" i="10"/>
  <c r="C6" i="10"/>
  <c r="F6" i="10"/>
  <c r="V20" i="5"/>
  <c r="W20" i="5" s="1"/>
  <c r="Q21" i="5"/>
  <c r="E15" i="10" l="1"/>
  <c r="F12" i="10"/>
  <c r="D12" i="10"/>
  <c r="E12" i="10"/>
  <c r="C12" i="10"/>
  <c r="G12" i="10"/>
  <c r="G15" i="10"/>
  <c r="C15" i="10"/>
  <c r="D15" i="10"/>
  <c r="F15" i="10"/>
  <c r="G8" i="10"/>
  <c r="F8" i="10"/>
  <c r="D8" i="10"/>
  <c r="C8" i="10"/>
  <c r="E8" i="10"/>
  <c r="D5" i="10"/>
  <c r="C5" i="10"/>
  <c r="G5" i="10"/>
  <c r="F5" i="10"/>
  <c r="E5" i="10"/>
  <c r="D4" i="10"/>
  <c r="G4" i="10"/>
  <c r="E4" i="10"/>
  <c r="C4" i="10"/>
  <c r="F4" i="10"/>
  <c r="S24" i="5"/>
</calcChain>
</file>

<file path=xl/sharedStrings.xml><?xml version="1.0" encoding="utf-8"?>
<sst xmlns="http://schemas.openxmlformats.org/spreadsheetml/2006/main" count="5389" uniqueCount="1051">
  <si>
    <t>Bac Pro MEE</t>
  </si>
  <si>
    <t>Scénarisation d'un sujet E32b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</si>
  <si>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</si>
  <si>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</si>
  <si>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</si>
  <si>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</si>
  <si>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</si>
  <si>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</si>
  <si>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</si>
  <si>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</si>
  <si>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</si>
  <si>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</si>
  <si>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</si>
  <si>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</si>
  <si>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</si>
  <si>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</si>
  <si>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>2.3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</si>
  <si>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</si>
  <si>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</si>
  <si>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</si>
  <si>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</si>
  <si>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</si>
  <si>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</si>
  <si>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</si>
  <si>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</si>
  <si>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</si>
  <si>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</si>
  <si>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</si>
  <si>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</si>
  <si>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</si>
  <si>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</si>
  <si>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</si>
  <si>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</si>
  <si>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</si>
  <si>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</si>
  <si>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</si>
  <si>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</si>
  <si>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de scénario de sujet E32b Bac Pro MEE</t>
  </si>
  <si>
    <t>Clic sur la case</t>
  </si>
  <si>
    <t xml:space="preserve">Session : </t>
  </si>
  <si>
    <t>Ce dossier est à compléter et sera joint au dossier technique au format numérique et à la maquette au format IFC</t>
  </si>
  <si>
    <t>?</t>
  </si>
  <si>
    <t>Présence de la maquette IFC</t>
  </si>
  <si>
    <t>LYCEE :</t>
  </si>
  <si>
    <t>à compléter</t>
  </si>
  <si>
    <t>ADRESSE DU LYCEE :</t>
  </si>
  <si>
    <t>N° et rue</t>
  </si>
  <si>
    <t>Code postal</t>
  </si>
  <si>
    <t>Ville</t>
  </si>
  <si>
    <t>Prénom</t>
  </si>
  <si>
    <t>Noms, prénoms des autres concepteurs :</t>
  </si>
  <si>
    <t>Mail de tous les concepteurs : adresse académique</t>
  </si>
  <si>
    <t>Description du Contexte : (commune à l'ensemble des parties du sujet)</t>
  </si>
  <si>
    <t>2h00</t>
  </si>
  <si>
    <t>Maintenance préventive</t>
  </si>
  <si>
    <t xml:space="preserve">Pour le choix : </t>
  </si>
  <si>
    <t>Choix des ressources</t>
  </si>
  <si>
    <t>Se référer à la feuille Tâches</t>
  </si>
  <si>
    <t xml:space="preserve">Compléter les cases </t>
  </si>
  <si>
    <t xml:space="preserve">Choix des tâches : 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</si>
  <si>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</si>
  <si>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</si>
  <si>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</si>
  <si>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</si>
  <si>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</si>
  <si>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</si>
  <si>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</si>
  <si>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</si>
  <si>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Sur poste / En ligne</t>
  </si>
  <si>
    <t>A3T11</t>
  </si>
  <si>
    <t>A compléter</t>
  </si>
  <si>
    <t>A3T16</t>
  </si>
  <si>
    <t>A3T15</t>
  </si>
  <si>
    <t>A3T17</t>
  </si>
  <si>
    <t>A3T18</t>
  </si>
  <si>
    <t>A3T19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</si>
  <si>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</si>
  <si>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</si>
  <si>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</si>
  <si>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</si>
  <si>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</si>
  <si>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</si>
  <si>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</si>
  <si>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Parties</t>
  </si>
  <si>
    <t>Tâches</t>
  </si>
  <si>
    <t xml:space="preserve">Choix des actions </t>
  </si>
  <si>
    <t>Actions</t>
  </si>
  <si>
    <t>Indicateurs</t>
  </si>
  <si>
    <t>Compétence</t>
  </si>
  <si>
    <t>C10</t>
  </si>
  <si>
    <t>C13</t>
  </si>
  <si>
    <t>Savoirs possibles</t>
  </si>
  <si>
    <t>Savoirs choisis</t>
  </si>
  <si>
    <t>Savoirs Associés</t>
  </si>
  <si>
    <t>Critères</t>
  </si>
  <si>
    <t>E32.b : 2h00</t>
  </si>
  <si>
    <t>AC1011</t>
  </si>
  <si>
    <t>S61</t>
  </si>
  <si>
    <t>AC1013</t>
  </si>
  <si>
    <t>S62</t>
  </si>
  <si>
    <t>AC1133</t>
  </si>
  <si>
    <t>S21</t>
  </si>
  <si>
    <t>S52</t>
  </si>
  <si>
    <t>S29</t>
  </si>
  <si>
    <t>AC1312</t>
  </si>
  <si>
    <t>S81</t>
  </si>
  <si>
    <t>Le total doit faire 100%</t>
  </si>
  <si>
    <t>Total C10</t>
  </si>
  <si>
    <t>Total S2</t>
  </si>
  <si>
    <t>Total C13</t>
  </si>
  <si>
    <t>A3T1</t>
  </si>
  <si>
    <t>Contrôle</t>
  </si>
  <si>
    <t>Total S6</t>
  </si>
  <si>
    <t>Total S8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</si>
  <si>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</si>
  <si>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</si>
  <si>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</si>
  <si>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</si>
  <si>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</si>
  <si>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</si>
  <si>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</si>
  <si>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</si>
  <si>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</si>
  <si>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</si>
  <si>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</si>
  <si>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</si>
  <si>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C102</t>
  </si>
  <si>
    <t>C132</t>
  </si>
  <si>
    <t>Calcul</t>
  </si>
  <si>
    <t>AC142</t>
  </si>
  <si>
    <t>AC143</t>
  </si>
  <si>
    <t>AC151</t>
  </si>
  <si>
    <t>AC152</t>
  </si>
  <si>
    <t>AC211</t>
  </si>
  <si>
    <t>AC212</t>
  </si>
  <si>
    <t>AC213</t>
  </si>
  <si>
    <t>AC214</t>
  </si>
  <si>
    <t>AC221</t>
  </si>
  <si>
    <t>AC222</t>
  </si>
  <si>
    <t>AC231</t>
  </si>
  <si>
    <t>AC232</t>
  </si>
  <si>
    <t>AC241</t>
  </si>
  <si>
    <t>AC242</t>
  </si>
  <si>
    <t>AC251</t>
  </si>
  <si>
    <t>AC252</t>
  </si>
  <si>
    <t>AC253</t>
  </si>
  <si>
    <t>AC261</t>
  </si>
  <si>
    <t>AC262</t>
  </si>
  <si>
    <t>AC271</t>
  </si>
  <si>
    <t>AC272</t>
  </si>
  <si>
    <t>AC273</t>
  </si>
  <si>
    <t>AC311</t>
  </si>
  <si>
    <t>AC312</t>
  </si>
  <si>
    <t>AC313</t>
  </si>
  <si>
    <t>AC314</t>
  </si>
  <si>
    <t>AC315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</si>
  <si>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</si>
  <si>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</si>
  <si>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</si>
  <si>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</si>
  <si>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</si>
  <si>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</si>
  <si>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</si>
  <si>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</si>
  <si>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</si>
  <si>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AC415</t>
  </si>
  <si>
    <t>AC416</t>
  </si>
  <si>
    <t>Identifier les opérations prédéfinies liées au contrat de maintenance</t>
  </si>
  <si>
    <t>Le site et le lieu d’intervention sont identifiés</t>
  </si>
  <si>
    <t>x</t>
  </si>
  <si>
    <t>La collecte des informations permet de lister (ou vérifier) toutes les interventions liées au contrat de maintenance et/ou à la gamme de maintenance</t>
  </si>
  <si>
    <t>Contrôler les données d’exploitation (indicateurs, voyants…) par rapport aux attendus</t>
  </si>
  <si>
    <t>L’interprétation de l’écart (entre la grandeur indiquée et la grandeur nominale) est caractérisée</t>
  </si>
  <si>
    <t>Réaliser les opérations de maintenance préventive d’ordre technique et réglementaire</t>
  </si>
  <si>
    <t>Les fluides frigorigènes et caloporteurs sont manipulés conformément aux règles en vigueur</t>
  </si>
  <si>
    <t>Les opérations d’ordre technique sont réalisées avec méthode</t>
  </si>
  <si>
    <t>Opérer le traitement des déchets</t>
  </si>
  <si>
    <t>Les déchets sont évacués de façon écoresponsable et conformément aux règles en vigueur</t>
  </si>
  <si>
    <t>Interpréter les informations du client et/ou l’exploitant sur ses besoins</t>
  </si>
  <si>
    <t>Les informations sont transmises à la hiérarchie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</si>
  <si>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</si>
  <si>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</si>
  <si>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</si>
  <si>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</si>
  <si>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</si>
  <si>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</si>
  <si>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</si>
  <si>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 xml:space="preserve">?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</si>
  <si>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</si>
  <si>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</si>
  <si>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</si>
  <si>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</si>
  <si>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</si>
  <si>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</si>
  <si>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</si>
  <si>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</si>
  <si>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</si>
  <si>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Créteil</t>
  </si>
  <si>
    <t>Maintenance corrective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</si>
  <si>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</si>
  <si>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</si>
  <si>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</si>
  <si>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</si>
  <si>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</si>
  <si>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</si>
  <si>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</si>
  <si>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</si>
  <si>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</si>
  <si>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</si>
  <si>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</si>
  <si>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</si>
  <si>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</si>
  <si>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</si>
  <si>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</si>
  <si>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</si>
  <si>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</si>
  <si>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</si>
  <si>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</si>
  <si>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</si>
  <si>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</si>
  <si>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</si>
  <si>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</si>
  <si>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</si>
  <si>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</si>
  <si>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</si>
  <si>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</si>
  <si>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</si>
  <si>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</si>
  <si>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</si>
  <si>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</si>
  <si>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</si>
  <si>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</si>
  <si>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</si>
  <si>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</si>
  <si>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</si>
  <si>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</si>
  <si>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</si>
  <si>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</si>
  <si>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</si>
  <si>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</si>
  <si>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</si>
  <si>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</si>
  <si>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</si>
  <si>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</si>
  <si>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</si>
  <si>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</si>
  <si>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Prendre connaissance et analyser le dossier de l’opération (modification, mise en service, maintenance, conduite de l’installation)</t>
  </si>
  <si>
    <t>C1</t>
  </si>
  <si>
    <t>S1 ; S2 ; S3 ; S6 ; S7</t>
  </si>
  <si>
    <t>A1T12</t>
  </si>
  <si>
    <t xml:space="preserve">Compléter le dossier de réalisation, de mise en service, de maintenance, de conduite </t>
  </si>
  <si>
    <t>A1T13</t>
  </si>
  <si>
    <t xml:space="preserve">Recenser, rassembler les documents liés aux opérations </t>
  </si>
  <si>
    <t>C2</t>
  </si>
  <si>
    <t xml:space="preserve">S1 ; S3 ; S4 ; S6 </t>
  </si>
  <si>
    <t xml:space="preserve">Modification </t>
  </si>
  <si>
    <t>A1T14</t>
  </si>
  <si>
    <t>Organiser les opérations d’intervention</t>
  </si>
  <si>
    <t>C3</t>
  </si>
  <si>
    <t>S1 ; S2 ; S3 ; S5 ; S6 ; S7</t>
  </si>
  <si>
    <t>A1T15</t>
  </si>
  <si>
    <t>Contrôler la faisabilité de l’opération et les difficultés techniques</t>
  </si>
  <si>
    <t>C4</t>
  </si>
  <si>
    <t xml:space="preserve">S5 ; S6 ; S7 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</si>
  <si>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</si>
  <si>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</si>
  <si>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</si>
  <si>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</si>
  <si>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</si>
  <si>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</si>
  <si>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</si>
  <si>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Identifier les grandeurs physiques nominales associées à l’installation (températures, pressions, débits, puissances, intensités, tensions, …)</t>
  </si>
  <si>
    <t>S1 ; S3 ; S4 ; S6</t>
  </si>
  <si>
    <t>A1T24</t>
  </si>
  <si>
    <t>Choisir les appareillages et les sections d’un réseau fluidique et électrique</t>
  </si>
  <si>
    <t>A1T31</t>
  </si>
  <si>
    <t>T3</t>
  </si>
  <si>
    <t>A1T3 : Analyser les risques relatifs aux opérations à réaliser</t>
  </si>
  <si>
    <t xml:space="preserve">Recenser les contraintes environnementales </t>
  </si>
  <si>
    <t>C1; C3 ; C4</t>
  </si>
  <si>
    <t>A1T32</t>
  </si>
  <si>
    <t>Identifier les risques professionnels et prévoir les mesures de prévention adaptées</t>
  </si>
  <si>
    <t>A1T33</t>
  </si>
  <si>
    <t>Identifier les habilitations, les aptitudes et les certifications nécessaires</t>
  </si>
  <si>
    <t>A1T34</t>
  </si>
  <si>
    <t>Prendre connaissance et analyser le dossier des opérations dans leur environnement</t>
  </si>
  <si>
    <t>A1T35</t>
  </si>
  <si>
    <t>Identifier les contraintes liées aux opérations, aux conditions d’exécution et autres intervenants (co-activité)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</si>
  <si>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</si>
  <si>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</si>
  <si>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</si>
  <si>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</si>
  <si>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</si>
  <si>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</si>
  <si>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</si>
  <si>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</si>
  <si>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</si>
  <si>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</si>
  <si>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</si>
  <si>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</si>
  <si>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</si>
  <si>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</si>
  <si>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</si>
  <si>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 xml:space="preserve">Prendre connaissance des professionnels affectés  </t>
  </si>
  <si>
    <t>A1T53</t>
  </si>
  <si>
    <t>Positionner, adapter son ou ses intervention(s) sur le planning</t>
  </si>
  <si>
    <t>S5 ; S6 ; S7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</si>
  <si>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</si>
  <si>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</si>
  <si>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</si>
  <si>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</si>
  <si>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</si>
  <si>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A2T11</t>
  </si>
  <si>
    <t>A2T1 : Réceptionner et vérifier les matériels</t>
  </si>
  <si>
    <t>Vérifier la conformité d’une livraison en comparant le matériel commandé et le matériel livré</t>
  </si>
  <si>
    <t>C5</t>
  </si>
  <si>
    <t>S2 ; S5 ; S7</t>
  </si>
  <si>
    <t>E31.a.2 : modification électrique d’une installation</t>
  </si>
  <si>
    <t>A2T12</t>
  </si>
  <si>
    <t>Vérifier l’état des fournitures</t>
  </si>
  <si>
    <t>A2T13</t>
  </si>
  <si>
    <t>Vérifier l’outillage nécessaire à la réalisation des opérations</t>
  </si>
  <si>
    <t>C6</t>
  </si>
  <si>
    <t xml:space="preserve">S2 ; S5 ; S6 ; S7 </t>
  </si>
  <si>
    <t>A2T21</t>
  </si>
  <si>
    <t>A2T2 : Implanter les appareils et les accessoires</t>
  </si>
  <si>
    <t>Situer l’installation dans son environnement</t>
  </si>
  <si>
    <t>A2T22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</si>
  <si>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</si>
  <si>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</si>
  <si>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</si>
  <si>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</si>
  <si>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</si>
  <si>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S2 ; S5 ; S6 ; S7</t>
  </si>
  <si>
    <t>A2T31</t>
  </si>
  <si>
    <t>A2T3 : Réaliser des modifications sur les réseaux fluidiques</t>
  </si>
  <si>
    <t>Réaliser le façonnage des réseaux fluidiques</t>
  </si>
  <si>
    <t>A2T32</t>
  </si>
  <si>
    <t>Intégrer la modification au réseau fluidique</t>
  </si>
  <si>
    <t>A2T33</t>
  </si>
  <si>
    <t>Réaliser le raccordement fluidique des appareils</t>
  </si>
  <si>
    <t>A2T34</t>
  </si>
  <si>
    <t>Effectuer les contrôles associés (étanchéité, conformité de l’installation…)</t>
  </si>
  <si>
    <t>A2T41</t>
  </si>
  <si>
    <t>A2T4 : Câbler, raccorder les équipements électriques</t>
  </si>
  <si>
    <t>Repérer les contraintes de câblage et de raccordement</t>
  </si>
  <si>
    <t>A2T42</t>
  </si>
  <si>
    <t>Câbler et raccorder les matériels électriques</t>
  </si>
  <si>
    <t>A2T43</t>
  </si>
  <si>
    <t>Adapter, si nécessaire, le câblage et le raccordement</t>
  </si>
  <si>
    <t>A2T44</t>
  </si>
  <si>
    <t>A2T51</t>
  </si>
  <si>
    <t>A2T5 : Agir de manière éco-responsable</t>
  </si>
  <si>
    <t>Respecter les procédures liées aux obligations environnementales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</si>
  <si>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</si>
  <si>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</si>
  <si>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</si>
  <si>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</si>
  <si>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</si>
  <si>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</si>
  <si>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T6</t>
  </si>
  <si>
    <t>A2T6 : Réaliser les opérations préalables à la mise en service et/ou l’arrêt de l’installation</t>
  </si>
  <si>
    <t>Contrôler la conformité des réseaux fluidiques et électriques</t>
  </si>
  <si>
    <t>C7</t>
  </si>
  <si>
    <t>S2 ; S4 ; S5 ; S6 ; S7</t>
  </si>
  <si>
    <t>A2T62</t>
  </si>
  <si>
    <t>Analyser les risques professionnels</t>
  </si>
  <si>
    <t>A2T63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</si>
  <si>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</si>
  <si>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C8</t>
  </si>
  <si>
    <t>S4 ; S6 ; S7</t>
  </si>
  <si>
    <t>A2T64</t>
  </si>
  <si>
    <t>Prérégler les appareils de régulation et de sécurité</t>
  </si>
  <si>
    <t>C9</t>
  </si>
  <si>
    <t>A2T65</t>
  </si>
  <si>
    <t>Effectuer la charge du réseau fluidique du système</t>
  </si>
  <si>
    <t>A2T71</t>
  </si>
  <si>
    <t>T7</t>
  </si>
  <si>
    <t>A2T7 : Réaliser la mise en service et/ou l’arrêt de l’installation</t>
  </si>
  <si>
    <t>Respecter les règles de sécurité</t>
  </si>
  <si>
    <t>C7 ; C8 ; C9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</si>
  <si>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</si>
  <si>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</si>
  <si>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</si>
  <si>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</si>
  <si>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</si>
  <si>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</si>
  <si>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</si>
  <si>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</si>
  <si>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</si>
  <si>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</si>
  <si>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</si>
  <si>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</si>
  <si>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</si>
  <si>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</si>
  <si>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</si>
  <si>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T8</t>
  </si>
  <si>
    <t>A2T8 : Piloter l’installation avec un rendement énergétique global optimum dans le respect de l’environnement</t>
  </si>
  <si>
    <t>Réaliser périodiquement les relevés de consommations d’eau, d’électricité, d’énergie, de consommables (produits de traitement d’eau, huile, sel, ...)</t>
  </si>
  <si>
    <t>C8 ; C9</t>
  </si>
  <si>
    <t>A2T82</t>
  </si>
  <si>
    <t>Suivre les ratios d’énergie par rapport aux engagements contractuels</t>
  </si>
  <si>
    <t>A2T83</t>
  </si>
  <si>
    <t>Interpréter les écarts</t>
  </si>
  <si>
    <t>A2T84</t>
  </si>
  <si>
    <t>Optimiser les réglages appropriés</t>
  </si>
  <si>
    <t>A2T85</t>
  </si>
  <si>
    <t>Retranscrire les valeurs de réglages et d’état des éléments de l’installation dans le guide de conduite</t>
  </si>
  <si>
    <t>A2T91</t>
  </si>
  <si>
    <t>T9</t>
  </si>
  <si>
    <t>A2T9 : Réaliser des mesurages électriques</t>
  </si>
  <si>
    <t>Réaliser une campagne de mesures lors d’un contrôle périodique, d’une panne ou d’une intervention ou d’une optimisation de l’installation</t>
  </si>
  <si>
    <t>E32.b : maintenance préventive</t>
  </si>
  <si>
    <t>A3</t>
  </si>
  <si>
    <t>MAINTENANCE</t>
  </si>
  <si>
    <t>A3T1 : Réaliser une opération de maintenance préventive</t>
  </si>
  <si>
    <t>C10 ; C13</t>
  </si>
  <si>
    <t xml:space="preserve">S1 ; S2 ; S4 ; S6 ; S7 ; S8 </t>
  </si>
  <si>
    <t>S2 ; S4 ; S6 ; S7 ; S8</t>
  </si>
  <si>
    <t>A3T12</t>
  </si>
  <si>
    <t>Analyser l’environnement de travail et les conditions de la maintenance et d’exploitation de l’installation</t>
  </si>
  <si>
    <t>S1 ; S4 ; S8</t>
  </si>
  <si>
    <t>A3T13</t>
  </si>
  <si>
    <t>Analyser les risques liés à l’intervention</t>
  </si>
  <si>
    <t>A3T14</t>
  </si>
  <si>
    <t>Approvisionner en matériels, équipements et outillages</t>
  </si>
  <si>
    <t>Réaliser la consignation de l’installation</t>
  </si>
  <si>
    <t>Réaliser les opérations de maintenance préventive d’ordre technique et réglementaire : contrôle périodique d’étanchéité, analyse de la combustion, contrôles de sécurité et de protection des personnes</t>
  </si>
  <si>
    <t>Manipuler des fluides frigorigènes et caloporteurs</t>
  </si>
  <si>
    <t>Remplacer les consommables</t>
  </si>
  <si>
    <t>A3T20</t>
  </si>
  <si>
    <t>Compléter les documents afférents à l’intervention (fiche d’intervention, registre et bon de travail, traçabilité des déchets…)</t>
  </si>
  <si>
    <t>A4</t>
  </si>
  <si>
    <t>COMMUNICATION</t>
  </si>
  <si>
    <t>A4T11</t>
  </si>
  <si>
    <t>A4T1 : Rendre compte oralement à l’interne et à l’externe du déroulement de l’intervention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</si>
  <si>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</si>
  <si>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</si>
  <si>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</si>
  <si>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 xml:space="preserve">S2 ; S4 ; S6 ; S7 ; S8 </t>
  </si>
  <si>
    <t>A4T12</t>
  </si>
  <si>
    <t>A4T32</t>
  </si>
  <si>
    <t>Expliquer l’état d’avancement des opérations, leurs contraintes et leurs difficultés à la hiérarchie (réunion de chantier, opérations de mise en service, de maintenance …)</t>
  </si>
  <si>
    <t>A4T13</t>
  </si>
  <si>
    <t>A4T33</t>
  </si>
  <si>
    <t>Expliquer au client (ou à l’utilisateur) le fonctionnement, le bon usage et les contraintes techniques d’utilisation de l’installation</t>
  </si>
  <si>
    <t>A4T3 : Conseiller le client et/ou l’exploitant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</si>
  <si>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</si>
  <si>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</si>
  <si>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</si>
  <si>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A4T34</t>
  </si>
  <si>
    <t>Transmettre les informations à la hiérarchie</t>
  </si>
  <si>
    <t>E32.a.1 : maintenance corrective partie écrite</t>
  </si>
  <si>
    <t>A3T21</t>
  </si>
  <si>
    <t>A3T2 : Réaliser une opération de maintenance corrective</t>
  </si>
  <si>
    <t>S’informer auprès du client sur la nature du dysfonctionnement</t>
  </si>
  <si>
    <t>C11 ; C12</t>
  </si>
  <si>
    <t xml:space="preserve">S1 ; S2 ; S4 ; S5 ; S8 </t>
  </si>
  <si>
    <t>C11</t>
  </si>
  <si>
    <t>S1 ; S2 ; S4 ; S5 ; S8</t>
  </si>
  <si>
    <t>A3T22</t>
  </si>
  <si>
    <t>Analyser l’environnement de travail et les conditions de la maintenance</t>
  </si>
  <si>
    <t>C12</t>
  </si>
  <si>
    <t>A3T23</t>
  </si>
  <si>
    <t>A3T24</t>
  </si>
  <si>
    <t>A3T25</t>
  </si>
  <si>
    <t>Réaliser le dépannage : analyser les informations, diagnostiquer le dysfonctionnement, déterminer la procédure d’intervention, approvisionner en matériels, équipements et outillages</t>
  </si>
  <si>
    <t>A3T26</t>
  </si>
  <si>
    <t>Réparer l’installation en effectuant, si nécessaire, le transfert de fluides frigorigènes</t>
  </si>
  <si>
    <t>A3T27</t>
  </si>
  <si>
    <t>Remettre en service et contrôler le fonctionnement</t>
  </si>
  <si>
    <t>A3T28</t>
  </si>
  <si>
    <t>Proposer un mode de fonctionnement palliatif permettant la continuité de service et conforme aux règles de sécurité</t>
  </si>
  <si>
    <t>A3T29</t>
  </si>
  <si>
    <t>A3T30</t>
  </si>
  <si>
    <t>Compléter les documents afférents à l’intervention (fiche d’intervention, registre, traçabilité des déchets et bon de travail, …)</t>
  </si>
  <si>
    <t xml:space="preserve">S1 ; S2 ; S4 ; S5 ; S6 ; S7 ; S8 </t>
  </si>
  <si>
    <t>A4T21</t>
  </si>
  <si>
    <t>A4T2 : Renseigner les documents techniques et réglementaires</t>
  </si>
  <si>
    <t>Consulter le registre de l’installation et consigner les informations</t>
  </si>
  <si>
    <t>S1 ; S2 ; S4 ; S5 ; S6 ; S7 ; S8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</si>
  <si>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</si>
  <si>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</si>
  <si>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</si>
  <si>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</si>
  <si>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</si>
  <si>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</si>
  <si>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</si>
  <si>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</si>
  <si>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</si>
  <si>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Mettre à jour le dossier technique</t>
  </si>
  <si>
    <t>S2 ; S5 ; S6 ; S8</t>
  </si>
  <si>
    <t>E32.a.2 : maintenance corrective partie pratique</t>
  </si>
  <si>
    <t>Recherche de panne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</si>
  <si>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</si>
  <si>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</si>
  <si>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</si>
  <si>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</si>
  <si>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</si>
  <si>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</si>
  <si>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</si>
  <si>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</si>
  <si>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</si>
  <si>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</si>
  <si>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</si>
  <si>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</si>
  <si>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</si>
  <si>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</si>
  <si>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</si>
  <si>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</si>
  <si>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AC113</t>
  </si>
  <si>
    <t>Les contraintes techniques et d’exécution sont identifiées</t>
  </si>
  <si>
    <t>AC121</t>
  </si>
  <si>
    <t>Ordonner les données nécessaires à l’intervention</t>
  </si>
  <si>
    <t>Le classement des données est exploitable et respecte les règles d'intervention</t>
  </si>
  <si>
    <t>AC122</t>
  </si>
  <si>
    <t>L’ordonnancement des données permet d’identifier les informations utiles à transmettre à l’interne et à l’externe</t>
  </si>
  <si>
    <t>AC131</t>
  </si>
  <si>
    <t>Repérer les contraintes techniques liées à l’intervention</t>
  </si>
  <si>
    <t>Les contraintes liées à l’efficacité énergétique sont identifiées</t>
  </si>
  <si>
    <t>AC141</t>
  </si>
  <si>
    <t>Repérer les contraintes d’environnement de travail liées à l’intervention</t>
  </si>
  <si>
    <t>Les contraintes environnementales de travail sont recensées</t>
  </si>
  <si>
    <t>Les habilitations et certifications nécessaires à l’opération sont identifiées</t>
  </si>
  <si>
    <t>Les risques professionnels et environnementaux sont identifiés et les mesures de prévention sont adaptées</t>
  </si>
  <si>
    <t>Vérifier la planification de l’intervention</t>
  </si>
  <si>
    <t>Les interactions avec les autres intervenants sont repérées</t>
  </si>
  <si>
    <t>Les contraintes de co-activités sont repérées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</si>
  <si>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</si>
  <si>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</si>
  <si>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</si>
  <si>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</si>
  <si>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Les fonctions principales de chaque élément sont identifiées</t>
  </si>
  <si>
    <t>Les caractéristiques utiles des éléments sont déterminées</t>
  </si>
  <si>
    <t>Les différents éléments sont repérés sur les différentes représentations (schémas, maquette numérique, synoptique…) et sur le système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</si>
  <si>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</si>
  <si>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</si>
  <si>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La protection des personnes et des biens est assurée</t>
  </si>
  <si>
    <t>Identifier les grandeurs physiques nominales associées à l’installation (températures, pression, puissances, intensités, tensions, …)</t>
  </si>
  <si>
    <t>Les grandeurs physiques utiles sont identifiées</t>
  </si>
  <si>
    <t>Les valeurs nominales identifiées permettent d’optimiser le fonctionnement de l’installation, de dimensionner des matériels, de déterminer les moyens de mesures, d’assurer la protection des personnes et des biens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</si>
  <si>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</si>
  <si>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</si>
  <si>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</si>
  <si>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</si>
  <si>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</si>
  <si>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</si>
  <si>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</si>
  <si>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</si>
  <si>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Déterminer une modification technique en fonction des contraintes repérées</t>
  </si>
  <si>
    <t>La modification est approuvée et portée au dossier technique</t>
  </si>
  <si>
    <t>La solution technique proposée intègre les enjeux d’efficacité énergétique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</si>
  <si>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</si>
  <si>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</si>
  <si>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</si>
  <si>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</si>
  <si>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</si>
  <si>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</si>
  <si>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</si>
  <si>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</si>
  <si>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</si>
  <si>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</si>
  <si>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</si>
  <si>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</si>
  <si>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</si>
  <si>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</si>
  <si>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</si>
  <si>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</si>
  <si>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</si>
  <si>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</si>
  <si>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</si>
  <si>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</si>
  <si>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</si>
  <si>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</si>
  <si>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>A31.a</t>
  </si>
  <si>
    <t>Modification d’une installation</t>
  </si>
  <si>
    <t>AC511</t>
  </si>
  <si>
    <t>Contrôler la conformité des matériels, des équipements, et des produits livrés</t>
  </si>
  <si>
    <t>Les caractéristiques techniques sont vérifiées</t>
  </si>
  <si>
    <t>C5: Gérer les approvisionnements</t>
  </si>
  <si>
    <t>A2T1</t>
  </si>
  <si>
    <t>A2 : Exploitation et mise en service de l’installation</t>
  </si>
  <si>
    <t>AC512</t>
  </si>
  <si>
    <t>Les quantités sont contrôlées</t>
  </si>
  <si>
    <t>AC513</t>
  </si>
  <si>
    <t>Les éventuelles anomalies sont consignées</t>
  </si>
  <si>
    <t>AC514</t>
  </si>
  <si>
    <t>Les bons de livraison, bons de garantie et notices techniques sont recueillis et transmis</t>
  </si>
  <si>
    <t>AC521</t>
  </si>
  <si>
    <t>Gérer les stocks pour les interventions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</si>
  <si>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</si>
  <si>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</si>
  <si>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</si>
  <si>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</si>
  <si>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</si>
  <si>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</si>
  <si>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La qualité des stocks est vérifiée</t>
  </si>
  <si>
    <t>AC525</t>
  </si>
  <si>
    <t>La protection des personnes et des biens et de l’environnement est assurée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</si>
  <si>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</si>
  <si>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</si>
  <si>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</si>
  <si>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C6: Réaliser une modification de manière éco-responsable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</si>
  <si>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</si>
  <si>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</si>
  <si>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</si>
  <si>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</si>
  <si>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</si>
  <si>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</si>
  <si>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</si>
  <si>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Réaliser les modifications des réseaux fluidiques et les câblages électriques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</si>
  <si>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</si>
  <si>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</si>
  <si>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</si>
  <si>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</si>
  <si>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</si>
  <si>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</si>
  <si>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</si>
  <si>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Opérer avec une attitude écoresponsable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</si>
  <si>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</si>
  <si>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</si>
  <si>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</si>
  <si>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</si>
  <si>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Le maintien de la qualité thermique de l’enveloppe est assurée</t>
  </si>
  <si>
    <t>A31.b</t>
  </si>
  <si>
    <t>Mise en service et exploitation de l’installation</t>
  </si>
  <si>
    <t>AC711</t>
  </si>
  <si>
    <t>Contrôler la conformité des réalisations sur les réseaux fluidiques et les installations électriques</t>
  </si>
  <si>
    <t>Les réseaux, les installations et les contrôles sont identifiés</t>
  </si>
  <si>
    <t>C7 : Réaliser les opérations de mise en service et d’arrêt de l’installation</t>
  </si>
  <si>
    <t>A2T6</t>
  </si>
  <si>
    <t>A2T7</t>
  </si>
  <si>
    <t>A2T9</t>
  </si>
  <si>
    <t>AC712</t>
  </si>
  <si>
    <t>Les contrôles des réalisations sont effectués et conformes aux normes en vigueur</t>
  </si>
  <si>
    <t>AC713</t>
  </si>
  <si>
    <t>La sécurité des biens et des personnes est assurée</t>
  </si>
  <si>
    <t>AC721</t>
  </si>
  <si>
    <t>Appliquer les mesures de prévention des risques professionnels</t>
  </si>
  <si>
    <t>Les mesures de prévention sont adaptées au contexte de l’intervention</t>
  </si>
  <si>
    <t>AC722</t>
  </si>
  <si>
    <t>Les aléas de l’environnement sont pris en compte</t>
  </si>
  <si>
    <t>AC723</t>
  </si>
  <si>
    <t>Les anomalies sont signalées à la hiérarchie</t>
  </si>
  <si>
    <t>AC731</t>
  </si>
  <si>
    <t>Réaliser les modes opératoires des essais normatifs nécessaires à la mise en service des installations thermiques, fluidiques et électriques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</si>
  <si>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</si>
  <si>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</si>
  <si>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</si>
  <si>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</si>
  <si>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</si>
  <si>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AC743</t>
  </si>
  <si>
    <t>La sécurité des personnes et des biens est assurée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</si>
  <si>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</si>
  <si>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</si>
  <si>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</si>
  <si>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</si>
  <si>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</si>
  <si>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AC753</t>
  </si>
  <si>
    <t>La protection de l’environnement est respectée</t>
  </si>
  <si>
    <t>AC761</t>
  </si>
  <si>
    <t>Réaliser les opérations de mise en service et/ou d’arrêt de l’installation</t>
  </si>
  <si>
    <t>Les consignations (déconsignations) sont réalisées</t>
  </si>
  <si>
    <t>AC762</t>
  </si>
  <si>
    <t>Les protocoles de mise en service et/ou d’arrêt sont respectés</t>
  </si>
  <si>
    <t>AC763</t>
  </si>
  <si>
    <t>La sécurité des usagers et de l’installation est assurée tout au long de l’opération</t>
  </si>
  <si>
    <t>AC764</t>
  </si>
  <si>
    <t>Les informations sont transmises</t>
  </si>
  <si>
    <t>AC811</t>
  </si>
  <si>
    <t>Identifier les points de mesures sur l’installation électrique et/ou le réseau fluidique</t>
  </si>
  <si>
    <t>Les procédés de mesurages identifiés respectent les normes en vigueur et les règles de l’art</t>
  </si>
  <si>
    <t>C8 : Contrôler les grandeurs caractéristiques de l’installation</t>
  </si>
  <si>
    <t>A2T8</t>
  </si>
  <si>
    <t>AC812</t>
  </si>
  <si>
    <t>Les points de mesures identifiés sont conformes au besoin du contrôle</t>
  </si>
  <si>
    <t>AC821</t>
  </si>
  <si>
    <t>Installer des appareils de mesures et de contrôle</t>
  </si>
  <si>
    <t>Les appareils sont installés en suivant les préconisations du fabricant et en respectant les normes en vigueur et les règles de l’art</t>
  </si>
  <si>
    <t>AC822</t>
  </si>
  <si>
    <t>Les protocoles de communication sont paramétrés</t>
  </si>
  <si>
    <t>AC823</t>
  </si>
  <si>
    <t>AC831</t>
  </si>
  <si>
    <t>Les appareils sont utilisés en suivant les préconisations du fabricant et en respectant les normes en vigueur et les règles de l’art</t>
  </si>
  <si>
    <t>AC832</t>
  </si>
  <si>
    <t>La lecture est conforme à la grandeur mesurée</t>
  </si>
  <si>
    <t>AC833</t>
  </si>
  <si>
    <t>AC841</t>
  </si>
  <si>
    <t>Traiter les informations des mesures</t>
  </si>
  <si>
    <t>Les grandeurs mesurées sont consignées dans les supports d’enregistrement</t>
  </si>
  <si>
    <t>AC842</t>
  </si>
  <si>
    <t>Les valeurs sont adaptées aux unités attendues dans les supports d’enregistrement</t>
  </si>
  <si>
    <t>AC843</t>
  </si>
  <si>
    <t>Les calculs de puissance, d’énergie, de débit, de consommation… sont réalisés</t>
  </si>
  <si>
    <t>AC851</t>
  </si>
  <si>
    <t>Comparer les grandeurs mesurées avec les grandeurs caractéristiques nominales attendues</t>
  </si>
  <si>
    <t>L’interprétation de l’écart est caractérisée</t>
  </si>
  <si>
    <t>AC921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</si>
  <si>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</si>
  <si>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</si>
  <si>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C9 : Effectuer les réglages adaptés</t>
  </si>
  <si>
    <t>AC931</t>
  </si>
  <si>
    <t>Les réglages permettent le fonctionnement attendu du système</t>
  </si>
  <si>
    <t>AC932</t>
  </si>
  <si>
    <t>Le réglage des sécurités est réalisé, justifié et précis</t>
  </si>
  <si>
    <t>AC941</t>
  </si>
  <si>
    <t>Appliquer les règles de sécurité</t>
  </si>
  <si>
    <t>Toutes les règles de sécurité des personnes et des biens sont appliquées</t>
  </si>
  <si>
    <t>AC942</t>
  </si>
  <si>
    <t>Les règles sur la manipulation des fluides, et les différentes prises de mesures sont respectées</t>
  </si>
  <si>
    <t>A32.b</t>
  </si>
  <si>
    <t>Maintenance préventive d’une installation</t>
  </si>
  <si>
    <t>C10 : Réaliser des opérations de maintenance préventive</t>
  </si>
  <si>
    <t>AC1012</t>
  </si>
  <si>
    <t>La période d’intervention est identifiée</t>
  </si>
  <si>
    <t>AC1021</t>
  </si>
  <si>
    <t>Déterminer une organisation en fonction de l’environnement de travail et les conditions de la maintenance</t>
  </si>
  <si>
    <t>L’organisation établie répond aux attentes du contrat de maintenance</t>
  </si>
  <si>
    <t>AC1022</t>
  </si>
  <si>
    <t>L’approvisionnement en équipements, matériels et outillages est assurée</t>
  </si>
  <si>
    <t>AC1023</t>
  </si>
  <si>
    <t>La procédure d’intervention prend en compte les contraintes techniques du système* (vidanges nécessaires, isolement de parties du système, fonctionnement en mode dégradé…)</t>
  </si>
  <si>
    <t>AC1024</t>
  </si>
  <si>
    <t>Le poste de travail est organisé avec ergonomie</t>
  </si>
  <si>
    <t>AC1025</t>
  </si>
  <si>
    <t>AC1131</t>
  </si>
  <si>
    <t>Les informations de télémaintenance et celles des applications numériques transmises sont localisées sur le système</t>
  </si>
  <si>
    <t>AC1132</t>
  </si>
  <si>
    <t>AC1141</t>
  </si>
  <si>
    <t>Le contrôle périodique d’étanchéité est réalisé</t>
  </si>
  <si>
    <t>Les modifications de réglages nécessaires sont réalisées</t>
  </si>
  <si>
    <t>Le système est dans les conditions normales de fonctionnement</t>
  </si>
  <si>
    <t>AC1151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</si>
  <si>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</si>
  <si>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</si>
  <si>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AC1152</t>
  </si>
  <si>
    <t>Les éventuels éléments défectueux sont identifiés Les informations sont transmises à la hiérarchie</t>
  </si>
  <si>
    <t>AC1153</t>
  </si>
  <si>
    <t>Les documents techniques et administratifs sont complétés</t>
  </si>
  <si>
    <t>AC1161</t>
  </si>
  <si>
    <t>La zone d’intervention est remise en état</t>
  </si>
  <si>
    <t>AC1311</t>
  </si>
  <si>
    <t>Les besoins de l’exploitant sont identifiés et interprétés</t>
  </si>
  <si>
    <t>C13 : Formuler les informations nécessaires pour le client et/ou l’exploitant du système</t>
  </si>
  <si>
    <t>A4T1</t>
  </si>
  <si>
    <t>A4T2</t>
  </si>
  <si>
    <t>A4T3</t>
  </si>
  <si>
    <t>AC1321</t>
  </si>
  <si>
    <t>Expliquer le fonctionnement et l’utilisation de l’installation au client et/ou à l’exploitant</t>
  </si>
  <si>
    <t>Les explications sont correctes</t>
  </si>
  <si>
    <t>AC1322</t>
  </si>
  <si>
    <t>Les explications permettent l’utilisation de l’installation par l’exploitant et/ou le client</t>
  </si>
  <si>
    <t>AC1331</t>
  </si>
  <si>
    <t>Informer oralement des consignes de sécurité</t>
  </si>
  <si>
    <t>Les consignes de sécurité sont présentées et détaillées</t>
  </si>
  <si>
    <t>AC1332</t>
  </si>
  <si>
    <t>La sécurité des usagers et de l’installation est assurée</t>
  </si>
  <si>
    <t>AC1341</t>
  </si>
  <si>
    <t>Communiquer avec le client</t>
  </si>
  <si>
    <t>Le langage utilisé est adapté à la situation</t>
  </si>
  <si>
    <t>AC1342</t>
  </si>
  <si>
    <t>Les formules de civilités sont adaptées à la situation</t>
  </si>
  <si>
    <t>AC1343</t>
  </si>
  <si>
    <t>Le support de communication est adapté à la situation</t>
  </si>
  <si>
    <t>AC1344</t>
  </si>
  <si>
    <t>L’utilisation de l’outil de communication est maîtrisée.</t>
  </si>
  <si>
    <t>AC1345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</si>
  <si>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</si>
  <si>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</si>
  <si>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</si>
  <si>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</si>
  <si>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A32.a</t>
  </si>
  <si>
    <t>Maintenance corrective d’une installation - Partie écrite</t>
  </si>
  <si>
    <t>AC1111</t>
  </si>
  <si>
    <t>Identifier le site et le lieu de l’intervention</t>
  </si>
  <si>
    <t>Le site, le lieu sont identifiés</t>
  </si>
  <si>
    <t>C11 : Réaliser des opérations de maintenance corrective</t>
  </si>
  <si>
    <t>AC1112</t>
  </si>
  <si>
    <t>Les contraintes d’accès sont identifiées</t>
  </si>
  <si>
    <t>AC1113</t>
  </si>
  <si>
    <t>L’intervention est identifiée dans le cadre du contrat de maintenance</t>
  </si>
  <si>
    <t>AC1114</t>
  </si>
  <si>
    <t>La sécurité des biens et des personnes est prise en compte</t>
  </si>
  <si>
    <t>AC1121</t>
  </si>
  <si>
    <t>Constater la défaillance</t>
  </si>
  <si>
    <t>L’analyse des données technique de l’installation est effectuée</t>
  </si>
  <si>
    <t>AC1122</t>
  </si>
  <si>
    <t>Le dysfonctionnement est identifié</t>
  </si>
  <si>
    <t>Lister des hypothèses de panne et/ou de dysfonctionnement</t>
  </si>
  <si>
    <t>Toutes les hypothèses émises sont pertinentes</t>
  </si>
  <si>
    <t>La hiérarchie des hypothèses identifiées est cohérente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</si>
  <si>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</si>
  <si>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</si>
  <si>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Gérer la disponibilité des pièces de rechange, des consommables et des outillages nécessaires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</si>
  <si>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</si>
  <si>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</si>
  <si>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</si>
  <si>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Les matériels, équipements et outillages sont approvisionnés* conformément au planning et aux besoins de l’intervention</t>
  </si>
  <si>
    <t>AC1171</t>
  </si>
  <si>
    <t>Consigner (déconsigner) le système (électrique, fluidique : gaz, caloporteurs…)</t>
  </si>
  <si>
    <t>AC1181</t>
  </si>
  <si>
    <t>Les matériels, les équipements et les outillages nécessaires à la consignation sont identifiés</t>
  </si>
  <si>
    <t>AC1182</t>
  </si>
  <si>
    <t>Les étapes de consignation (déconsignation) sont réalisées en respectant les normes en vigueur</t>
  </si>
  <si>
    <t>AC1183</t>
  </si>
  <si>
    <t>AC1184</t>
  </si>
  <si>
    <t>La sécurité des usagers, et de l’installation est assurée tout au long de l’opération</t>
  </si>
  <si>
    <t>AC1185</t>
  </si>
  <si>
    <t>Les informations sont transmises à la hiérarchie et aux usagers</t>
  </si>
  <si>
    <t>AC1186</t>
  </si>
  <si>
    <t>Les documents sont complétés</t>
  </si>
  <si>
    <t>AC1191</t>
  </si>
  <si>
    <t>Effectuer la dépose du composant défectueux</t>
  </si>
  <si>
    <t>Les opérations préalables sur le système (isolation tout ou partie du système fluidique, vidange, récupération des fluides frigorigènes …) permettent de garantir l’opération de dépose</t>
  </si>
  <si>
    <t>AC1192</t>
  </si>
  <si>
    <t>L’opération de remplacement respecte les consignes, le contrat de maintenance, les procédures et les normes en vigueur</t>
  </si>
  <si>
    <t>AC1193</t>
  </si>
  <si>
    <t>Les moyens de manutention et l’outillage sont mis en oeuvre et en toute sécurité</t>
  </si>
  <si>
    <t>AC1194</t>
  </si>
  <si>
    <t>Le composant défectueux est déposé et prêt à être recyclé</t>
  </si>
  <si>
    <t>AC1195</t>
  </si>
  <si>
    <t>AC11101</t>
  </si>
  <si>
    <t>Installer le composant de remplacement</t>
  </si>
  <si>
    <t>Le composant est remplacé en respectant les normes en vigueur et les contraintes de l’installation*</t>
  </si>
  <si>
    <t>AC11102</t>
  </si>
  <si>
    <t>AC11111</t>
  </si>
  <si>
    <t>Remettre en service l’installation</t>
  </si>
  <si>
    <t>La remise en service permet le fonctionnement de l’installation à son point nominal ou en mode dégradé de l’installation et la continuité de service est assurée</t>
  </si>
  <si>
    <t>AC11112</t>
  </si>
  <si>
    <t>Les informations sont transmises à la hiérarchie et à l’exploitant ou l’usager</t>
  </si>
  <si>
    <t>AC11113</t>
  </si>
  <si>
    <t>AC11121</t>
  </si>
  <si>
    <t>AC11122</t>
  </si>
  <si>
    <t>Les déchets sont évacués de façon éco-responsable et conformément aux règles en vigueur</t>
  </si>
  <si>
    <t>AC11123</t>
  </si>
  <si>
    <t>AC1211</t>
  </si>
  <si>
    <t>Interpréter les informations du client sur le dysfonctionnement de l’installation</t>
  </si>
  <si>
    <t>Les événements avant panne sont collectés</t>
  </si>
  <si>
    <t>C12 : Informer de son intervention à l’écrit et/ou à l’oral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</si>
  <si>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</si>
  <si>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</si>
  <si>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</si>
  <si>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</si>
  <si>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</si>
  <si>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</si>
  <si>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</si>
  <si>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AC1223</t>
  </si>
  <si>
    <t>AC1231</t>
  </si>
  <si>
    <t>Compléter les documents techniques et administratifs</t>
  </si>
  <si>
    <t>La fiche d’intervention est complétée sans erreurs</t>
  </si>
  <si>
    <t>AC1232</t>
  </si>
  <si>
    <t>Le bordereau de suivi de déchet dangereux est complété sans erreurs</t>
  </si>
  <si>
    <t>AC1233</t>
  </si>
  <si>
    <t>Le dossier technique est mis à jour</t>
  </si>
  <si>
    <t>AC1234</t>
  </si>
  <si>
    <t>Les informations du système sont consignées sur le support prévu à cet effet</t>
  </si>
  <si>
    <t>AC1235</t>
  </si>
  <si>
    <t>Les fluides frigorigènes sont consignés sur la fiche CERFA n°15497</t>
  </si>
  <si>
    <t>AC1236</t>
  </si>
  <si>
    <t>Le planning est mis à jour</t>
  </si>
  <si>
    <t>AC1241</t>
  </si>
  <si>
    <t>Formuler un compte-rendu, un rapport d’activité</t>
  </si>
  <si>
    <t>Le compte-rendu est factuel et complet</t>
  </si>
  <si>
    <t>AC1242</t>
  </si>
  <si>
    <t>AC1243</t>
  </si>
  <si>
    <t>AC1244</t>
  </si>
  <si>
    <t>L’utilisation de l’outil de communication est maîtrisée</t>
  </si>
  <si>
    <t>AC1245</t>
  </si>
  <si>
    <t>Les documents sont transmis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</si>
  <si>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</si>
  <si>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</si>
  <si>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</si>
  <si>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</si>
  <si>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</si>
  <si>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</si>
  <si>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</si>
  <si>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</si>
  <si>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</si>
  <si>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S13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</si>
  <si>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</si>
  <si>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</si>
  <si>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</si>
  <si>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</si>
  <si>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</si>
  <si>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</si>
  <si>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</si>
  <si>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</si>
  <si>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</si>
  <si>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</si>
  <si>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</si>
  <si>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</si>
  <si>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</si>
  <si>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</si>
  <si>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</si>
  <si>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</si>
  <si>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</si>
  <si>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</si>
  <si>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</si>
  <si>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</si>
  <si>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</si>
  <si>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</si>
  <si>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</si>
  <si>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</si>
  <si>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S28</t>
  </si>
  <si>
    <t>L’impact sur les bâtiments existants</t>
  </si>
  <si>
    <t>La gestion de l’environnement du site et des déchets produits</t>
  </si>
  <si>
    <t>S3</t>
  </si>
  <si>
    <t>S3 - ANALYSE ET EXPLOITATION TECHNIQUE</t>
  </si>
  <si>
    <t>S31</t>
  </si>
  <si>
    <t>L’analyse fonctionnelle et structurelle</t>
  </si>
  <si>
    <t>S32</t>
  </si>
  <si>
    <t>La représentation graphique et numérique</t>
  </si>
  <si>
    <t>S33</t>
  </si>
  <si>
    <t>L’exploitation des documents graphiques et numériques</t>
  </si>
  <si>
    <t>S34</t>
  </si>
  <si>
    <t>L’élaboration de plans et de schémas fluidiques</t>
  </si>
  <si>
    <t>S35</t>
  </si>
  <si>
    <t>L’élaboration de schémas électriques</t>
  </si>
  <si>
    <t>Organiser son intervention en toute sécurité</t>
  </si>
  <si>
    <t>S4</t>
  </si>
  <si>
    <t>PRINCIPES SCIENTIFIQUE ET TECHNIQUE</t>
  </si>
  <si>
    <t>S41</t>
  </si>
  <si>
    <t>Le confort de l’habitat</t>
  </si>
  <si>
    <t>S42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</si>
  <si>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</si>
  <si>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</si>
  <si>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</si>
  <si>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</si>
  <si>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</si>
  <si>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</si>
  <si>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</si>
  <si>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</si>
  <si>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</si>
  <si>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</si>
  <si>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</si>
  <si>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</si>
  <si>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S51</t>
  </si>
  <si>
    <t>Les raccordements fluidiques</t>
  </si>
  <si>
    <t>Les essais d’étanchéité</t>
  </si>
  <si>
    <t>Réaliser une modification de manière éco-responsable</t>
  </si>
  <si>
    <t>S53</t>
  </si>
  <si>
    <t>Les raccordements électriques</t>
  </si>
  <si>
    <t>S6</t>
  </si>
  <si>
    <t>MÉTHODES ET PROCÉDURES D’INTERVENTION</t>
  </si>
  <si>
    <t>La stratégie, l’organisation et les méthodes de maintenance</t>
  </si>
  <si>
    <t>Les opérations d’exploitation, de mise en service et de maintenance</t>
  </si>
  <si>
    <t>S7</t>
  </si>
  <si>
    <t>QUALITÉ – SÉCURITÉ</t>
  </si>
  <si>
    <t>S71</t>
  </si>
  <si>
    <t>Le processus qualité</t>
  </si>
  <si>
    <t>Réaliser les opérations de mise en service et d’arrêt de l’installation</t>
  </si>
  <si>
    <t>S73</t>
  </si>
  <si>
    <t>La santé et la sécurité au travail</t>
  </si>
  <si>
    <t>S74</t>
  </si>
  <si>
    <t>Les habilitations et les certifications</t>
  </si>
  <si>
    <t xml:space="preserve">S8 </t>
  </si>
  <si>
    <t xml:space="preserve">COMMUNICATION </t>
  </si>
  <si>
    <t>S8</t>
  </si>
  <si>
    <t>La communication orale</t>
  </si>
  <si>
    <t>S82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</si>
  <si>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</si>
  <si>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</si>
  <si>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</si>
  <si>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</si>
  <si>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</si>
  <si>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</si>
  <si>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</si>
  <si>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</si>
  <si>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</si>
  <si>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</si>
  <si>
    <t>E32b</t>
  </si>
  <si>
    <t>AC1031</t>
  </si>
  <si>
    <t>Les dérives et signes d’anomalies sont détectés</t>
  </si>
  <si>
    <t>AC1032</t>
  </si>
  <si>
    <t>Les désordres éventuels de l’installation sont identifiés</t>
  </si>
  <si>
    <t>AC1041</t>
  </si>
  <si>
    <t>Traiter les informations de télémaintenance et celles des applications numériques</t>
  </si>
  <si>
    <t>AC1042</t>
  </si>
  <si>
    <t>Les données de télémaintenance et celles des applications numériques nécessaires àl’intervention sont identifiées</t>
  </si>
  <si>
    <t>AC1043</t>
  </si>
  <si>
    <t>AC1051</t>
  </si>
  <si>
    <t>AC1052</t>
  </si>
  <si>
    <t>AC1053</t>
  </si>
  <si>
    <t>AC1054</t>
  </si>
  <si>
    <t>AC1055</t>
  </si>
  <si>
    <t>AC1056</t>
  </si>
  <si>
    <t>AC1061</t>
  </si>
  <si>
    <t>AC1062</t>
  </si>
  <si>
    <t>AC1063</t>
  </si>
  <si>
    <t>A3T2</t>
  </si>
  <si>
    <t>Total S1</t>
  </si>
  <si>
    <t>Total S4</t>
  </si>
  <si>
    <t>AC1071</t>
  </si>
  <si>
    <t>AC1072</t>
  </si>
  <si>
    <t>AC1073</t>
  </si>
  <si>
    <t xml:space="preserve">Une compétence peut intervenir plusieurs fois, mais on veillera à l'équilibre du sujet. Toutes les compétences générales (C10 et C13) doivent être abordées et 60% des Actions. </t>
  </si>
  <si>
    <t>Décrire la mise en situation en lien avec votre support de l' E2</t>
  </si>
  <si>
    <t xml:space="preserve">Toutes les tâches (A3T1,A3T2,A4T1,A4T2,A4T3) doivent être traitées au moins une fois. On veillera à l'équilibre du sujet. </t>
  </si>
  <si>
    <t>E32b : Maintenance préventive d'une installation</t>
  </si>
  <si>
    <t>Non évaluée</t>
  </si>
  <si>
    <t>Niveaux de maîtrise</t>
  </si>
  <si>
    <t>Non maitrisées</t>
  </si>
  <si>
    <t>Insuffisament maîtrisées</t>
  </si>
  <si>
    <t>Maitrisées</t>
  </si>
  <si>
    <t>Bien maitrisées</t>
  </si>
  <si>
    <t xml:space="preserve">C10 Réaliser des opération de maintenance préventive </t>
  </si>
  <si>
    <t>AC101</t>
  </si>
  <si>
    <t>AC102</t>
  </si>
  <si>
    <t>AC103</t>
  </si>
  <si>
    <t>AC104</t>
  </si>
  <si>
    <t>AC105</t>
  </si>
  <si>
    <t>AC106</t>
  </si>
  <si>
    <t>AC107</t>
  </si>
  <si>
    <t>C13 Formuler les informations nécessaires pour le client et/ou l'exploitant du système</t>
  </si>
  <si>
    <t>NE</t>
  </si>
  <si>
    <t>AC132</t>
  </si>
  <si>
    <t>AC133</t>
  </si>
  <si>
    <t>AC134</t>
  </si>
  <si>
    <t>AC135</t>
  </si>
  <si>
    <t>Session :</t>
  </si>
  <si>
    <t>Présence du dossier ressources :</t>
  </si>
  <si>
    <t>ACADEMIE :</t>
  </si>
  <si>
    <t>Coordonnées du professeur coordinateur du sujet :</t>
  </si>
  <si>
    <t>Nom :</t>
  </si>
  <si>
    <t>N° portable</t>
  </si>
  <si>
    <t>Coordonnées du DDFPT :</t>
  </si>
  <si>
    <t>S72</t>
  </si>
  <si>
    <t>La gestion des déchets</t>
  </si>
  <si>
    <t>Total A3T1 :</t>
  </si>
  <si>
    <t>Total A3T2 :</t>
  </si>
  <si>
    <t>Total A4T1 :</t>
  </si>
  <si>
    <t>Total A4T2 :</t>
  </si>
  <si>
    <t>Total A4T3 :</t>
  </si>
  <si>
    <t>Total S7</t>
  </si>
  <si>
    <t>Description de la maintenance préventive de l'E32b</t>
  </si>
  <si>
    <t>Etape 4</t>
  </si>
  <si>
    <t>4.1</t>
  </si>
  <si>
    <t>Etape 5</t>
  </si>
  <si>
    <t>5.1</t>
  </si>
  <si>
    <t>Ouvrir l'onglet 5. Transfert vers grille nationale</t>
  </si>
  <si>
    <t>5.2</t>
  </si>
  <si>
    <t>Simuler les résultats d'un candidat</t>
  </si>
  <si>
    <t>5.3</t>
  </si>
  <si>
    <t xml:space="preserve">Télécharger puis ouvrir la grille nationale : "Grilles examen MEE " </t>
  </si>
  <si>
    <t>https://eduscol.education.fr/sti/textes/grilles-pour-le-baccalaureat-mee</t>
  </si>
  <si>
    <t>5.4</t>
  </si>
  <si>
    <t>Le transfert vous permet de vérifier que le taux de couverture des compétences soit bien supérieur à 60%</t>
  </si>
  <si>
    <t>et qu'une note "brute" soit proposée automatiquement par le calcul.</t>
  </si>
  <si>
    <t>Transferer la simulation  de l'onglet 5 (par un copier/coller) dans la "grille examen MEE " de l'E32b</t>
  </si>
  <si>
    <t>Transfert vers grille nationale E32b</t>
  </si>
  <si>
    <t>En vous référent à la feuille Tâches ou votre référentiel, choisir les tâches que vous souhitez exploiter dans votre problématiques (mini 6 Tâches, Maxi 12 Tâches par problématique)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</si>
</sst>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indexed="2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b/>
      <sz val="11"/>
      <color theme="4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2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7" tint="0.79998168889431442"/>
        <bgColor theme="5" tint="0.79998168889431442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6" tint="0.79998168889431442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7" tint="0.79998168889431442"/>
        <bgColor theme="8" tint="0.79998168889431442"/>
      </patternFill>
    </fill>
    <fill>
      <patternFill patternType="solid">
        <fgColor theme="5" tint="0.79998168889431442"/>
        <bgColor theme="8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7" fillId="0" borderId="0"/>
    <xf numFmtId="0" fontId="35" fillId="0" borderId="0" applyNumberFormat="0" applyFill="0" applyBorder="0" applyAlignment="0" applyProtection="0"/>
  </cellStyleXfs>
  <cellXfs count="510">
    <xf numFmtId="0" fontId="0" fillId="0" borderId="0" xfId="0"/>
    <xf numFmtId="0" fontId="8" fillId="0" borderId="0" xfId="0" applyFont="1"/>
    <xf numFmtId="0" fontId="0" fillId="2" borderId="0" xfId="0" applyFill="1"/>
    <xf numFmtId="0" fontId="8" fillId="0" borderId="0" xfId="0" applyFont="1" applyAlignment="1">
      <alignment wrapText="1"/>
    </xf>
    <xf numFmtId="0" fontId="8" fillId="0" borderId="10" xfId="0" applyFont="1" applyBorder="1"/>
    <xf numFmtId="0" fontId="9" fillId="0" borderId="0" xfId="0" applyFo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8" fillId="0" borderId="37" xfId="0" applyFont="1" applyBorder="1"/>
    <xf numFmtId="0" fontId="8" fillId="0" borderId="1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0" xfId="0" applyFill="1" applyBorder="1" applyAlignment="1">
      <alignment horizontal="center" vertical="top" wrapText="1"/>
    </xf>
    <xf numFmtId="0" fontId="0" fillId="0" borderId="39" xfId="0" applyBorder="1" applyAlignment="1">
      <alignment vertical="top" wrapText="1"/>
    </xf>
    <xf numFmtId="0" fontId="0" fillId="2" borderId="40" xfId="0" applyFill="1" applyBorder="1"/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9" fillId="0" borderId="0" xfId="0" applyNumberFormat="1" applyFont="1" applyAlignment="1">
      <alignment wrapText="1"/>
    </xf>
    <xf numFmtId="0" fontId="0" fillId="2" borderId="43" xfId="0" applyFill="1" applyBorder="1" applyAlignment="1">
      <alignment horizontal="center" vertical="top" wrapText="1"/>
    </xf>
    <xf numFmtId="0" fontId="0" fillId="2" borderId="23" xfId="0" applyFill="1" applyBorder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2" borderId="46" xfId="0" applyFill="1" applyBorder="1" applyAlignment="1">
      <alignment horizontal="center" vertical="top" wrapText="1"/>
    </xf>
    <xf numFmtId="0" fontId="0" fillId="2" borderId="25" xfId="0" applyFill="1" applyBorder="1"/>
    <xf numFmtId="0" fontId="0" fillId="11" borderId="18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8" borderId="30" xfId="0" applyFill="1" applyBorder="1" applyAlignment="1">
      <alignment horizontal="center" vertical="top" wrapText="1"/>
    </xf>
    <xf numFmtId="0" fontId="0" fillId="0" borderId="42" xfId="0" applyBorder="1" applyAlignment="1">
      <alignment vertical="top" wrapText="1"/>
    </xf>
    <xf numFmtId="0" fontId="0" fillId="8" borderId="40" xfId="0" applyFill="1" applyBorder="1"/>
    <xf numFmtId="0" fontId="0" fillId="8" borderId="1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43" xfId="0" applyFill="1" applyBorder="1" applyAlignment="1">
      <alignment horizontal="center" vertical="top" wrapText="1"/>
    </xf>
    <xf numFmtId="0" fontId="0" fillId="8" borderId="23" xfId="0" applyFill="1" applyBorder="1"/>
    <xf numFmtId="0" fontId="0" fillId="8" borderId="46" xfId="0" applyFill="1" applyBorder="1" applyAlignment="1">
      <alignment horizontal="center" vertical="top" wrapText="1"/>
    </xf>
    <xf numFmtId="0" fontId="0" fillId="8" borderId="25" xfId="0" applyFill="1" applyBorder="1"/>
    <xf numFmtId="0" fontId="0" fillId="10" borderId="30" xfId="0" applyFill="1" applyBorder="1" applyAlignment="1">
      <alignment horizontal="center" vertical="top" wrapText="1"/>
    </xf>
    <xf numFmtId="0" fontId="0" fillId="10" borderId="40" xfId="0" applyFill="1" applyBorder="1"/>
    <xf numFmtId="0" fontId="0" fillId="10" borderId="16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43" xfId="0" applyFill="1" applyBorder="1" applyAlignment="1">
      <alignment horizontal="center" vertical="top" wrapText="1"/>
    </xf>
    <xf numFmtId="0" fontId="0" fillId="10" borderId="23" xfId="0" applyFill="1" applyBorder="1"/>
    <xf numFmtId="0" fontId="0" fillId="10" borderId="46" xfId="0" applyFill="1" applyBorder="1" applyAlignment="1">
      <alignment horizontal="center" vertical="top" wrapText="1"/>
    </xf>
    <xf numFmtId="0" fontId="0" fillId="10" borderId="25" xfId="0" applyFill="1" applyBorder="1"/>
    <xf numFmtId="0" fontId="0" fillId="12" borderId="30" xfId="0" applyFill="1" applyBorder="1" applyAlignment="1">
      <alignment horizontal="center" vertical="top" wrapText="1"/>
    </xf>
    <xf numFmtId="0" fontId="0" fillId="12" borderId="40" xfId="0" applyFill="1" applyBorder="1" applyAlignment="1">
      <alignment vertical="center"/>
    </xf>
    <xf numFmtId="0" fontId="0" fillId="12" borderId="1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3" xfId="0" applyFill="1" applyBorder="1" applyAlignment="1">
      <alignment horizontal="center" vertical="top" wrapText="1"/>
    </xf>
    <xf numFmtId="0" fontId="0" fillId="12" borderId="23" xfId="0" applyFill="1" applyBorder="1" applyAlignment="1">
      <alignment vertical="center"/>
    </xf>
    <xf numFmtId="0" fontId="0" fillId="12" borderId="46" xfId="0" applyFill="1" applyBorder="1" applyAlignment="1">
      <alignment horizontal="center" vertical="top" wrapText="1"/>
    </xf>
    <xf numFmtId="0" fontId="0" fillId="12" borderId="25" xfId="0" applyFill="1" applyBorder="1"/>
    <xf numFmtId="0" fontId="0" fillId="11" borderId="30" xfId="0" applyFill="1" applyBorder="1" applyAlignment="1">
      <alignment horizontal="center" vertical="top" wrapText="1"/>
    </xf>
    <xf numFmtId="0" fontId="0" fillId="11" borderId="40" xfId="0" applyFill="1" applyBorder="1" applyAlignment="1">
      <alignment horizontal="left" vertical="center"/>
    </xf>
    <xf numFmtId="0" fontId="0" fillId="11" borderId="16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11" borderId="43" xfId="0" applyFill="1" applyBorder="1" applyAlignment="1">
      <alignment horizontal="center" vertical="top" wrapText="1"/>
    </xf>
    <xf numFmtId="0" fontId="0" fillId="11" borderId="23" xfId="0" applyFill="1" applyBorder="1" applyAlignment="1">
      <alignment horizontal="left" vertical="center"/>
    </xf>
    <xf numFmtId="0" fontId="0" fillId="11" borderId="46" xfId="0" applyFill="1" applyBorder="1" applyAlignment="1">
      <alignment horizontal="center" vertical="top" wrapText="1"/>
    </xf>
    <xf numFmtId="0" fontId="0" fillId="11" borderId="25" xfId="0" applyFill="1" applyBorder="1" applyAlignment="1">
      <alignment horizontal="left"/>
    </xf>
    <xf numFmtId="0" fontId="0" fillId="0" borderId="30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8" borderId="18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59" xfId="0" applyFill="1" applyBorder="1" applyAlignment="1">
      <alignment horizontal="center" vertical="top" wrapText="1"/>
    </xf>
    <xf numFmtId="0" fontId="0" fillId="8" borderId="33" xfId="0" applyFill="1" applyBorder="1" applyAlignment="1">
      <alignment horizontal="center" vertical="top" wrapText="1"/>
    </xf>
    <xf numFmtId="0" fontId="0" fillId="12" borderId="59" xfId="0" applyFill="1" applyBorder="1" applyAlignment="1">
      <alignment horizontal="center" vertical="top" wrapText="1"/>
    </xf>
    <xf numFmtId="0" fontId="0" fillId="12" borderId="33" xfId="0" applyFill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11" borderId="25" xfId="0" applyFill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39" xfId="0" applyFill="1" applyBorder="1" applyAlignment="1">
      <alignment vertical="top" wrapText="1"/>
    </xf>
    <xf numFmtId="0" fontId="0" fillId="2" borderId="30" xfId="0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42" xfId="0" applyFill="1" applyBorder="1" applyAlignment="1">
      <alignment vertical="top" wrapText="1"/>
    </xf>
    <xf numFmtId="0" fontId="0" fillId="2" borderId="43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2" borderId="33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left"/>
    </xf>
    <xf numFmtId="0" fontId="0" fillId="11" borderId="40" xfId="0" applyFill="1" applyBorder="1" applyAlignment="1">
      <alignment horizontal="left"/>
    </xf>
    <xf numFmtId="0" fontId="0" fillId="11" borderId="23" xfId="0" applyFill="1" applyBorder="1" applyAlignment="1">
      <alignment horizontal="left"/>
    </xf>
    <xf numFmtId="0" fontId="0" fillId="11" borderId="60" xfId="0" applyFill="1" applyBorder="1" applyAlignment="1">
      <alignment horizontal="left"/>
    </xf>
    <xf numFmtId="0" fontId="0" fillId="9" borderId="59" xfId="0" applyFill="1" applyBorder="1" applyAlignment="1">
      <alignment horizontal="center" vertical="top" wrapText="1"/>
    </xf>
    <xf numFmtId="0" fontId="0" fillId="9" borderId="43" xfId="0" applyFill="1" applyBorder="1" applyAlignment="1">
      <alignment vertical="top" wrapText="1"/>
    </xf>
    <xf numFmtId="0" fontId="0" fillId="9" borderId="30" xfId="0" applyFill="1" applyBorder="1"/>
    <xf numFmtId="0" fontId="0" fillId="9" borderId="16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43" xfId="0" applyFill="1" applyBorder="1" applyAlignment="1">
      <alignment horizontal="center" vertical="top" wrapText="1"/>
    </xf>
    <xf numFmtId="0" fontId="0" fillId="9" borderId="43" xfId="0" applyFill="1" applyBorder="1"/>
    <xf numFmtId="0" fontId="0" fillId="9" borderId="43" xfId="0" applyFill="1" applyBorder="1" applyAlignment="1">
      <alignment horizontal="left"/>
    </xf>
    <xf numFmtId="0" fontId="0" fillId="9" borderId="33" xfId="0" applyFill="1" applyBorder="1" applyAlignment="1">
      <alignment horizontal="center" vertical="top" wrapText="1"/>
    </xf>
    <xf numFmtId="0" fontId="0" fillId="9" borderId="46" xfId="0" applyFill="1" applyBorder="1" applyAlignment="1">
      <alignment horizontal="left"/>
    </xf>
    <xf numFmtId="0" fontId="0" fillId="10" borderId="9" xfId="0" applyFill="1" applyBorder="1" applyAlignment="1">
      <alignment horizontal="center" vertical="top" wrapText="1"/>
    </xf>
    <xf numFmtId="0" fontId="0" fillId="10" borderId="46" xfId="0" applyFill="1" applyBorder="1" applyAlignment="1">
      <alignment vertical="top" wrapText="1"/>
    </xf>
    <xf numFmtId="0" fontId="0" fillId="10" borderId="8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10" borderId="19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0" fillId="2" borderId="30" xfId="0" applyFill="1" applyBorder="1" applyAlignment="1">
      <alignment vertical="top" wrapText="1"/>
    </xf>
    <xf numFmtId="0" fontId="0" fillId="2" borderId="40" xfId="0" applyFill="1" applyBorder="1" applyAlignment="1">
      <alignment horizontal="center" vertical="top" wrapText="1"/>
    </xf>
    <xf numFmtId="0" fontId="0" fillId="2" borderId="41" xfId="0" applyFill="1" applyBorder="1"/>
    <xf numFmtId="0" fontId="0" fillId="2" borderId="43" xfId="0" applyFill="1" applyBorder="1" applyAlignment="1">
      <alignment vertical="top" wrapText="1"/>
    </xf>
    <xf numFmtId="0" fontId="0" fillId="2" borderId="22" xfId="0" applyFill="1" applyBorder="1"/>
    <xf numFmtId="0" fontId="0" fillId="10" borderId="18" xfId="0" applyFill="1" applyBorder="1" applyAlignment="1">
      <alignment horizontal="center"/>
    </xf>
    <xf numFmtId="0" fontId="0" fillId="2" borderId="33" xfId="0" applyFill="1" applyBorder="1" applyAlignment="1">
      <alignment vertical="top" wrapText="1"/>
    </xf>
    <xf numFmtId="0" fontId="0" fillId="10" borderId="30" xfId="0" applyFill="1" applyBorder="1" applyAlignment="1">
      <alignment vertical="top" wrapText="1"/>
    </xf>
    <xf numFmtId="0" fontId="0" fillId="10" borderId="43" xfId="0" applyFill="1" applyBorder="1" applyAlignment="1">
      <alignment vertical="top" wrapText="1"/>
    </xf>
    <xf numFmtId="0" fontId="0" fillId="11" borderId="30" xfId="0" applyFill="1" applyBorder="1" applyAlignment="1">
      <alignment vertical="top" wrapText="1"/>
    </xf>
    <xf numFmtId="0" fontId="0" fillId="11" borderId="41" xfId="0" applyFill="1" applyBorder="1"/>
    <xf numFmtId="0" fontId="0" fillId="11" borderId="43" xfId="0" applyFill="1" applyBorder="1" applyAlignment="1">
      <alignment vertical="top" wrapText="1"/>
    </xf>
    <xf numFmtId="0" fontId="0" fillId="11" borderId="22" xfId="0" applyFill="1" applyBorder="1"/>
    <xf numFmtId="0" fontId="0" fillId="11" borderId="46" xfId="0" applyFill="1" applyBorder="1" applyAlignment="1">
      <alignment vertical="top" wrapText="1"/>
    </xf>
    <xf numFmtId="0" fontId="0" fillId="11" borderId="24" xfId="0" applyFill="1" applyBorder="1"/>
    <xf numFmtId="0" fontId="0" fillId="0" borderId="28" xfId="0" applyBorder="1" applyAlignment="1">
      <alignment horizontal="center" vertical="top" wrapText="1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 wrapText="1"/>
    </xf>
    <xf numFmtId="0" fontId="0" fillId="8" borderId="30" xfId="0" applyFill="1" applyBorder="1" applyAlignment="1">
      <alignment vertical="top" wrapText="1"/>
    </xf>
    <xf numFmtId="0" fontId="0" fillId="8" borderId="43" xfId="0" applyFill="1" applyBorder="1" applyAlignment="1">
      <alignment vertical="top" wrapText="1"/>
    </xf>
    <xf numFmtId="0" fontId="0" fillId="8" borderId="60" xfId="0" applyFill="1" applyBorder="1"/>
    <xf numFmtId="0" fontId="0" fillId="8" borderId="46" xfId="0" applyFill="1" applyBorder="1" applyAlignment="1">
      <alignment vertical="top" wrapText="1"/>
    </xf>
    <xf numFmtId="0" fontId="0" fillId="12" borderId="59" xfId="0" applyFill="1" applyBorder="1" applyAlignment="1">
      <alignment vertical="top" wrapText="1"/>
    </xf>
    <xf numFmtId="0" fontId="0" fillId="12" borderId="43" xfId="0" applyFill="1" applyBorder="1" applyAlignment="1">
      <alignment vertical="top" wrapText="1"/>
    </xf>
    <xf numFmtId="0" fontId="0" fillId="12" borderId="60" xfId="0" applyFill="1" applyBorder="1" applyAlignment="1">
      <alignment vertical="center"/>
    </xf>
    <xf numFmtId="0" fontId="0" fillId="12" borderId="33" xfId="0" applyFill="1" applyBorder="1" applyAlignment="1">
      <alignment vertical="top" wrapText="1"/>
    </xf>
    <xf numFmtId="0" fontId="8" fillId="0" borderId="3" xfId="0" applyFont="1" applyBorder="1"/>
    <xf numFmtId="0" fontId="8" fillId="0" borderId="27" xfId="0" applyFont="1" applyBorder="1"/>
    <xf numFmtId="0" fontId="8" fillId="0" borderId="12" xfId="0" applyFont="1" applyBorder="1"/>
    <xf numFmtId="0" fontId="8" fillId="0" borderId="13" xfId="0" applyFont="1" applyBorder="1"/>
    <xf numFmtId="0" fontId="0" fillId="8" borderId="15" xfId="0" applyFill="1" applyBorder="1"/>
    <xf numFmtId="0" fontId="11" fillId="8" borderId="16" xfId="0" applyFont="1" applyFill="1" applyBorder="1" applyAlignment="1">
      <alignment horizontal="left" vertical="center" wrapText="1"/>
    </xf>
    <xf numFmtId="0" fontId="0" fillId="8" borderId="16" xfId="0" applyFill="1" applyBorder="1"/>
    <xf numFmtId="0" fontId="0" fillId="8" borderId="17" xfId="0" applyFill="1" applyBorder="1"/>
    <xf numFmtId="0" fontId="11" fillId="2" borderId="16" xfId="0" applyFont="1" applyFill="1" applyBorder="1" applyAlignment="1">
      <alignment horizontal="left" vertical="center" wrapText="1"/>
    </xf>
    <xf numFmtId="9" fontId="11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vertical="center" wrapText="1"/>
    </xf>
    <xf numFmtId="0" fontId="0" fillId="4" borderId="15" xfId="0" applyFill="1" applyBorder="1"/>
    <xf numFmtId="0" fontId="11" fillId="4" borderId="16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11" fillId="4" borderId="16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0" fillId="9" borderId="15" xfId="0" applyFill="1" applyBorder="1"/>
    <xf numFmtId="0" fontId="11" fillId="9" borderId="16" xfId="0" applyFont="1" applyFill="1" applyBorder="1" applyAlignment="1">
      <alignment horizontal="left" vertical="center" wrapText="1"/>
    </xf>
    <xf numFmtId="0" fontId="0" fillId="9" borderId="16" xfId="0" applyFill="1" applyBorder="1"/>
    <xf numFmtId="0" fontId="0" fillId="9" borderId="17" xfId="0" applyFill="1" applyBorder="1"/>
    <xf numFmtId="0" fontId="0" fillId="10" borderId="15" xfId="0" applyFill="1" applyBorder="1"/>
    <xf numFmtId="0" fontId="11" fillId="10" borderId="16" xfId="0" applyFont="1" applyFill="1" applyBorder="1" applyAlignment="1">
      <alignment horizontal="left" vertical="center" wrapText="1"/>
    </xf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11" fillId="10" borderId="19" xfId="0" applyFont="1" applyFill="1" applyBorder="1" applyAlignment="1">
      <alignment horizontal="left" vertical="center" wrapText="1"/>
    </xf>
    <xf numFmtId="0" fontId="0" fillId="10" borderId="19" xfId="0" applyFill="1" applyBorder="1"/>
    <xf numFmtId="0" fontId="0" fillId="10" borderId="20" xfId="0" applyFill="1" applyBorder="1"/>
    <xf numFmtId="0" fontId="11" fillId="8" borderId="16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/>
    <xf numFmtId="0" fontId="11" fillId="2" borderId="19" xfId="0" applyFont="1" applyFill="1" applyBorder="1" applyAlignment="1" applyProtection="1">
      <alignment horizontal="left" vertical="center"/>
      <protection locked="0"/>
    </xf>
    <xf numFmtId="0" fontId="0" fillId="2" borderId="19" xfId="0" applyFill="1" applyBorder="1"/>
    <xf numFmtId="0" fontId="11" fillId="2" borderId="19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0" fillId="14" borderId="0" xfId="0" applyFill="1"/>
    <xf numFmtId="0" fontId="0" fillId="14" borderId="15" xfId="0" applyFill="1" applyBorder="1"/>
    <xf numFmtId="0" fontId="11" fillId="14" borderId="16" xfId="0" applyFont="1" applyFill="1" applyBorder="1" applyAlignment="1" applyProtection="1">
      <alignment horizontal="left" vertical="center"/>
      <protection locked="0"/>
    </xf>
    <xf numFmtId="0" fontId="0" fillId="14" borderId="16" xfId="0" applyFill="1" applyBorder="1"/>
    <xf numFmtId="0" fontId="11" fillId="14" borderId="16" xfId="0" applyFont="1" applyFill="1" applyBorder="1" applyAlignment="1">
      <alignment horizontal="left" vertical="center" wrapText="1"/>
    </xf>
    <xf numFmtId="0" fontId="0" fillId="14" borderId="17" xfId="0" applyFill="1" applyBorder="1"/>
    <xf numFmtId="0" fontId="0" fillId="12" borderId="15" xfId="0" applyFill="1" applyBorder="1"/>
    <xf numFmtId="0" fontId="11" fillId="12" borderId="16" xfId="0" applyFont="1" applyFill="1" applyBorder="1" applyAlignment="1" applyProtection="1">
      <alignment horizontal="left" vertical="center"/>
      <protection locked="0"/>
    </xf>
    <xf numFmtId="0" fontId="0" fillId="12" borderId="16" xfId="0" applyFill="1" applyBorder="1"/>
    <xf numFmtId="0" fontId="0" fillId="12" borderId="17" xfId="0" applyFill="1" applyBorder="1"/>
    <xf numFmtId="0" fontId="0" fillId="12" borderId="18" xfId="0" applyFill="1" applyBorder="1"/>
    <xf numFmtId="0" fontId="11" fillId="12" borderId="19" xfId="0" applyFont="1" applyFill="1" applyBorder="1" applyAlignment="1" applyProtection="1">
      <alignment horizontal="left" vertical="center"/>
      <protection locked="0"/>
    </xf>
    <xf numFmtId="0" fontId="0" fillId="12" borderId="19" xfId="0" applyFill="1" applyBorder="1"/>
    <xf numFmtId="0" fontId="0" fillId="12" borderId="20" xfId="0" applyFill="1" applyBorder="1"/>
    <xf numFmtId="0" fontId="9" fillId="8" borderId="15" xfId="0" applyFont="1" applyFill="1" applyBorder="1"/>
    <xf numFmtId="0" fontId="9" fillId="8" borderId="0" xfId="0" applyFont="1" applyFill="1"/>
    <xf numFmtId="0" fontId="9" fillId="8" borderId="16" xfId="0" applyFont="1" applyFill="1" applyBorder="1" applyAlignment="1" applyProtection="1">
      <alignment horizontal="left" vertical="center"/>
      <protection locked="0"/>
    </xf>
    <xf numFmtId="0" fontId="9" fillId="8" borderId="16" xfId="0" applyFont="1" applyFill="1" applyBorder="1" applyAlignment="1">
      <alignment horizontal="left" vertical="center" wrapText="1"/>
    </xf>
    <xf numFmtId="0" fontId="9" fillId="8" borderId="17" xfId="0" applyFont="1" applyFill="1" applyBorder="1"/>
    <xf numFmtId="0" fontId="9" fillId="12" borderId="15" xfId="0" applyFont="1" applyFill="1" applyBorder="1"/>
    <xf numFmtId="0" fontId="9" fillId="12" borderId="16" xfId="0" applyFont="1" applyFill="1" applyBorder="1" applyAlignment="1" applyProtection="1">
      <alignment horizontal="left" vertical="center"/>
      <protection locked="0"/>
    </xf>
    <xf numFmtId="0" fontId="9" fillId="12" borderId="16" xfId="0" applyFont="1" applyFill="1" applyBorder="1"/>
    <xf numFmtId="0" fontId="9" fillId="12" borderId="17" xfId="0" applyFont="1" applyFill="1" applyBorder="1"/>
    <xf numFmtId="0" fontId="9" fillId="12" borderId="0" xfId="0" applyFont="1" applyFill="1"/>
    <xf numFmtId="0" fontId="0" fillId="0" borderId="0" xfId="0" applyAlignment="1">
      <alignment textRotation="90"/>
    </xf>
    <xf numFmtId="0" fontId="6" fillId="8" borderId="15" xfId="0" applyFont="1" applyFill="1" applyBorder="1"/>
    <xf numFmtId="0" fontId="5" fillId="8" borderId="15" xfId="0" applyFont="1" applyFill="1" applyBorder="1"/>
    <xf numFmtId="0" fontId="29" fillId="0" borderId="0" xfId="0" applyFont="1" applyAlignment="1">
      <alignment textRotation="90" wrapText="1"/>
    </xf>
    <xf numFmtId="0" fontId="3" fillId="8" borderId="15" xfId="0" applyFont="1" applyFill="1" applyBorder="1"/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35" fillId="0" borderId="0" xfId="2" applyProtection="1">
      <protection hidden="1"/>
    </xf>
    <xf numFmtId="0" fontId="35" fillId="0" borderId="0" xfId="2" applyProtection="1">
      <protection locked="0" hidden="1"/>
    </xf>
    <xf numFmtId="0" fontId="2" fillId="0" borderId="0" xfId="0" applyFont="1" applyProtection="1">
      <protection hidden="1"/>
    </xf>
    <xf numFmtId="0" fontId="8" fillId="33" borderId="0" xfId="0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center" wrapText="1"/>
    </xf>
    <xf numFmtId="0" fontId="0" fillId="0" borderId="26" xfId="0" applyBorder="1" applyAlignment="1">
      <alignment horizontal="center" vertical="top" wrapText="1"/>
    </xf>
    <xf numFmtId="0" fontId="9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8" fillId="2" borderId="0" xfId="0" applyFont="1" applyFill="1" applyAlignment="1" applyProtection="1">
      <alignment horizontal="center" wrapText="1"/>
      <protection hidden="1"/>
    </xf>
    <xf numFmtId="0" fontId="30" fillId="3" borderId="0" xfId="0" applyFont="1" applyFill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31" fillId="0" borderId="66" xfId="0" applyFont="1" applyBorder="1" applyProtection="1">
      <protection hidden="1"/>
    </xf>
    <xf numFmtId="0" fontId="31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1" fillId="0" borderId="66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31" fillId="0" borderId="67" xfId="0" applyFont="1" applyBorder="1" applyProtection="1">
      <protection hidden="1"/>
    </xf>
    <xf numFmtId="0" fontId="31" fillId="0" borderId="66" xfId="0" applyFont="1" applyBorder="1" applyAlignment="1" applyProtection="1">
      <alignment horizontal="center" vertical="center"/>
      <protection hidden="1"/>
    </xf>
    <xf numFmtId="0" fontId="0" fillId="0" borderId="66" xfId="0" applyBorder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31" fillId="0" borderId="66" xfId="0" applyFont="1" applyBorder="1" applyAlignment="1" applyProtection="1">
      <alignment horizontal="center"/>
      <protection hidden="1"/>
    </xf>
    <xf numFmtId="0" fontId="0" fillId="0" borderId="66" xfId="0" applyBorder="1" applyAlignment="1" applyProtection="1">
      <alignment horizontal="center"/>
      <protection hidden="1"/>
    </xf>
    <xf numFmtId="0" fontId="0" fillId="0" borderId="66" xfId="0" applyBorder="1" applyProtection="1">
      <protection hidden="1"/>
    </xf>
    <xf numFmtId="0" fontId="32" fillId="0" borderId="0" xfId="0" applyFont="1" applyProtection="1"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32" fillId="6" borderId="66" xfId="0" applyFont="1" applyFill="1" applyBorder="1" applyAlignment="1" applyProtection="1">
      <alignment horizontal="center"/>
      <protection locked="0" hidden="1"/>
    </xf>
    <xf numFmtId="0" fontId="33" fillId="6" borderId="66" xfId="0" applyFont="1" applyFill="1" applyBorder="1" applyAlignment="1" applyProtection="1">
      <alignment horizontal="center"/>
      <protection locked="0" hidden="1"/>
    </xf>
    <xf numFmtId="0" fontId="32" fillId="6" borderId="67" xfId="0" applyFont="1" applyFill="1" applyBorder="1" applyAlignment="1" applyProtection="1">
      <alignment horizontal="center"/>
      <protection locked="0" hidden="1"/>
    </xf>
    <xf numFmtId="0" fontId="32" fillId="6" borderId="66" xfId="0" applyFont="1" applyFill="1" applyBorder="1" applyAlignment="1" applyProtection="1">
      <alignment horizontal="center"/>
      <protection locked="0" hidden="1"/>
    </xf>
    <xf numFmtId="0" fontId="29" fillId="6" borderId="66" xfId="0" applyFont="1" applyFill="1" applyBorder="1" applyAlignment="1" applyProtection="1">
      <alignment horizontal="center"/>
      <protection locked="0" hidden="1"/>
    </xf>
    <xf numFmtId="0" fontId="32" fillId="6" borderId="66" xfId="0" applyFont="1" applyFill="1" applyBorder="1" applyProtection="1">
      <protection locked="0" hidden="1"/>
    </xf>
    <xf numFmtId="0" fontId="0" fillId="6" borderId="66" xfId="0" applyFill="1" applyBorder="1" applyAlignment="1" applyProtection="1">
      <alignment horizontal="left" vertical="top" wrapText="1"/>
      <protection locked="0"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8" fillId="4" borderId="0" xfId="0" applyFont="1" applyFill="1" applyAlignment="1" applyProtection="1">
      <alignment horizontal="left"/>
      <protection hidden="1"/>
    </xf>
    <xf numFmtId="0" fontId="8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9" xfId="0" applyFont="1" applyBorder="1" applyProtection="1">
      <protection hidden="1"/>
    </xf>
    <xf numFmtId="0" fontId="0" fillId="0" borderId="27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 wrapText="1"/>
      <protection hidden="1"/>
    </xf>
    <xf numFmtId="0" fontId="8" fillId="0" borderId="14" xfId="0" applyFont="1" applyBorder="1" applyAlignment="1" applyProtection="1">
      <alignment horizontal="center" wrapText="1"/>
      <protection hidden="1"/>
    </xf>
    <xf numFmtId="0" fontId="8" fillId="2" borderId="27" xfId="0" applyFont="1" applyFill="1" applyBorder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0" fillId="0" borderId="28" xfId="0" applyBorder="1" applyAlignment="1" applyProtection="1">
      <alignment horizontal="center" wrapText="1"/>
      <protection hidden="1"/>
    </xf>
    <xf numFmtId="0" fontId="13" fillId="0" borderId="18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 wrapText="1"/>
      <protection hidden="1"/>
    </xf>
    <xf numFmtId="0" fontId="8" fillId="0" borderId="20" xfId="0" applyFont="1" applyBorder="1" applyAlignment="1" applyProtection="1">
      <alignment horizontal="center" wrapText="1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43" xfId="0" applyBorder="1" applyAlignment="1" applyProtection="1">
      <alignment horizontal="center"/>
      <protection hidden="1"/>
    </xf>
    <xf numFmtId="0" fontId="8" fillId="2" borderId="28" xfId="0" applyFont="1" applyFill="1" applyBorder="1" applyAlignment="1" applyProtection="1">
      <alignment horizontal="center" vertical="center"/>
      <protection hidden="1"/>
    </xf>
    <xf numFmtId="0" fontId="34" fillId="2" borderId="27" xfId="0" applyFont="1" applyFill="1" applyBorder="1" applyAlignment="1" applyProtection="1">
      <alignment horizontal="center" vertical="center" wrapText="1"/>
      <protection locked="0" hidden="1"/>
    </xf>
    <xf numFmtId="0" fontId="34" fillId="2" borderId="29" xfId="0" applyFont="1" applyFill="1" applyBorder="1" applyAlignment="1" applyProtection="1">
      <alignment horizontal="center" vertical="center" wrapText="1"/>
      <protection locked="0" hidden="1"/>
    </xf>
    <xf numFmtId="0" fontId="34" fillId="2" borderId="28" xfId="0" applyFont="1" applyFill="1" applyBorder="1" applyAlignment="1" applyProtection="1">
      <alignment horizontal="center" vertical="center" wrapText="1"/>
      <protection locked="0" hidden="1"/>
    </xf>
    <xf numFmtId="0" fontId="9" fillId="2" borderId="12" xfId="0" applyFont="1" applyFill="1" applyBorder="1" applyProtection="1">
      <protection locked="0" hidden="1"/>
    </xf>
    <xf numFmtId="0" fontId="9" fillId="2" borderId="15" xfId="0" applyFont="1" applyFill="1" applyBorder="1" applyProtection="1">
      <protection locked="0" hidden="1"/>
    </xf>
    <xf numFmtId="0" fontId="9" fillId="2" borderId="12" xfId="0" applyFont="1" applyFill="1" applyBorder="1" applyAlignment="1" applyProtection="1">
      <alignment horizontal="center"/>
      <protection locked="0" hidden="1"/>
    </xf>
    <xf numFmtId="0" fontId="9" fillId="2" borderId="13" xfId="0" applyFont="1" applyFill="1" applyBorder="1" applyAlignment="1" applyProtection="1">
      <alignment horizontal="center"/>
      <protection locked="0" hidden="1"/>
    </xf>
    <xf numFmtId="0" fontId="9" fillId="2" borderId="14" xfId="0" applyFont="1" applyFill="1" applyBorder="1" applyAlignment="1" applyProtection="1">
      <alignment horizontal="center"/>
      <protection locked="0" hidden="1"/>
    </xf>
    <xf numFmtId="0" fontId="9" fillId="2" borderId="55" xfId="0" applyFont="1" applyFill="1" applyBorder="1" applyAlignment="1" applyProtection="1">
      <alignment horizontal="center"/>
      <protection locked="0" hidden="1"/>
    </xf>
    <xf numFmtId="0" fontId="9" fillId="2" borderId="45" xfId="0" applyFont="1" applyFill="1" applyBorder="1" applyAlignment="1" applyProtection="1">
      <alignment horizontal="center"/>
      <protection locked="0" hidden="1"/>
    </xf>
    <xf numFmtId="0" fontId="9" fillId="2" borderId="63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7" xfId="0" applyFill="1" applyBorder="1" applyProtection="1"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14" fillId="5" borderId="32" xfId="0" applyFont="1" applyFill="1" applyBorder="1" applyProtection="1">
      <protection hidden="1"/>
    </xf>
    <xf numFmtId="0" fontId="14" fillId="5" borderId="12" xfId="0" applyFont="1" applyFill="1" applyBorder="1" applyAlignment="1" applyProtection="1">
      <alignment horizontal="center" vertical="center" wrapText="1"/>
      <protection hidden="1"/>
    </xf>
    <xf numFmtId="0" fontId="14" fillId="5" borderId="32" xfId="0" applyFont="1" applyFill="1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13" fillId="0" borderId="33" xfId="0" applyFont="1" applyBorder="1" applyProtection="1">
      <protection hidden="1"/>
    </xf>
    <xf numFmtId="0" fontId="13" fillId="0" borderId="34" xfId="0" applyFont="1" applyBorder="1" applyProtection="1">
      <protection hidden="1"/>
    </xf>
    <xf numFmtId="0" fontId="14" fillId="5" borderId="35" xfId="0" applyFont="1" applyFill="1" applyBorder="1" applyProtection="1">
      <protection hidden="1"/>
    </xf>
    <xf numFmtId="0" fontId="14" fillId="5" borderId="36" xfId="0" applyFont="1" applyFill="1" applyBorder="1" applyAlignment="1" applyProtection="1">
      <alignment horizontal="center" vertical="center" wrapText="1"/>
      <protection hidden="1"/>
    </xf>
    <xf numFmtId="0" fontId="14" fillId="5" borderId="35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0" fontId="8" fillId="0" borderId="4" xfId="0" applyFont="1" applyBorder="1" applyProtection="1">
      <protection hidden="1"/>
    </xf>
    <xf numFmtId="0" fontId="8" fillId="0" borderId="37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8" fillId="0" borderId="38" xfId="0" applyFont="1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5" fillId="5" borderId="65" xfId="0" applyFont="1" applyFill="1" applyBorder="1" applyAlignment="1" applyProtection="1">
      <alignment horizontal="center"/>
      <protection hidden="1"/>
    </xf>
    <xf numFmtId="0" fontId="13" fillId="0" borderId="37" xfId="0" applyFont="1" applyBorder="1" applyAlignment="1" applyProtection="1">
      <alignment horizontal="center"/>
      <protection hidden="1"/>
    </xf>
    <xf numFmtId="0" fontId="8" fillId="0" borderId="11" xfId="0" applyFont="1" applyBorder="1" applyProtection="1">
      <protection hidden="1"/>
    </xf>
    <xf numFmtId="0" fontId="8" fillId="4" borderId="39" xfId="0" applyFont="1" applyFill="1" applyBorder="1" applyProtection="1">
      <protection hidden="1"/>
    </xf>
    <xf numFmtId="0" fontId="14" fillId="5" borderId="30" xfId="0" applyFont="1" applyFill="1" applyBorder="1" applyProtection="1">
      <protection hidden="1"/>
    </xf>
    <xf numFmtId="0" fontId="14" fillId="5" borderId="31" xfId="0" applyFont="1" applyFill="1" applyBorder="1" applyProtection="1">
      <protection hidden="1"/>
    </xf>
    <xf numFmtId="0" fontId="14" fillId="5" borderId="12" xfId="0" applyFont="1" applyFill="1" applyBorder="1" applyAlignment="1" applyProtection="1">
      <alignment horizontal="center"/>
      <protection hidden="1"/>
    </xf>
    <xf numFmtId="0" fontId="14" fillId="5" borderId="38" xfId="0" applyFont="1" applyFill="1" applyBorder="1" applyAlignment="1" applyProtection="1">
      <alignment horizontal="center"/>
      <protection hidden="1"/>
    </xf>
    <xf numFmtId="0" fontId="0" fillId="0" borderId="6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14" fillId="5" borderId="68" xfId="0" applyFont="1" applyFill="1" applyBorder="1" applyAlignment="1" applyProtection="1">
      <alignment horizontal="center"/>
      <protection hidden="1"/>
    </xf>
    <xf numFmtId="0" fontId="11" fillId="0" borderId="37" xfId="0" applyFont="1" applyBorder="1" applyAlignment="1" applyProtection="1">
      <alignment horizontal="center"/>
      <protection hidden="1"/>
    </xf>
    <xf numFmtId="0" fontId="17" fillId="2" borderId="42" xfId="0" applyFont="1" applyFill="1" applyBorder="1" applyAlignment="1" applyProtection="1">
      <alignment horizontal="center" vertical="center" wrapText="1"/>
      <protection hidden="1"/>
    </xf>
    <xf numFmtId="0" fontId="14" fillId="5" borderId="43" xfId="0" applyFont="1" applyFill="1" applyBorder="1" applyProtection="1">
      <protection hidden="1"/>
    </xf>
    <xf numFmtId="0" fontId="14" fillId="5" borderId="44" xfId="0" applyFont="1" applyFill="1" applyBorder="1" applyProtection="1">
      <protection hidden="1"/>
    </xf>
    <xf numFmtId="0" fontId="14" fillId="5" borderId="21" xfId="0" applyFont="1" applyFill="1" applyBorder="1" applyProtection="1">
      <protection hidden="1"/>
    </xf>
    <xf numFmtId="0" fontId="14" fillId="5" borderId="15" xfId="0" applyFont="1" applyFill="1" applyBorder="1" applyAlignment="1" applyProtection="1">
      <alignment horizontal="center"/>
      <protection hidden="1"/>
    </xf>
    <xf numFmtId="0" fontId="14" fillId="5" borderId="17" xfId="0" applyFont="1" applyFill="1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0" fillId="0" borderId="43" xfId="0" applyBorder="1" applyProtection="1">
      <protection hidden="1"/>
    </xf>
    <xf numFmtId="0" fontId="17" fillId="2" borderId="47" xfId="0" applyFont="1" applyFill="1" applyBorder="1" applyAlignment="1" applyProtection="1">
      <alignment horizontal="center" vertical="center" wrapText="1"/>
      <protection hidden="1"/>
    </xf>
    <xf numFmtId="0" fontId="0" fillId="7" borderId="0" xfId="0" applyFill="1" applyProtection="1">
      <protection hidden="1"/>
    </xf>
    <xf numFmtId="0" fontId="14" fillId="7" borderId="0" xfId="0" applyFont="1" applyFill="1" applyProtection="1">
      <protection hidden="1"/>
    </xf>
    <xf numFmtId="0" fontId="14" fillId="7" borderId="0" xfId="0" applyFont="1" applyFill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9" fillId="7" borderId="0" xfId="0" applyFont="1" applyFill="1" applyProtection="1">
      <protection hidden="1"/>
    </xf>
    <xf numFmtId="0" fontId="0" fillId="7" borderId="0" xfId="0" applyFill="1" applyAlignment="1" applyProtection="1">
      <alignment horizontal="left"/>
      <protection hidden="1"/>
    </xf>
    <xf numFmtId="10" fontId="18" fillId="4" borderId="0" xfId="0" applyNumberFormat="1" applyFont="1" applyFill="1" applyAlignment="1" applyProtection="1">
      <alignment horizontal="center"/>
      <protection hidden="1"/>
    </xf>
    <xf numFmtId="0" fontId="11" fillId="7" borderId="0" xfId="0" applyFont="1" applyFill="1" applyAlignment="1" applyProtection="1">
      <alignment horizontal="center"/>
      <protection hidden="1"/>
    </xf>
    <xf numFmtId="0" fontId="11" fillId="7" borderId="0" xfId="0" applyFont="1" applyFill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10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9" fillId="2" borderId="23" xfId="0" applyFont="1" applyFill="1" applyBorder="1" applyProtection="1">
      <protection locked="0" hidden="1"/>
    </xf>
    <xf numFmtId="10" fontId="16" fillId="6" borderId="45" xfId="0" applyNumberFormat="1" applyFont="1" applyFill="1" applyBorder="1" applyAlignment="1" applyProtection="1">
      <alignment horizontal="center"/>
      <protection locked="0" hidden="1"/>
    </xf>
    <xf numFmtId="10" fontId="16" fillId="6" borderId="16" xfId="0" applyNumberFormat="1" applyFont="1" applyFill="1" applyBorder="1" applyAlignment="1" applyProtection="1">
      <alignment horizontal="center"/>
      <protection locked="0" hidden="1"/>
    </xf>
    <xf numFmtId="0" fontId="9" fillId="2" borderId="17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15" fillId="5" borderId="48" xfId="0" applyFont="1" applyFill="1" applyBorder="1" applyProtection="1">
      <protection hidden="1"/>
    </xf>
    <xf numFmtId="0" fontId="15" fillId="5" borderId="45" xfId="0" applyFont="1" applyFill="1" applyBorder="1" applyProtection="1">
      <protection hidden="1"/>
    </xf>
    <xf numFmtId="0" fontId="15" fillId="5" borderId="49" xfId="0" applyFont="1" applyFill="1" applyBorder="1" applyProtection="1">
      <protection hidden="1"/>
    </xf>
    <xf numFmtId="0" fontId="8" fillId="0" borderId="50" xfId="0" applyFont="1" applyBorder="1" applyProtection="1">
      <protection hidden="1"/>
    </xf>
    <xf numFmtId="0" fontId="8" fillId="0" borderId="51" xfId="0" applyFont="1" applyBorder="1" applyProtection="1">
      <protection hidden="1"/>
    </xf>
    <xf numFmtId="0" fontId="8" fillId="0" borderId="52" xfId="0" applyFont="1" applyBorder="1" applyProtection="1">
      <protection hidden="1"/>
    </xf>
    <xf numFmtId="10" fontId="15" fillId="5" borderId="50" xfId="0" applyNumberFormat="1" applyFont="1" applyFill="1" applyBorder="1" applyProtection="1">
      <protection hidden="1"/>
    </xf>
    <xf numFmtId="10" fontId="15" fillId="5" borderId="51" xfId="0" applyNumberFormat="1" applyFont="1" applyFill="1" applyBorder="1" applyProtection="1">
      <protection hidden="1"/>
    </xf>
    <xf numFmtId="10" fontId="8" fillId="0" borderId="7" xfId="0" applyNumberFormat="1" applyFont="1" applyBorder="1" applyProtection="1">
      <protection hidden="1"/>
    </xf>
    <xf numFmtId="10" fontId="8" fillId="0" borderId="50" xfId="0" applyNumberFormat="1" applyFont="1" applyBorder="1" applyProtection="1">
      <protection hidden="1"/>
    </xf>
    <xf numFmtId="10" fontId="8" fillId="0" borderId="51" xfId="0" applyNumberFormat="1" applyFont="1" applyBorder="1" applyProtection="1">
      <protection hidden="1"/>
    </xf>
    <xf numFmtId="0" fontId="8" fillId="8" borderId="53" xfId="0" applyFont="1" applyFill="1" applyBorder="1" applyProtection="1">
      <protection hidden="1"/>
    </xf>
    <xf numFmtId="0" fontId="8" fillId="8" borderId="54" xfId="0" applyFont="1" applyFill="1" applyBorder="1" applyProtection="1">
      <protection hidden="1"/>
    </xf>
    <xf numFmtId="0" fontId="8" fillId="15" borderId="54" xfId="0" applyFont="1" applyFill="1" applyBorder="1" applyProtection="1">
      <protection hidden="1"/>
    </xf>
    <xf numFmtId="0" fontId="8" fillId="17" borderId="54" xfId="0" applyFont="1" applyFill="1" applyBorder="1" applyProtection="1">
      <protection hidden="1"/>
    </xf>
    <xf numFmtId="0" fontId="8" fillId="18" borderId="54" xfId="0" applyFont="1" applyFill="1" applyBorder="1" applyProtection="1">
      <protection hidden="1"/>
    </xf>
    <xf numFmtId="0" fontId="8" fillId="19" borderId="54" xfId="0" applyFont="1" applyFill="1" applyBorder="1" applyProtection="1">
      <protection hidden="1"/>
    </xf>
    <xf numFmtId="0" fontId="8" fillId="2" borderId="54" xfId="0" applyFont="1" applyFill="1" applyBorder="1" applyProtection="1">
      <protection hidden="1"/>
    </xf>
    <xf numFmtId="0" fontId="8" fillId="21" borderId="54" xfId="0" applyFont="1" applyFill="1" applyBorder="1" applyProtection="1">
      <protection hidden="1"/>
    </xf>
    <xf numFmtId="0" fontId="8" fillId="22" borderId="54" xfId="0" applyFont="1" applyFill="1" applyBorder="1" applyProtection="1">
      <protection hidden="1"/>
    </xf>
    <xf numFmtId="0" fontId="8" fillId="23" borderId="54" xfId="0" applyFont="1" applyFill="1" applyBorder="1" applyProtection="1">
      <protection hidden="1"/>
    </xf>
    <xf numFmtId="0" fontId="8" fillId="24" borderId="54" xfId="0" applyFont="1" applyFill="1" applyBorder="1" applyProtection="1">
      <protection hidden="1"/>
    </xf>
    <xf numFmtId="0" fontId="8" fillId="25" borderId="54" xfId="0" applyFont="1" applyFill="1" applyBorder="1" applyProtection="1">
      <protection hidden="1"/>
    </xf>
    <xf numFmtId="0" fontId="8" fillId="9" borderId="54" xfId="0" applyFont="1" applyFill="1" applyBorder="1" applyProtection="1">
      <protection hidden="1"/>
    </xf>
    <xf numFmtId="0" fontId="14" fillId="11" borderId="16" xfId="0" applyFont="1" applyFill="1" applyBorder="1" applyProtection="1">
      <protection hidden="1"/>
    </xf>
    <xf numFmtId="0" fontId="14" fillId="11" borderId="16" xfId="0" applyFont="1" applyFill="1" applyBorder="1" applyAlignment="1" applyProtection="1">
      <alignment horizontal="left" vertical="center"/>
      <protection hidden="1"/>
    </xf>
    <xf numFmtId="10" fontId="14" fillId="5" borderId="55" xfId="0" applyNumberFormat="1" applyFont="1" applyFill="1" applyBorder="1" applyProtection="1">
      <protection hidden="1"/>
    </xf>
    <xf numFmtId="10" fontId="14" fillId="5" borderId="45" xfId="0" applyNumberFormat="1" applyFont="1" applyFill="1" applyBorder="1" applyProtection="1">
      <protection hidden="1"/>
    </xf>
    <xf numFmtId="0" fontId="20" fillId="0" borderId="45" xfId="0" applyFont="1" applyBorder="1" applyProtection="1">
      <protection hidden="1"/>
    </xf>
    <xf numFmtId="2" fontId="20" fillId="0" borderId="48" xfId="0" applyNumberFormat="1" applyFont="1" applyBorder="1" applyAlignment="1" applyProtection="1">
      <alignment horizontal="right"/>
      <protection hidden="1"/>
    </xf>
    <xf numFmtId="2" fontId="20" fillId="0" borderId="16" xfId="0" applyNumberFormat="1" applyFont="1" applyBorder="1" applyAlignment="1" applyProtection="1">
      <alignment horizontal="right"/>
      <protection hidden="1"/>
    </xf>
    <xf numFmtId="2" fontId="20" fillId="0" borderId="45" xfId="0" applyNumberFormat="1" applyFont="1" applyBorder="1" applyAlignment="1" applyProtection="1">
      <alignment horizontal="right"/>
      <protection hidden="1"/>
    </xf>
    <xf numFmtId="10" fontId="14" fillId="5" borderId="15" xfId="0" applyNumberFormat="1" applyFont="1" applyFill="1" applyBorder="1" applyProtection="1">
      <protection hidden="1"/>
    </xf>
    <xf numFmtId="10" fontId="14" fillId="5" borderId="16" xfId="0" applyNumberFormat="1" applyFont="1" applyFill="1" applyBorder="1" applyProtection="1">
      <protection hidden="1"/>
    </xf>
    <xf numFmtId="0" fontId="20" fillId="0" borderId="16" xfId="0" applyFont="1" applyBorder="1" applyProtection="1">
      <protection hidden="1"/>
    </xf>
    <xf numFmtId="10" fontId="21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2" fontId="22" fillId="0" borderId="56" xfId="0" applyNumberFormat="1" applyFont="1" applyBorder="1" applyProtection="1">
      <protection hidden="1"/>
    </xf>
    <xf numFmtId="0" fontId="22" fillId="0" borderId="56" xfId="0" applyFont="1" applyBorder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8" fillId="8" borderId="3" xfId="0" applyFont="1" applyFill="1" applyBorder="1" applyAlignment="1" applyProtection="1">
      <alignment horizontal="center"/>
      <protection hidden="1"/>
    </xf>
    <xf numFmtId="0" fontId="22" fillId="8" borderId="4" xfId="0" applyFont="1" applyFill="1" applyBorder="1" applyAlignment="1" applyProtection="1">
      <alignment horizontal="right"/>
      <protection hidden="1"/>
    </xf>
    <xf numFmtId="0" fontId="22" fillId="8" borderId="5" xfId="0" applyFont="1" applyFill="1" applyBorder="1" applyAlignment="1" applyProtection="1">
      <alignment horizontal="right"/>
      <protection hidden="1"/>
    </xf>
    <xf numFmtId="0" fontId="8" fillId="15" borderId="3" xfId="0" applyFont="1" applyFill="1" applyBorder="1" applyAlignment="1" applyProtection="1">
      <alignment horizontal="center"/>
      <protection hidden="1"/>
    </xf>
    <xf numFmtId="0" fontId="22" fillId="15" borderId="5" xfId="0" applyFont="1" applyFill="1" applyBorder="1" applyAlignment="1" applyProtection="1">
      <alignment horizontal="right"/>
      <protection hidden="1"/>
    </xf>
    <xf numFmtId="0" fontId="8" fillId="17" borderId="3" xfId="0" applyFont="1" applyFill="1" applyBorder="1" applyAlignment="1" applyProtection="1">
      <alignment horizontal="center"/>
      <protection hidden="1"/>
    </xf>
    <xf numFmtId="0" fontId="22" fillId="17" borderId="5" xfId="0" applyFont="1" applyFill="1" applyBorder="1" applyAlignment="1" applyProtection="1">
      <alignment horizontal="right"/>
      <protection hidden="1"/>
    </xf>
    <xf numFmtId="0" fontId="8" fillId="18" borderId="3" xfId="0" applyFont="1" applyFill="1" applyBorder="1" applyAlignment="1" applyProtection="1">
      <alignment horizontal="center"/>
      <protection hidden="1"/>
    </xf>
    <xf numFmtId="0" fontId="22" fillId="18" borderId="5" xfId="0" applyFont="1" applyFill="1" applyBorder="1" applyAlignment="1" applyProtection="1">
      <alignment horizontal="right"/>
      <protection hidden="1"/>
    </xf>
    <xf numFmtId="0" fontId="8" fillId="19" borderId="3" xfId="0" applyFont="1" applyFill="1" applyBorder="1" applyAlignment="1" applyProtection="1">
      <alignment horizontal="center"/>
      <protection hidden="1"/>
    </xf>
    <xf numFmtId="0" fontId="22" fillId="19" borderId="5" xfId="0" applyFont="1" applyFill="1" applyBorder="1" applyAlignment="1" applyProtection="1">
      <alignment horizontal="right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0" fontId="22" fillId="2" borderId="5" xfId="0" applyFont="1" applyFill="1" applyBorder="1" applyAlignment="1" applyProtection="1">
      <alignment horizontal="right"/>
      <protection hidden="1"/>
    </xf>
    <xf numFmtId="0" fontId="8" fillId="21" borderId="3" xfId="0" applyFont="1" applyFill="1" applyBorder="1" applyAlignment="1" applyProtection="1">
      <alignment horizontal="center"/>
      <protection hidden="1"/>
    </xf>
    <xf numFmtId="0" fontId="22" fillId="21" borderId="5" xfId="0" applyFont="1" applyFill="1" applyBorder="1" applyAlignment="1" applyProtection="1">
      <alignment horizontal="right"/>
      <protection hidden="1"/>
    </xf>
    <xf numFmtId="0" fontId="8" fillId="22" borderId="3" xfId="0" applyFont="1" applyFill="1" applyBorder="1" applyAlignment="1" applyProtection="1">
      <alignment horizontal="center"/>
      <protection hidden="1"/>
    </xf>
    <xf numFmtId="0" fontId="22" fillId="22" borderId="5" xfId="0" applyFont="1" applyFill="1" applyBorder="1" applyAlignment="1" applyProtection="1">
      <alignment horizontal="right"/>
      <protection hidden="1"/>
    </xf>
    <xf numFmtId="0" fontId="8" fillId="23" borderId="3" xfId="0" applyFont="1" applyFill="1" applyBorder="1" applyAlignment="1" applyProtection="1">
      <alignment horizontal="center"/>
      <protection hidden="1"/>
    </xf>
    <xf numFmtId="0" fontId="22" fillId="23" borderId="5" xfId="0" applyFont="1" applyFill="1" applyBorder="1" applyAlignment="1" applyProtection="1">
      <alignment horizontal="right"/>
      <protection hidden="1"/>
    </xf>
    <xf numFmtId="0" fontId="8" fillId="20" borderId="3" xfId="0" applyFont="1" applyFill="1" applyBorder="1" applyAlignment="1" applyProtection="1">
      <alignment horizontal="center"/>
      <protection hidden="1"/>
    </xf>
    <xf numFmtId="0" fontId="22" fillId="20" borderId="5" xfId="0" applyFont="1" applyFill="1" applyBorder="1" applyAlignment="1" applyProtection="1">
      <alignment horizontal="right"/>
      <protection hidden="1"/>
    </xf>
    <xf numFmtId="0" fontId="8" fillId="16" borderId="3" xfId="0" applyFont="1" applyFill="1" applyBorder="1" applyAlignment="1" applyProtection="1">
      <alignment horizontal="center"/>
      <protection hidden="1"/>
    </xf>
    <xf numFmtId="0" fontId="22" fillId="16" borderId="5" xfId="0" applyFont="1" applyFill="1" applyBorder="1" applyAlignment="1" applyProtection="1">
      <alignment horizontal="right"/>
      <protection hidden="1"/>
    </xf>
    <xf numFmtId="0" fontId="8" fillId="12" borderId="3" xfId="0" applyFont="1" applyFill="1" applyBorder="1" applyAlignment="1" applyProtection="1">
      <alignment horizontal="center"/>
      <protection hidden="1"/>
    </xf>
    <xf numFmtId="0" fontId="22" fillId="12" borderId="5" xfId="0" applyFont="1" applyFill="1" applyBorder="1" applyAlignment="1" applyProtection="1">
      <alignment horizontal="right"/>
      <protection hidden="1"/>
    </xf>
    <xf numFmtId="0" fontId="8" fillId="13" borderId="0" xfId="0" applyFont="1" applyFill="1" applyAlignment="1" applyProtection="1">
      <alignment horizontal="center" vertical="center" wrapText="1"/>
      <protection hidden="1"/>
    </xf>
    <xf numFmtId="0" fontId="8" fillId="14" borderId="57" xfId="0" applyFont="1" applyFill="1" applyBorder="1" applyAlignment="1" applyProtection="1">
      <alignment horizontal="center"/>
      <protection hidden="1"/>
    </xf>
    <xf numFmtId="0" fontId="8" fillId="14" borderId="58" xfId="0" applyFont="1" applyFill="1" applyBorder="1" applyAlignment="1" applyProtection="1">
      <alignment horizontal="center"/>
      <protection hidden="1"/>
    </xf>
    <xf numFmtId="0" fontId="8" fillId="8" borderId="6" xfId="0" applyFont="1" applyFill="1" applyBorder="1" applyAlignment="1" applyProtection="1">
      <alignment horizontal="center"/>
      <protection hidden="1"/>
    </xf>
    <xf numFmtId="0" fontId="8" fillId="8" borderId="7" xfId="0" applyFont="1" applyFill="1" applyBorder="1" applyAlignment="1" applyProtection="1">
      <alignment horizontal="right"/>
      <protection hidden="1"/>
    </xf>
    <xf numFmtId="0" fontId="8" fillId="8" borderId="8" xfId="0" applyFont="1" applyFill="1" applyBorder="1" applyAlignment="1" applyProtection="1">
      <alignment horizontal="right"/>
      <protection hidden="1"/>
    </xf>
    <xf numFmtId="0" fontId="8" fillId="15" borderId="6" xfId="0" applyFont="1" applyFill="1" applyBorder="1" applyAlignment="1" applyProtection="1">
      <alignment horizontal="center"/>
      <protection hidden="1"/>
    </xf>
    <xf numFmtId="0" fontId="8" fillId="15" borderId="8" xfId="0" applyFont="1" applyFill="1" applyBorder="1" applyAlignment="1" applyProtection="1">
      <alignment horizontal="right"/>
      <protection hidden="1"/>
    </xf>
    <xf numFmtId="0" fontId="8" fillId="17" borderId="6" xfId="0" applyFont="1" applyFill="1" applyBorder="1" applyAlignment="1" applyProtection="1">
      <alignment horizontal="center"/>
      <protection hidden="1"/>
    </xf>
    <xf numFmtId="0" fontId="8" fillId="17" borderId="8" xfId="0" applyFont="1" applyFill="1" applyBorder="1" applyAlignment="1" applyProtection="1">
      <alignment horizontal="right"/>
      <protection hidden="1"/>
    </xf>
    <xf numFmtId="0" fontId="8" fillId="18" borderId="6" xfId="0" applyFont="1" applyFill="1" applyBorder="1" applyAlignment="1" applyProtection="1">
      <alignment horizontal="center"/>
      <protection hidden="1"/>
    </xf>
    <xf numFmtId="0" fontId="8" fillId="18" borderId="8" xfId="0" applyFont="1" applyFill="1" applyBorder="1" applyAlignment="1" applyProtection="1">
      <alignment horizontal="right"/>
      <protection hidden="1"/>
    </xf>
    <xf numFmtId="0" fontId="8" fillId="19" borderId="6" xfId="0" applyFont="1" applyFill="1" applyBorder="1" applyAlignment="1" applyProtection="1">
      <alignment horizontal="center"/>
      <protection hidden="1"/>
    </xf>
    <xf numFmtId="0" fontId="8" fillId="19" borderId="8" xfId="0" applyFont="1" applyFill="1" applyBorder="1" applyAlignment="1" applyProtection="1">
      <alignment horizontal="right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right"/>
      <protection hidden="1"/>
    </xf>
    <xf numFmtId="0" fontId="8" fillId="21" borderId="6" xfId="0" applyFont="1" applyFill="1" applyBorder="1" applyAlignment="1" applyProtection="1">
      <alignment horizontal="center"/>
      <protection hidden="1"/>
    </xf>
    <xf numFmtId="0" fontId="8" fillId="21" borderId="8" xfId="0" applyFont="1" applyFill="1" applyBorder="1" applyAlignment="1" applyProtection="1">
      <alignment horizontal="right"/>
      <protection hidden="1"/>
    </xf>
    <xf numFmtId="0" fontId="8" fillId="22" borderId="6" xfId="0" applyFont="1" applyFill="1" applyBorder="1" applyAlignment="1" applyProtection="1">
      <alignment horizontal="center"/>
      <protection hidden="1"/>
    </xf>
    <xf numFmtId="0" fontId="8" fillId="22" borderId="8" xfId="0" applyFont="1" applyFill="1" applyBorder="1" applyAlignment="1" applyProtection="1">
      <alignment horizontal="right"/>
      <protection hidden="1"/>
    </xf>
    <xf numFmtId="0" fontId="8" fillId="23" borderId="6" xfId="0" applyFont="1" applyFill="1" applyBorder="1" applyAlignment="1" applyProtection="1">
      <alignment horizontal="center"/>
      <protection hidden="1"/>
    </xf>
    <xf numFmtId="0" fontId="8" fillId="23" borderId="8" xfId="0" applyFont="1" applyFill="1" applyBorder="1" applyAlignment="1" applyProtection="1">
      <alignment horizontal="right"/>
      <protection hidden="1"/>
    </xf>
    <xf numFmtId="0" fontId="8" fillId="20" borderId="6" xfId="0" applyFont="1" applyFill="1" applyBorder="1" applyAlignment="1" applyProtection="1">
      <alignment horizontal="center"/>
      <protection hidden="1"/>
    </xf>
    <xf numFmtId="0" fontId="8" fillId="20" borderId="8" xfId="0" applyFont="1" applyFill="1" applyBorder="1" applyAlignment="1" applyProtection="1">
      <alignment horizontal="right"/>
      <protection hidden="1"/>
    </xf>
    <xf numFmtId="0" fontId="8" fillId="16" borderId="6" xfId="0" applyFont="1" applyFill="1" applyBorder="1" applyAlignment="1" applyProtection="1">
      <alignment horizontal="center"/>
      <protection hidden="1"/>
    </xf>
    <xf numFmtId="0" fontId="8" fillId="16" borderId="8" xfId="0" applyFont="1" applyFill="1" applyBorder="1" applyAlignment="1" applyProtection="1">
      <alignment horizontal="right"/>
      <protection hidden="1"/>
    </xf>
    <xf numFmtId="0" fontId="8" fillId="12" borderId="6" xfId="0" applyFont="1" applyFill="1" applyBorder="1" applyAlignment="1" applyProtection="1">
      <alignment horizontal="center"/>
      <protection hidden="1"/>
    </xf>
    <xf numFmtId="0" fontId="8" fillId="12" borderId="8" xfId="0" applyFont="1" applyFill="1" applyBorder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2" borderId="48" xfId="0" applyFont="1" applyFill="1" applyBorder="1" applyProtection="1">
      <protection locked="0" hidden="1"/>
    </xf>
    <xf numFmtId="0" fontId="9" fillId="2" borderId="45" xfId="0" applyFont="1" applyFill="1" applyBorder="1" applyProtection="1">
      <protection locked="0" hidden="1"/>
    </xf>
    <xf numFmtId="0" fontId="9" fillId="2" borderId="49" xfId="0" applyFont="1" applyFill="1" applyBorder="1" applyProtection="1">
      <protection locked="0" hidden="1"/>
    </xf>
    <xf numFmtId="0" fontId="9" fillId="2" borderId="44" xfId="0" applyFont="1" applyFill="1" applyBorder="1" applyProtection="1">
      <protection locked="0" hidden="1"/>
    </xf>
    <xf numFmtId="0" fontId="9" fillId="2" borderId="16" xfId="0" applyFont="1" applyFill="1" applyBorder="1" applyProtection="1">
      <protection locked="0" hidden="1"/>
    </xf>
    <xf numFmtId="0" fontId="9" fillId="2" borderId="21" xfId="0" applyFont="1" applyFill="1" applyBorder="1" applyProtection="1">
      <protection locked="0" hidden="1"/>
    </xf>
    <xf numFmtId="0" fontId="27" fillId="2" borderId="44" xfId="0" applyFont="1" applyFill="1" applyBorder="1" applyProtection="1">
      <protection locked="0" hidden="1"/>
    </xf>
    <xf numFmtId="0" fontId="27" fillId="2" borderId="16" xfId="0" applyFont="1" applyFill="1" applyBorder="1" applyProtection="1">
      <protection locked="0" hidden="1"/>
    </xf>
    <xf numFmtId="0" fontId="27" fillId="2" borderId="21" xfId="0" applyFont="1" applyFill="1" applyBorder="1" applyProtection="1">
      <protection locked="0" hidden="1"/>
    </xf>
    <xf numFmtId="0" fontId="28" fillId="26" borderId="16" xfId="0" applyFont="1" applyFill="1" applyBorder="1" applyAlignment="1" applyProtection="1">
      <alignment horizontal="center" vertical="center" wrapText="1"/>
      <protection hidden="1"/>
    </xf>
    <xf numFmtId="0" fontId="28" fillId="26" borderId="21" xfId="0" applyFont="1" applyFill="1" applyBorder="1" applyAlignment="1" applyProtection="1">
      <alignment horizontal="center" vertical="center" wrapText="1"/>
      <protection hidden="1"/>
    </xf>
    <xf numFmtId="0" fontId="8" fillId="27" borderId="30" xfId="0" applyFont="1" applyFill="1" applyBorder="1" applyAlignment="1" applyProtection="1">
      <alignment horizontal="center" textRotation="90"/>
      <protection hidden="1"/>
    </xf>
    <xf numFmtId="0" fontId="8" fillId="27" borderId="44" xfId="0" applyFont="1" applyFill="1" applyBorder="1" applyAlignment="1" applyProtection="1">
      <alignment horizontal="center" wrapText="1"/>
      <protection hidden="1"/>
    </xf>
    <xf numFmtId="0" fontId="8" fillId="27" borderId="16" xfId="0" applyFont="1" applyFill="1" applyBorder="1" applyAlignment="1" applyProtection="1">
      <alignment horizontal="center" wrapText="1"/>
      <protection hidden="1"/>
    </xf>
    <xf numFmtId="0" fontId="28" fillId="26" borderId="56" xfId="0" applyFont="1" applyFill="1" applyBorder="1" applyAlignment="1" applyProtection="1">
      <alignment horizontal="center" vertical="center" wrapText="1"/>
      <protection hidden="1"/>
    </xf>
    <xf numFmtId="0" fontId="28" fillId="26" borderId="35" xfId="0" applyFont="1" applyFill="1" applyBorder="1" applyAlignment="1" applyProtection="1">
      <alignment horizontal="center" vertical="center" wrapText="1"/>
      <protection hidden="1"/>
    </xf>
    <xf numFmtId="0" fontId="8" fillId="27" borderId="43" xfId="0" applyFont="1" applyFill="1" applyBorder="1" applyAlignment="1" applyProtection="1">
      <alignment horizontal="center" textRotation="90"/>
      <protection hidden="1"/>
    </xf>
    <xf numFmtId="0" fontId="8" fillId="28" borderId="34" xfId="0" applyFont="1" applyFill="1" applyBorder="1" applyAlignment="1" applyProtection="1">
      <alignment textRotation="90"/>
      <protection hidden="1"/>
    </xf>
    <xf numFmtId="0" fontId="8" fillId="29" borderId="56" xfId="0" applyFont="1" applyFill="1" applyBorder="1" applyAlignment="1" applyProtection="1">
      <alignment textRotation="90"/>
      <protection hidden="1"/>
    </xf>
    <xf numFmtId="0" fontId="8" fillId="30" borderId="56" xfId="0" applyFont="1" applyFill="1" applyBorder="1" applyAlignment="1" applyProtection="1">
      <alignment textRotation="90"/>
      <protection hidden="1"/>
    </xf>
    <xf numFmtId="0" fontId="8" fillId="31" borderId="56" xfId="0" applyFont="1" applyFill="1" applyBorder="1" applyAlignment="1" applyProtection="1">
      <alignment textRotation="90"/>
      <protection hidden="1"/>
    </xf>
    <xf numFmtId="0" fontId="10" fillId="32" borderId="1" xfId="0" applyFont="1" applyFill="1" applyBorder="1" applyAlignment="1" applyProtection="1">
      <alignment horizontal="left"/>
      <protection hidden="1"/>
    </xf>
    <xf numFmtId="0" fontId="10" fillId="32" borderId="64" xfId="0" applyFont="1" applyFill="1" applyBorder="1" applyAlignment="1" applyProtection="1">
      <alignment horizontal="left"/>
      <protection hidden="1"/>
    </xf>
    <xf numFmtId="0" fontId="8" fillId="27" borderId="46" xfId="0" applyFont="1" applyFill="1" applyBorder="1" applyAlignment="1" applyProtection="1">
      <alignment horizontal="center" textRotation="90"/>
      <protection hidden="1"/>
    </xf>
    <xf numFmtId="0" fontId="8" fillId="28" borderId="9" xfId="0" applyFont="1" applyFill="1" applyBorder="1" applyAlignment="1" applyProtection="1">
      <alignment horizontal="center" vertical="center"/>
      <protection hidden="1"/>
    </xf>
    <xf numFmtId="0" fontId="8" fillId="29" borderId="9" xfId="0" applyFont="1" applyFill="1" applyBorder="1" applyAlignment="1" applyProtection="1">
      <alignment horizontal="center" vertical="center"/>
      <protection hidden="1"/>
    </xf>
    <xf numFmtId="0" fontId="8" fillId="30" borderId="9" xfId="0" applyFont="1" applyFill="1" applyBorder="1" applyAlignment="1" applyProtection="1">
      <alignment horizontal="center" vertical="center"/>
      <protection hidden="1"/>
    </xf>
    <xf numFmtId="0" fontId="8" fillId="31" borderId="65" xfId="0" applyFont="1" applyFill="1" applyBorder="1" applyAlignment="1" applyProtection="1">
      <alignment horizontal="center" vertical="center"/>
      <protection hidden="1"/>
    </xf>
    <xf numFmtId="0" fontId="4" fillId="8" borderId="55" xfId="0" applyFont="1" applyFill="1" applyBorder="1" applyProtection="1">
      <protection hidden="1"/>
    </xf>
    <xf numFmtId="0" fontId="11" fillId="8" borderId="45" xfId="0" applyFont="1" applyFill="1" applyBorder="1" applyAlignment="1" applyProtection="1">
      <alignment horizontal="left" vertical="center"/>
      <protection hidden="1"/>
    </xf>
    <xf numFmtId="0" fontId="4" fillId="8" borderId="15" xfId="0" applyFont="1" applyFill="1" applyBorder="1" applyProtection="1">
      <protection hidden="1"/>
    </xf>
    <xf numFmtId="0" fontId="11" fillId="8" borderId="16" xfId="0" applyFont="1" applyFill="1" applyBorder="1" applyAlignment="1" applyProtection="1">
      <alignment horizontal="left" vertical="center"/>
      <protection hidden="1"/>
    </xf>
    <xf numFmtId="0" fontId="0" fillId="8" borderId="15" xfId="0" applyFill="1" applyBorder="1" applyProtection="1">
      <protection hidden="1"/>
    </xf>
    <xf numFmtId="0" fontId="10" fillId="32" borderId="2" xfId="0" applyFont="1" applyFill="1" applyBorder="1" applyAlignment="1" applyProtection="1">
      <alignment horizontal="left"/>
      <protection hidden="1"/>
    </xf>
    <xf numFmtId="0" fontId="8" fillId="33" borderId="28" xfId="0" applyFont="1" applyFill="1" applyBorder="1" applyAlignment="1" applyProtection="1">
      <alignment horizontal="center"/>
      <protection hidden="1"/>
    </xf>
    <xf numFmtId="0" fontId="8" fillId="28" borderId="28" xfId="0" applyFont="1" applyFill="1" applyBorder="1" applyAlignment="1" applyProtection="1">
      <alignment horizontal="center" vertical="center"/>
      <protection hidden="1"/>
    </xf>
    <xf numFmtId="0" fontId="8" fillId="29" borderId="28" xfId="0" applyFont="1" applyFill="1" applyBorder="1" applyAlignment="1" applyProtection="1">
      <alignment horizontal="center" vertical="center"/>
      <protection hidden="1"/>
    </xf>
    <xf numFmtId="0" fontId="8" fillId="30" borderId="28" xfId="0" applyFont="1" applyFill="1" applyBorder="1" applyAlignment="1" applyProtection="1">
      <alignment horizontal="center" vertical="center"/>
      <protection hidden="1"/>
    </xf>
    <xf numFmtId="0" fontId="8" fillId="31" borderId="8" xfId="0" applyFont="1" applyFill="1" applyBorder="1" applyAlignment="1" applyProtection="1">
      <alignment horizontal="center" vertical="center"/>
      <protection hidden="1"/>
    </xf>
    <xf numFmtId="0" fontId="4" fillId="12" borderId="15" xfId="0" applyFont="1" applyFill="1" applyBorder="1" applyProtection="1">
      <protection hidden="1"/>
    </xf>
    <xf numFmtId="0" fontId="11" fillId="12" borderId="16" xfId="0" applyFont="1" applyFill="1" applyBorder="1" applyAlignment="1" applyProtection="1">
      <alignment horizontal="left" vertical="center"/>
      <protection hidden="1"/>
    </xf>
    <xf numFmtId="2" fontId="0" fillId="0" borderId="45" xfId="0" applyNumberFormat="1" applyBorder="1" applyAlignment="1" applyProtection="1">
      <alignment horizontal="center"/>
      <protection locked="0" hidden="1"/>
    </xf>
    <xf numFmtId="2" fontId="0" fillId="0" borderId="16" xfId="0" applyNumberFormat="1" applyBorder="1" applyAlignment="1" applyProtection="1">
      <alignment horizontal="center"/>
      <protection locked="0" hidden="1"/>
    </xf>
    <xf numFmtId="2" fontId="0" fillId="0" borderId="19" xfId="0" applyNumberFormat="1" applyBorder="1" applyAlignment="1" applyProtection="1">
      <alignment horizontal="center"/>
      <protection locked="0" hidden="1"/>
    </xf>
    <xf numFmtId="0" fontId="8" fillId="13" borderId="0" xfId="0" applyFont="1" applyFill="1" applyAlignment="1" applyProtection="1">
      <alignment vertical="center" wrapText="1"/>
      <protection hidden="1"/>
    </xf>
    <xf numFmtId="0" fontId="36" fillId="13" borderId="0" xfId="0" applyFont="1" applyFill="1" applyAlignment="1" applyProtection="1">
      <alignment horizontal="center" vertical="center" wrapText="1"/>
      <protection hidden="1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17"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423" displayName="Tableau423" ref="B3:O15" headerRowDxfId="6" dataDxfId="4" totalsRowDxfId="5">
  <autoFilter ref="B3:O15" xr:uid="{00000000-0009-0000-0100-000001000000}"/>
  <sortState xmlns:xlrd2="http://schemas.microsoft.com/office/spreadsheetml/2017/richdata2" ref="B4:O15">
    <sortCondition ref="B3:B15"/>
  </sortState>
  <tableColumns count="14">
    <tableColumn id="1" xr3:uid="{00000000-0010-0000-0000-000001000000}" name="Question" dataDxfId="16"/>
    <tableColumn id="2" xr3:uid="{00000000-0010-0000-0000-000002000000}" name="Colonne1" dataDxfId="15"/>
    <tableColumn id="3" xr3:uid="{00000000-0010-0000-0000-000003000000}" name="Action" dataDxfId="14"/>
    <tableColumn id="4" xr3:uid="{00000000-0010-0000-0000-000004000000}" name="Désignation de l'action" dataDxfId="13"/>
    <tableColumn id="5" xr3:uid="{00000000-0010-0000-0000-000005000000}" name="Critères / attendus" dataDxfId="12"/>
    <tableColumn id="6" xr3:uid="{00000000-0010-0000-0000-000006000000}" name="1" dataDxfId="3"/>
    <tableColumn id="7" xr3:uid="{00000000-0010-0000-0000-000007000000}" name="2" dataDxfId="2"/>
    <tableColumn id="8" xr3:uid="{00000000-0010-0000-0000-000008000000}" name="3" dataDxfId="1"/>
    <tableColumn id="9" xr3:uid="{00000000-0010-0000-0000-000009000000}" name="4" dataDxfId="0"/>
    <tableColumn id="10" xr3:uid="{00000000-0010-0000-0000-00000A000000}" name="C10" dataDxfId="11"/>
    <tableColumn id="11" xr3:uid="{00000000-0010-0000-0000-00000B000000}" name="C13" dataDxfId="10"/>
    <tableColumn id="12" xr3:uid="{00000000-0010-0000-0000-00000C000000}" name="Niveau " dataDxfId="9"/>
    <tableColumn id="13" xr3:uid="{00000000-0010-0000-0000-00000D000000}" name="C102" dataDxfId="8"/>
    <tableColumn id="14" xr3:uid="{00000000-0010-0000-0000-00000E000000}" name="C132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scol.education.fr/sti/textes/grilles-pour-le-baccalaureat-m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opLeftCell="A28" workbookViewId="0">
      <selection activeCell="B48" sqref="B48:K48"/>
    </sheetView>
  </sheetViews>
  <sheetFormatPr baseColWidth="10" defaultRowHeight="14.4" x14ac:dyDescent="0.3"/>
  <cols>
    <col min="1" max="16384" width="11.5546875" style="215"/>
  </cols>
  <sheetData>
    <row r="2" spans="1:6" x14ac:dyDescent="0.3">
      <c r="B2" s="214" t="s">
        <v>0</v>
      </c>
    </row>
    <row r="3" spans="1:6" x14ac:dyDescent="0.3">
      <c r="B3" s="214" t="s">
        <v>1</v>
      </c>
    </row>
    <row r="5" spans="1:6" x14ac:dyDescent="0.3">
      <c r="A5" s="214" t="s">
        <v>2</v>
      </c>
      <c r="B5" s="214" t="s">
        <v>3</v>
      </c>
    </row>
    <row r="6" spans="1:6" x14ac:dyDescent="0.3">
      <c r="A6" s="215" t="s">
        <v>4</v>
      </c>
      <c r="B6" s="215" t="s">
        <v>5</v>
      </c>
    </row>
    <row r="7" spans="1:6" x14ac:dyDescent="0.3">
      <c r="A7" s="215" t="s">
        <v>6</v>
      </c>
      <c r="B7" s="224" t="s">
        <v>7</v>
      </c>
      <c r="C7" s="225"/>
      <c r="D7" s="225"/>
      <c r="E7" s="225"/>
      <c r="F7" s="225"/>
    </row>
    <row r="8" spans="1:6" x14ac:dyDescent="0.3">
      <c r="B8" s="215" t="s">
        <v>8</v>
      </c>
    </row>
    <row r="15" spans="1:6" x14ac:dyDescent="0.3">
      <c r="A15" s="215" t="s">
        <v>9</v>
      </c>
      <c r="B15" s="215" t="s">
        <v>10</v>
      </c>
    </row>
    <row r="17" spans="1:14" x14ac:dyDescent="0.3">
      <c r="A17" s="214" t="s">
        <v>11</v>
      </c>
      <c r="B17" s="214" t="s">
        <v>12</v>
      </c>
    </row>
    <row r="18" spans="1:14" ht="14.7" customHeight="1" x14ac:dyDescent="0.3">
      <c r="A18" s="215" t="s">
        <v>13</v>
      </c>
      <c r="B18" s="215" t="s">
        <v>14</v>
      </c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spans="1:14" ht="14.7" customHeight="1" x14ac:dyDescent="0.3">
      <c r="A19" s="215" t="s">
        <v>15</v>
      </c>
      <c r="B19" s="227" t="s">
        <v>996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6"/>
      <c r="M19" s="226"/>
      <c r="N19" s="226"/>
    </row>
    <row r="20" spans="1:14" x14ac:dyDescent="0.3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6"/>
      <c r="M20" s="226"/>
      <c r="N20" s="226"/>
    </row>
    <row r="21" spans="1:14" x14ac:dyDescent="0.3">
      <c r="A21" s="215" t="s">
        <v>16</v>
      </c>
      <c r="B21" s="228" t="s">
        <v>1050</v>
      </c>
    </row>
    <row r="22" spans="1:14" ht="14.7" customHeight="1" x14ac:dyDescent="0.3">
      <c r="B22" s="229" t="s">
        <v>997</v>
      </c>
      <c r="C22" s="229"/>
      <c r="D22" s="229"/>
      <c r="E22" s="229"/>
      <c r="F22" s="229"/>
      <c r="G22" s="229"/>
      <c r="H22" s="229"/>
      <c r="I22" s="229"/>
      <c r="J22" s="229"/>
      <c r="K22" s="229"/>
    </row>
    <row r="23" spans="1:14" x14ac:dyDescent="0.3">
      <c r="A23" s="215" t="s">
        <v>17</v>
      </c>
      <c r="B23" s="215" t="s">
        <v>18</v>
      </c>
    </row>
    <row r="26" spans="1:14" x14ac:dyDescent="0.3">
      <c r="A26" s="214" t="s">
        <v>19</v>
      </c>
      <c r="B26" s="214" t="s">
        <v>20</v>
      </c>
    </row>
    <row r="27" spans="1:14" x14ac:dyDescent="0.3">
      <c r="A27" s="215" t="s">
        <v>21</v>
      </c>
      <c r="B27" s="215" t="s">
        <v>22</v>
      </c>
    </row>
    <row r="28" spans="1:14" x14ac:dyDescent="0.3">
      <c r="A28" s="215" t="s">
        <v>23</v>
      </c>
      <c r="B28" s="215" t="s">
        <v>24</v>
      </c>
    </row>
    <row r="29" spans="1:14" x14ac:dyDescent="0.3">
      <c r="B29" s="229" t="s">
        <v>995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4" x14ac:dyDescent="0.3">
      <c r="B30" s="229"/>
      <c r="C30" s="229"/>
      <c r="D30" s="229"/>
      <c r="E30" s="229"/>
      <c r="F30" s="229"/>
      <c r="G30" s="229"/>
      <c r="H30" s="229"/>
      <c r="I30" s="229"/>
      <c r="J30" s="229"/>
      <c r="K30" s="229"/>
    </row>
    <row r="31" spans="1:14" x14ac:dyDescent="0.3">
      <c r="A31" s="215" t="s">
        <v>25</v>
      </c>
      <c r="B31" s="215" t="s">
        <v>26</v>
      </c>
    </row>
    <row r="32" spans="1:14" x14ac:dyDescent="0.3">
      <c r="B32" s="229" t="s">
        <v>27</v>
      </c>
      <c r="C32" s="229"/>
      <c r="D32" s="229"/>
      <c r="E32" s="229"/>
      <c r="F32" s="229"/>
      <c r="G32" s="229"/>
      <c r="H32" s="229"/>
      <c r="I32" s="229"/>
      <c r="J32" s="229"/>
      <c r="K32" s="229"/>
    </row>
    <row r="33" spans="1:11" x14ac:dyDescent="0.3">
      <c r="B33" s="229" t="s">
        <v>28</v>
      </c>
      <c r="C33" s="229"/>
      <c r="D33" s="229"/>
      <c r="E33" s="229"/>
      <c r="F33" s="229"/>
      <c r="G33" s="229"/>
      <c r="H33" s="229"/>
      <c r="I33" s="229"/>
      <c r="J33" s="229"/>
      <c r="K33" s="229"/>
    </row>
    <row r="34" spans="1:11" x14ac:dyDescent="0.3">
      <c r="A34" s="215" t="s">
        <v>29</v>
      </c>
      <c r="B34" s="215" t="s">
        <v>30</v>
      </c>
    </row>
    <row r="35" spans="1:11" x14ac:dyDescent="0.3">
      <c r="B35" s="229" t="s">
        <v>31</v>
      </c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x14ac:dyDescent="0.3">
      <c r="B36" s="229" t="s">
        <v>32</v>
      </c>
      <c r="C36" s="229"/>
      <c r="D36" s="229"/>
      <c r="E36" s="229"/>
      <c r="F36" s="229"/>
      <c r="G36" s="229"/>
      <c r="H36" s="229"/>
      <c r="I36" s="229"/>
      <c r="J36" s="229"/>
      <c r="K36" s="229"/>
    </row>
    <row r="38" spans="1:11" x14ac:dyDescent="0.3">
      <c r="A38" s="214" t="s">
        <v>1035</v>
      </c>
      <c r="B38" s="214" t="s">
        <v>33</v>
      </c>
    </row>
    <row r="39" spans="1:11" x14ac:dyDescent="0.3">
      <c r="A39" s="215" t="s">
        <v>1036</v>
      </c>
      <c r="B39" s="215" t="s">
        <v>34</v>
      </c>
    </row>
    <row r="40" spans="1:11" x14ac:dyDescent="0.3">
      <c r="B40" s="215" t="s">
        <v>35</v>
      </c>
    </row>
    <row r="41" spans="1:11" x14ac:dyDescent="0.3">
      <c r="B41" s="219" t="s">
        <v>36</v>
      </c>
      <c r="C41" s="219"/>
      <c r="D41" s="219"/>
      <c r="E41" s="219"/>
      <c r="F41" s="219"/>
      <c r="G41" s="219"/>
      <c r="H41" s="219"/>
      <c r="I41" s="219"/>
      <c r="J41" s="219"/>
      <c r="K41" s="219"/>
    </row>
    <row r="43" spans="1:11" x14ac:dyDescent="0.3">
      <c r="A43" s="214" t="s">
        <v>1037</v>
      </c>
      <c r="B43" s="214" t="s">
        <v>1049</v>
      </c>
    </row>
    <row r="44" spans="1:11" x14ac:dyDescent="0.3">
      <c r="A44" s="215" t="s">
        <v>1038</v>
      </c>
      <c r="B44" s="215" t="s">
        <v>1039</v>
      </c>
    </row>
    <row r="45" spans="1:11" x14ac:dyDescent="0.3">
      <c r="A45" s="215" t="s">
        <v>1040</v>
      </c>
      <c r="B45" s="215" t="s">
        <v>1041</v>
      </c>
    </row>
    <row r="46" spans="1:11" x14ac:dyDescent="0.3">
      <c r="A46" s="215" t="s">
        <v>1042</v>
      </c>
      <c r="B46" s="215" t="s">
        <v>1043</v>
      </c>
      <c r="F46" s="216"/>
      <c r="G46" s="217" t="s">
        <v>1044</v>
      </c>
    </row>
    <row r="47" spans="1:11" x14ac:dyDescent="0.3">
      <c r="A47" s="215" t="s">
        <v>1045</v>
      </c>
      <c r="B47" s="218" t="s">
        <v>1048</v>
      </c>
    </row>
    <row r="48" spans="1:11" x14ac:dyDescent="0.3">
      <c r="B48" s="219" t="s">
        <v>1046</v>
      </c>
      <c r="C48" s="219"/>
      <c r="D48" s="219"/>
      <c r="E48" s="219"/>
      <c r="F48" s="219"/>
      <c r="G48" s="219"/>
      <c r="H48" s="219"/>
      <c r="I48" s="219"/>
      <c r="J48" s="219"/>
      <c r="K48" s="219"/>
    </row>
    <row r="49" spans="2:11" x14ac:dyDescent="0.3">
      <c r="B49" s="219" t="s">
        <v>1047</v>
      </c>
      <c r="C49" s="219"/>
      <c r="D49" s="219"/>
      <c r="E49" s="219"/>
      <c r="F49" s="219"/>
      <c r="G49" s="219"/>
      <c r="H49" s="219"/>
      <c r="I49" s="219"/>
      <c r="J49" s="219"/>
      <c r="K49" s="219"/>
    </row>
  </sheetData>
  <sheetProtection sheet="1" objects="1" scenarios="1"/>
  <mergeCells count="10">
    <mergeCell ref="B19:K20"/>
    <mergeCell ref="B22:K22"/>
    <mergeCell ref="B29:K30"/>
    <mergeCell ref="B32:K32"/>
    <mergeCell ref="B33:K33"/>
    <mergeCell ref="B48:K48"/>
    <mergeCell ref="B49:K49"/>
    <mergeCell ref="B35:K35"/>
    <mergeCell ref="B36:K36"/>
    <mergeCell ref="B41:K41"/>
  </mergeCells>
  <hyperlinks>
    <hyperlink ref="G46" r:id="rId1" xr:uid="{1CF36947-CA5D-4E96-8247-6F92D6B0E760}"/>
  </hyperlinks>
  <pageMargins left="0.7" right="0.7" top="0.75" bottom="0.75" header="0.3" footer="0.3"/>
  <pageSetup paperSize="9" firstPageNumber="2147483648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68"/>
  <sheetViews>
    <sheetView topLeftCell="E40" workbookViewId="0">
      <selection activeCell="K58" sqref="K58"/>
    </sheetView>
  </sheetViews>
  <sheetFormatPr baseColWidth="10" defaultRowHeight="14.4" x14ac:dyDescent="0.3"/>
  <cols>
    <col min="3" max="3" width="44.6640625" customWidth="1"/>
    <col min="5" max="5" width="5.6640625" customWidth="1"/>
    <col min="7" max="7" width="57.6640625" customWidth="1"/>
    <col min="8" max="8" width="6.44140625" customWidth="1"/>
    <col min="9" max="9" width="6.5546875" customWidth="1"/>
    <col min="10" max="10" width="7" customWidth="1"/>
    <col min="11" max="11" width="5.6640625" customWidth="1"/>
    <col min="12" max="12" width="27" customWidth="1"/>
    <col min="13" max="13" width="7.33203125" customWidth="1"/>
    <col min="14" max="14" width="69.6640625" customWidth="1"/>
    <col min="19" max="19" width="3.5546875" customWidth="1"/>
    <col min="20" max="20" width="4" customWidth="1"/>
    <col min="21" max="22" width="3.6640625" customWidth="1"/>
    <col min="23" max="23" width="3.5546875" customWidth="1"/>
    <col min="24" max="25" width="4.33203125" customWidth="1"/>
    <col min="26" max="26" width="3.5546875" customWidth="1"/>
  </cols>
  <sheetData>
    <row r="2" spans="2:26" ht="218.1" customHeight="1" x14ac:dyDescent="0.3">
      <c r="H2" s="212" t="s">
        <v>54</v>
      </c>
      <c r="I2" s="212" t="s">
        <v>198</v>
      </c>
      <c r="J2" s="212" t="s">
        <v>200</v>
      </c>
      <c r="K2" s="212" t="s">
        <v>255</v>
      </c>
      <c r="S2" s="209" t="s">
        <v>232</v>
      </c>
      <c r="T2" s="209" t="s">
        <v>233</v>
      </c>
      <c r="U2" s="209" t="s">
        <v>234</v>
      </c>
      <c r="V2" s="209" t="s">
        <v>235</v>
      </c>
      <c r="W2" s="209" t="s">
        <v>236</v>
      </c>
      <c r="X2" s="209" t="s">
        <v>237</v>
      </c>
      <c r="Y2" s="209" t="s">
        <v>238</v>
      </c>
      <c r="Z2" s="209" t="s">
        <v>239</v>
      </c>
    </row>
    <row r="3" spans="2:26" x14ac:dyDescent="0.3">
      <c r="D3" t="s">
        <v>41</v>
      </c>
      <c r="E3" t="s">
        <v>41</v>
      </c>
      <c r="F3" t="str">
        <f>D3</f>
        <v>?</v>
      </c>
      <c r="G3" t="str">
        <f>E3</f>
        <v>?</v>
      </c>
    </row>
    <row r="4" spans="2:26" x14ac:dyDescent="0.3">
      <c r="B4" t="s">
        <v>871</v>
      </c>
      <c r="C4" t="s">
        <v>872</v>
      </c>
      <c r="D4" t="s">
        <v>873</v>
      </c>
      <c r="E4" t="s">
        <v>871</v>
      </c>
      <c r="F4" t="str">
        <f t="shared" ref="F4:F40" si="0">D4</f>
        <v>S11</v>
      </c>
      <c r="G4" t="s">
        <v>874</v>
      </c>
      <c r="H4" t="s">
        <v>169</v>
      </c>
      <c r="I4" t="s">
        <v>169</v>
      </c>
      <c r="J4" t="s">
        <v>169</v>
      </c>
      <c r="K4" t="s">
        <v>169</v>
      </c>
      <c r="M4" t="s">
        <v>247</v>
      </c>
      <c r="N4" t="s">
        <v>875</v>
      </c>
      <c r="O4" t="s">
        <v>232</v>
      </c>
      <c r="S4" t="s">
        <v>169</v>
      </c>
      <c r="T4" t="s">
        <v>169</v>
      </c>
      <c r="U4" t="s">
        <v>169</v>
      </c>
      <c r="X4" t="s">
        <v>169</v>
      </c>
      <c r="Y4" t="s">
        <v>169</v>
      </c>
    </row>
    <row r="5" spans="2:26" x14ac:dyDescent="0.3">
      <c r="D5" t="s">
        <v>876</v>
      </c>
      <c r="E5" t="s">
        <v>871</v>
      </c>
      <c r="F5" t="str">
        <f t="shared" si="0"/>
        <v>S12</v>
      </c>
      <c r="G5" t="s">
        <v>877</v>
      </c>
      <c r="H5" t="s">
        <v>169</v>
      </c>
      <c r="I5" t="s">
        <v>169</v>
      </c>
      <c r="J5" t="s">
        <v>169</v>
      </c>
      <c r="K5" t="s">
        <v>169</v>
      </c>
      <c r="M5" t="s">
        <v>247</v>
      </c>
      <c r="N5" t="s">
        <v>875</v>
      </c>
      <c r="O5" t="s">
        <v>233</v>
      </c>
    </row>
    <row r="6" spans="2:26" x14ac:dyDescent="0.3">
      <c r="D6" t="s">
        <v>878</v>
      </c>
      <c r="E6" t="s">
        <v>871</v>
      </c>
      <c r="F6" t="str">
        <f t="shared" si="0"/>
        <v>S13</v>
      </c>
      <c r="G6" t="s">
        <v>879</v>
      </c>
      <c r="H6" t="s">
        <v>169</v>
      </c>
      <c r="I6" t="s">
        <v>169</v>
      </c>
      <c r="J6" t="s">
        <v>169</v>
      </c>
      <c r="K6" t="s">
        <v>169</v>
      </c>
      <c r="M6" t="s">
        <v>247</v>
      </c>
      <c r="N6" t="s">
        <v>875</v>
      </c>
      <c r="O6" t="s">
        <v>234</v>
      </c>
    </row>
    <row r="7" spans="2:26" x14ac:dyDescent="0.3">
      <c r="D7" t="s">
        <v>880</v>
      </c>
      <c r="E7" t="s">
        <v>871</v>
      </c>
      <c r="F7" t="str">
        <f t="shared" si="0"/>
        <v>S14</v>
      </c>
      <c r="G7" t="s">
        <v>881</v>
      </c>
      <c r="H7" t="s">
        <v>169</v>
      </c>
      <c r="I7" t="s">
        <v>169</v>
      </c>
      <c r="J7" t="s">
        <v>169</v>
      </c>
      <c r="K7" t="s">
        <v>169</v>
      </c>
      <c r="M7" t="s">
        <v>247</v>
      </c>
      <c r="N7" t="s">
        <v>875</v>
      </c>
      <c r="O7" t="s">
        <v>237</v>
      </c>
    </row>
    <row r="8" spans="2:26" x14ac:dyDescent="0.3">
      <c r="D8" t="s">
        <v>882</v>
      </c>
      <c r="E8" t="s">
        <v>871</v>
      </c>
      <c r="F8" t="str">
        <f t="shared" si="0"/>
        <v>S15</v>
      </c>
      <c r="G8" t="s">
        <v>883</v>
      </c>
      <c r="H8" t="s">
        <v>169</v>
      </c>
      <c r="I8" t="s">
        <v>169</v>
      </c>
      <c r="J8" t="s">
        <v>169</v>
      </c>
      <c r="K8" t="s">
        <v>169</v>
      </c>
      <c r="M8" t="s">
        <v>247</v>
      </c>
      <c r="N8" t="s">
        <v>875</v>
      </c>
      <c r="O8" t="s">
        <v>238</v>
      </c>
    </row>
    <row r="9" spans="2:26" x14ac:dyDescent="0.3">
      <c r="B9" t="s">
        <v>884</v>
      </c>
      <c r="C9" t="s">
        <v>885</v>
      </c>
      <c r="D9" t="s">
        <v>101</v>
      </c>
      <c r="E9" t="s">
        <v>884</v>
      </c>
      <c r="F9" t="str">
        <f t="shared" si="0"/>
        <v>S21</v>
      </c>
      <c r="G9" t="s">
        <v>886</v>
      </c>
      <c r="H9" t="s">
        <v>169</v>
      </c>
      <c r="I9" t="s">
        <v>169</v>
      </c>
      <c r="J9" t="s">
        <v>169</v>
      </c>
      <c r="K9" t="s">
        <v>169</v>
      </c>
    </row>
    <row r="10" spans="2:26" x14ac:dyDescent="0.3">
      <c r="D10" t="s">
        <v>887</v>
      </c>
      <c r="E10" t="s">
        <v>884</v>
      </c>
      <c r="F10" t="str">
        <f t="shared" si="0"/>
        <v>S22</v>
      </c>
      <c r="G10" t="s">
        <v>888</v>
      </c>
      <c r="H10" t="s">
        <v>169</v>
      </c>
      <c r="I10" t="s">
        <v>169</v>
      </c>
      <c r="J10" t="s">
        <v>169</v>
      </c>
      <c r="K10" t="s">
        <v>169</v>
      </c>
      <c r="M10" t="s">
        <v>253</v>
      </c>
      <c r="N10" t="s">
        <v>889</v>
      </c>
      <c r="O10" t="s">
        <v>232</v>
      </c>
      <c r="S10" t="s">
        <v>169</v>
      </c>
      <c r="U10" t="s">
        <v>169</v>
      </c>
      <c r="V10" t="s">
        <v>169</v>
      </c>
      <c r="X10" t="s">
        <v>169</v>
      </c>
    </row>
    <row r="11" spans="2:26" x14ac:dyDescent="0.3">
      <c r="D11" t="s">
        <v>890</v>
      </c>
      <c r="E11" t="s">
        <v>884</v>
      </c>
      <c r="F11" t="str">
        <f t="shared" si="0"/>
        <v>S23</v>
      </c>
      <c r="G11" t="s">
        <v>891</v>
      </c>
      <c r="H11" t="s">
        <v>169</v>
      </c>
      <c r="I11" t="s">
        <v>169</v>
      </c>
      <c r="J11" t="s">
        <v>169</v>
      </c>
      <c r="K11" t="s">
        <v>169</v>
      </c>
      <c r="M11" t="s">
        <v>253</v>
      </c>
      <c r="N11" t="s">
        <v>889</v>
      </c>
      <c r="O11" t="s">
        <v>234</v>
      </c>
    </row>
    <row r="12" spans="2:26" x14ac:dyDescent="0.3">
      <c r="D12" t="s">
        <v>892</v>
      </c>
      <c r="E12" t="s">
        <v>884</v>
      </c>
      <c r="F12" t="str">
        <f t="shared" si="0"/>
        <v>S24</v>
      </c>
      <c r="G12" t="s">
        <v>893</v>
      </c>
      <c r="H12" t="s">
        <v>169</v>
      </c>
      <c r="I12" t="s">
        <v>169</v>
      </c>
      <c r="J12" t="s">
        <v>169</v>
      </c>
      <c r="K12" t="s">
        <v>169</v>
      </c>
      <c r="M12" t="s">
        <v>253</v>
      </c>
      <c r="N12" t="s">
        <v>889</v>
      </c>
      <c r="O12" t="s">
        <v>894</v>
      </c>
    </row>
    <row r="13" spans="2:26" x14ac:dyDescent="0.3">
      <c r="D13" t="s">
        <v>895</v>
      </c>
      <c r="E13" t="s">
        <v>884</v>
      </c>
      <c r="F13" t="str">
        <f t="shared" si="0"/>
        <v>S25</v>
      </c>
      <c r="G13" t="s">
        <v>896</v>
      </c>
      <c r="H13" t="s">
        <v>169</v>
      </c>
      <c r="I13" t="s">
        <v>169</v>
      </c>
      <c r="J13" t="s">
        <v>169</v>
      </c>
      <c r="K13" t="s">
        <v>169</v>
      </c>
      <c r="M13" t="s">
        <v>253</v>
      </c>
      <c r="N13" t="s">
        <v>889</v>
      </c>
      <c r="O13" t="s">
        <v>897</v>
      </c>
    </row>
    <row r="14" spans="2:26" x14ac:dyDescent="0.3">
      <c r="D14" t="s">
        <v>898</v>
      </c>
      <c r="E14" t="s">
        <v>884</v>
      </c>
      <c r="F14" t="str">
        <f t="shared" si="0"/>
        <v>S26</v>
      </c>
      <c r="G14" t="s">
        <v>899</v>
      </c>
      <c r="H14" t="s">
        <v>169</v>
      </c>
      <c r="I14" t="s">
        <v>169</v>
      </c>
      <c r="J14" t="s">
        <v>169</v>
      </c>
      <c r="K14" t="s">
        <v>169</v>
      </c>
    </row>
    <row r="15" spans="2:26" x14ac:dyDescent="0.3">
      <c r="D15" t="s">
        <v>900</v>
      </c>
      <c r="E15" t="s">
        <v>884</v>
      </c>
      <c r="F15" t="str">
        <f t="shared" si="0"/>
        <v>S27</v>
      </c>
      <c r="G15" t="s">
        <v>901</v>
      </c>
      <c r="H15" t="s">
        <v>169</v>
      </c>
      <c r="I15" t="s">
        <v>169</v>
      </c>
      <c r="J15" t="s">
        <v>169</v>
      </c>
      <c r="K15" t="s">
        <v>169</v>
      </c>
      <c r="M15" t="s">
        <v>258</v>
      </c>
      <c r="N15" t="s">
        <v>902</v>
      </c>
      <c r="O15" t="s">
        <v>232</v>
      </c>
      <c r="S15" t="s">
        <v>169</v>
      </c>
      <c r="T15" t="s">
        <v>169</v>
      </c>
      <c r="U15" t="s">
        <v>169</v>
      </c>
      <c r="W15" t="s">
        <v>169</v>
      </c>
      <c r="X15" t="s">
        <v>169</v>
      </c>
      <c r="Y15" t="s">
        <v>169</v>
      </c>
    </row>
    <row r="16" spans="2:26" x14ac:dyDescent="0.3">
      <c r="D16" t="s">
        <v>903</v>
      </c>
      <c r="E16" t="s">
        <v>884</v>
      </c>
      <c r="F16" t="str">
        <f t="shared" si="0"/>
        <v>S28</v>
      </c>
      <c r="G16" t="s">
        <v>904</v>
      </c>
      <c r="H16" t="s">
        <v>169</v>
      </c>
      <c r="I16" t="s">
        <v>169</v>
      </c>
      <c r="J16" t="s">
        <v>169</v>
      </c>
      <c r="K16" t="s">
        <v>169</v>
      </c>
      <c r="M16" t="s">
        <v>258</v>
      </c>
      <c r="N16" t="s">
        <v>902</v>
      </c>
      <c r="O16" t="s">
        <v>233</v>
      </c>
    </row>
    <row r="17" spans="2:25" x14ac:dyDescent="0.3">
      <c r="D17" t="s">
        <v>103</v>
      </c>
      <c r="E17" t="s">
        <v>884</v>
      </c>
      <c r="F17" t="str">
        <f t="shared" si="0"/>
        <v>S29</v>
      </c>
      <c r="G17" t="s">
        <v>905</v>
      </c>
      <c r="H17" t="s">
        <v>169</v>
      </c>
      <c r="I17" t="s">
        <v>169</v>
      </c>
      <c r="J17" t="s">
        <v>169</v>
      </c>
      <c r="K17" t="s">
        <v>169</v>
      </c>
      <c r="M17" t="s">
        <v>258</v>
      </c>
      <c r="N17" t="s">
        <v>902</v>
      </c>
      <c r="O17" t="s">
        <v>234</v>
      </c>
    </row>
    <row r="18" spans="2:25" x14ac:dyDescent="0.3">
      <c r="B18" t="s">
        <v>906</v>
      </c>
      <c r="C18" t="s">
        <v>907</v>
      </c>
      <c r="D18" t="s">
        <v>908</v>
      </c>
      <c r="E18" t="s">
        <v>906</v>
      </c>
      <c r="F18" t="str">
        <f t="shared" si="0"/>
        <v>S31</v>
      </c>
      <c r="G18" t="s">
        <v>909</v>
      </c>
      <c r="H18" t="s">
        <v>169</v>
      </c>
      <c r="I18" t="s">
        <v>169</v>
      </c>
      <c r="J18" t="s">
        <v>169</v>
      </c>
      <c r="K18" t="s">
        <v>169</v>
      </c>
      <c r="M18" t="s">
        <v>258</v>
      </c>
      <c r="N18" t="s">
        <v>902</v>
      </c>
      <c r="O18" t="s">
        <v>236</v>
      </c>
    </row>
    <row r="19" spans="2:25" x14ac:dyDescent="0.3">
      <c r="D19" t="s">
        <v>910</v>
      </c>
      <c r="E19" t="s">
        <v>906</v>
      </c>
      <c r="F19" t="str">
        <f t="shared" si="0"/>
        <v>S32</v>
      </c>
      <c r="G19" t="s">
        <v>911</v>
      </c>
      <c r="H19" t="s">
        <v>169</v>
      </c>
      <c r="I19" t="s">
        <v>169</v>
      </c>
      <c r="J19" t="s">
        <v>169</v>
      </c>
      <c r="K19" t="s">
        <v>169</v>
      </c>
      <c r="M19" t="s">
        <v>258</v>
      </c>
      <c r="N19" t="s">
        <v>902</v>
      </c>
      <c r="O19" t="s">
        <v>237</v>
      </c>
    </row>
    <row r="20" spans="2:25" x14ac:dyDescent="0.3">
      <c r="D20" t="s">
        <v>912</v>
      </c>
      <c r="E20" t="s">
        <v>906</v>
      </c>
      <c r="F20" t="str">
        <f t="shared" si="0"/>
        <v>S33</v>
      </c>
      <c r="G20" t="s">
        <v>913</v>
      </c>
      <c r="H20" t="s">
        <v>169</v>
      </c>
      <c r="I20" t="s">
        <v>169</v>
      </c>
      <c r="J20" t="s">
        <v>169</v>
      </c>
      <c r="K20" t="s">
        <v>169</v>
      </c>
      <c r="M20" t="s">
        <v>258</v>
      </c>
      <c r="N20" t="s">
        <v>902</v>
      </c>
      <c r="O20" t="s">
        <v>238</v>
      </c>
    </row>
    <row r="21" spans="2:25" x14ac:dyDescent="0.3">
      <c r="D21" t="s">
        <v>914</v>
      </c>
      <c r="E21" t="s">
        <v>906</v>
      </c>
      <c r="F21" t="str">
        <f t="shared" si="0"/>
        <v>S34</v>
      </c>
      <c r="G21" t="s">
        <v>915</v>
      </c>
      <c r="K21" t="s">
        <v>169</v>
      </c>
    </row>
    <row r="22" spans="2:25" x14ac:dyDescent="0.3">
      <c r="D22" t="s">
        <v>916</v>
      </c>
      <c r="E22" t="s">
        <v>906</v>
      </c>
      <c r="F22" t="str">
        <f t="shared" si="0"/>
        <v>S35</v>
      </c>
      <c r="G22" t="s">
        <v>917</v>
      </c>
      <c r="K22" t="s">
        <v>169</v>
      </c>
      <c r="M22" t="s">
        <v>262</v>
      </c>
      <c r="N22" t="s">
        <v>918</v>
      </c>
      <c r="O22" t="s">
        <v>236</v>
      </c>
      <c r="W22" t="s">
        <v>169</v>
      </c>
      <c r="X22" t="s">
        <v>169</v>
      </c>
      <c r="Y22" t="s">
        <v>169</v>
      </c>
    </row>
    <row r="23" spans="2:25" x14ac:dyDescent="0.3">
      <c r="B23" t="s">
        <v>919</v>
      </c>
      <c r="C23" t="s">
        <v>920</v>
      </c>
      <c r="D23" t="s">
        <v>921</v>
      </c>
      <c r="E23" t="s">
        <v>919</v>
      </c>
      <c r="F23" t="str">
        <f t="shared" si="0"/>
        <v>S41</v>
      </c>
      <c r="G23" t="s">
        <v>922</v>
      </c>
      <c r="H23" t="s">
        <v>169</v>
      </c>
      <c r="I23" t="s">
        <v>169</v>
      </c>
      <c r="J23" t="s">
        <v>169</v>
      </c>
      <c r="K23" t="s">
        <v>169</v>
      </c>
      <c r="M23" t="s">
        <v>262</v>
      </c>
      <c r="N23" t="s">
        <v>918</v>
      </c>
      <c r="O23" t="s">
        <v>237</v>
      </c>
    </row>
    <row r="24" spans="2:25" x14ac:dyDescent="0.3">
      <c r="D24" t="s">
        <v>923</v>
      </c>
      <c r="E24" t="s">
        <v>919</v>
      </c>
      <c r="F24" t="str">
        <f t="shared" si="0"/>
        <v>S42</v>
      </c>
      <c r="G24" t="s">
        <v>924</v>
      </c>
      <c r="H24" t="s">
        <v>169</v>
      </c>
      <c r="I24" t="s">
        <v>169</v>
      </c>
      <c r="J24" t="s">
        <v>169</v>
      </c>
      <c r="K24" t="s">
        <v>169</v>
      </c>
      <c r="M24" t="s">
        <v>262</v>
      </c>
      <c r="N24" t="s">
        <v>918</v>
      </c>
      <c r="O24" t="s">
        <v>238</v>
      </c>
    </row>
    <row r="25" spans="2:25" x14ac:dyDescent="0.3">
      <c r="D25" t="s">
        <v>925</v>
      </c>
      <c r="E25" t="s">
        <v>919</v>
      </c>
      <c r="F25" t="str">
        <f t="shared" si="0"/>
        <v>S43</v>
      </c>
      <c r="G25" t="s">
        <v>926</v>
      </c>
      <c r="H25" t="s">
        <v>169</v>
      </c>
      <c r="I25" t="s">
        <v>169</v>
      </c>
      <c r="J25" t="s">
        <v>169</v>
      </c>
      <c r="K25" t="s">
        <v>169</v>
      </c>
    </row>
    <row r="26" spans="2:25" x14ac:dyDescent="0.3">
      <c r="D26" t="s">
        <v>927</v>
      </c>
      <c r="E26" t="s">
        <v>919</v>
      </c>
      <c r="F26" t="str">
        <f t="shared" si="0"/>
        <v>S44</v>
      </c>
      <c r="G26" t="s">
        <v>928</v>
      </c>
      <c r="H26" t="s">
        <v>169</v>
      </c>
      <c r="I26" t="s">
        <v>169</v>
      </c>
      <c r="J26" t="s">
        <v>169</v>
      </c>
      <c r="K26" t="s">
        <v>169</v>
      </c>
      <c r="M26" t="s">
        <v>315</v>
      </c>
      <c r="N26" t="s">
        <v>929</v>
      </c>
      <c r="O26" t="s">
        <v>233</v>
      </c>
      <c r="T26" t="s">
        <v>169</v>
      </c>
      <c r="W26" t="s">
        <v>169</v>
      </c>
      <c r="Y26" t="s">
        <v>169</v>
      </c>
    </row>
    <row r="27" spans="2:25" x14ac:dyDescent="0.3">
      <c r="D27" t="s">
        <v>930</v>
      </c>
      <c r="E27" t="s">
        <v>919</v>
      </c>
      <c r="F27" t="str">
        <f t="shared" si="0"/>
        <v>S45</v>
      </c>
      <c r="G27" t="s">
        <v>931</v>
      </c>
      <c r="H27" t="s">
        <v>169</v>
      </c>
      <c r="I27" t="s">
        <v>169</v>
      </c>
      <c r="J27" t="s">
        <v>169</v>
      </c>
      <c r="K27" t="s">
        <v>169</v>
      </c>
      <c r="M27" t="s">
        <v>315</v>
      </c>
      <c r="N27" t="s">
        <v>929</v>
      </c>
      <c r="O27" t="s">
        <v>236</v>
      </c>
    </row>
    <row r="28" spans="2:25" x14ac:dyDescent="0.3">
      <c r="D28" t="s">
        <v>932</v>
      </c>
      <c r="E28" t="s">
        <v>919</v>
      </c>
      <c r="F28" t="str">
        <f t="shared" si="0"/>
        <v>S46</v>
      </c>
      <c r="G28" t="s">
        <v>933</v>
      </c>
      <c r="H28" t="s">
        <v>169</v>
      </c>
      <c r="I28" t="s">
        <v>169</v>
      </c>
      <c r="J28" t="s">
        <v>169</v>
      </c>
      <c r="K28" t="s">
        <v>169</v>
      </c>
      <c r="M28" t="s">
        <v>315</v>
      </c>
      <c r="N28" t="s">
        <v>929</v>
      </c>
      <c r="O28" t="s">
        <v>238</v>
      </c>
    </row>
    <row r="29" spans="2:25" x14ac:dyDescent="0.3">
      <c r="B29" t="s">
        <v>934</v>
      </c>
      <c r="C29" t="s">
        <v>935</v>
      </c>
      <c r="D29" t="s">
        <v>936</v>
      </c>
      <c r="E29" t="s">
        <v>934</v>
      </c>
      <c r="F29" t="str">
        <f t="shared" si="0"/>
        <v>S51</v>
      </c>
      <c r="G29" t="s">
        <v>937</v>
      </c>
      <c r="K29" t="s">
        <v>169</v>
      </c>
    </row>
    <row r="30" spans="2:25" x14ac:dyDescent="0.3">
      <c r="D30" t="s">
        <v>102</v>
      </c>
      <c r="E30" t="s">
        <v>934</v>
      </c>
      <c r="F30" t="str">
        <f t="shared" si="0"/>
        <v>S52</v>
      </c>
      <c r="G30" t="s">
        <v>938</v>
      </c>
      <c r="K30" t="s">
        <v>169</v>
      </c>
      <c r="M30" t="s">
        <v>322</v>
      </c>
      <c r="N30" t="s">
        <v>939</v>
      </c>
      <c r="O30" t="s">
        <v>233</v>
      </c>
      <c r="T30" t="s">
        <v>169</v>
      </c>
      <c r="W30" t="s">
        <v>169</v>
      </c>
      <c r="X30" t="s">
        <v>169</v>
      </c>
      <c r="Y30" t="s">
        <v>169</v>
      </c>
    </row>
    <row r="31" spans="2:25" x14ac:dyDescent="0.3">
      <c r="D31" t="s">
        <v>940</v>
      </c>
      <c r="E31" t="s">
        <v>934</v>
      </c>
      <c r="F31" t="str">
        <f t="shared" si="0"/>
        <v>S53</v>
      </c>
      <c r="G31" t="s">
        <v>941</v>
      </c>
      <c r="K31" t="s">
        <v>169</v>
      </c>
      <c r="M31" t="s">
        <v>322</v>
      </c>
      <c r="N31" t="s">
        <v>939</v>
      </c>
      <c r="O31" t="s">
        <v>236</v>
      </c>
    </row>
    <row r="32" spans="2:25" x14ac:dyDescent="0.3">
      <c r="B32" t="s">
        <v>942</v>
      </c>
      <c r="C32" t="s">
        <v>943</v>
      </c>
      <c r="D32" t="s">
        <v>97</v>
      </c>
      <c r="E32" t="s">
        <v>942</v>
      </c>
      <c r="F32" t="str">
        <f t="shared" si="0"/>
        <v>S61</v>
      </c>
      <c r="G32" t="s">
        <v>944</v>
      </c>
      <c r="H32" t="s">
        <v>169</v>
      </c>
      <c r="I32" t="s">
        <v>169</v>
      </c>
      <c r="M32" t="s">
        <v>322</v>
      </c>
      <c r="N32" t="s">
        <v>939</v>
      </c>
      <c r="O32" t="s">
        <v>237</v>
      </c>
    </row>
    <row r="33" spans="2:26" x14ac:dyDescent="0.3">
      <c r="D33" t="s">
        <v>99</v>
      </c>
      <c r="E33" t="s">
        <v>942</v>
      </c>
      <c r="F33" t="str">
        <f t="shared" si="0"/>
        <v>S62</v>
      </c>
      <c r="G33" t="s">
        <v>945</v>
      </c>
      <c r="H33" t="s">
        <v>169</v>
      </c>
      <c r="I33" t="s">
        <v>169</v>
      </c>
      <c r="J33" t="s">
        <v>169</v>
      </c>
      <c r="M33" t="s">
        <v>322</v>
      </c>
      <c r="N33" t="s">
        <v>939</v>
      </c>
      <c r="O33" t="s">
        <v>238</v>
      </c>
    </row>
    <row r="34" spans="2:26" x14ac:dyDescent="0.3">
      <c r="B34" t="s">
        <v>946</v>
      </c>
      <c r="C34" t="s">
        <v>947</v>
      </c>
      <c r="D34" t="s">
        <v>948</v>
      </c>
      <c r="E34" t="s">
        <v>946</v>
      </c>
      <c r="F34" t="str">
        <f t="shared" si="0"/>
        <v>S71</v>
      </c>
      <c r="G34" t="s">
        <v>949</v>
      </c>
      <c r="H34" t="s">
        <v>169</v>
      </c>
      <c r="I34" t="s">
        <v>169</v>
      </c>
      <c r="J34" t="s">
        <v>169</v>
      </c>
      <c r="K34" t="s">
        <v>169</v>
      </c>
    </row>
    <row r="35" spans="2:26" x14ac:dyDescent="0.3">
      <c r="D35" t="s">
        <v>1026</v>
      </c>
      <c r="E35" t="s">
        <v>946</v>
      </c>
      <c r="F35" t="str">
        <f t="shared" si="0"/>
        <v>S72</v>
      </c>
      <c r="G35" t="s">
        <v>1027</v>
      </c>
      <c r="K35" t="s">
        <v>169</v>
      </c>
      <c r="M35" t="s">
        <v>363</v>
      </c>
      <c r="N35" t="s">
        <v>950</v>
      </c>
      <c r="O35" t="s">
        <v>233</v>
      </c>
      <c r="T35" t="s">
        <v>169</v>
      </c>
      <c r="V35" t="s">
        <v>169</v>
      </c>
      <c r="W35" t="s">
        <v>169</v>
      </c>
      <c r="X35" t="s">
        <v>169</v>
      </c>
      <c r="Y35" t="s">
        <v>169</v>
      </c>
    </row>
    <row r="36" spans="2:26" x14ac:dyDescent="0.3">
      <c r="D36" t="s">
        <v>951</v>
      </c>
      <c r="E36" t="s">
        <v>946</v>
      </c>
      <c r="F36" t="str">
        <f t="shared" si="0"/>
        <v>S73</v>
      </c>
      <c r="G36" t="s">
        <v>952</v>
      </c>
      <c r="H36" t="s">
        <v>169</v>
      </c>
      <c r="I36" t="s">
        <v>169</v>
      </c>
      <c r="J36" t="s">
        <v>169</v>
      </c>
      <c r="K36" t="s">
        <v>169</v>
      </c>
      <c r="M36" t="s">
        <v>363</v>
      </c>
      <c r="N36" t="s">
        <v>950</v>
      </c>
      <c r="O36" t="s">
        <v>235</v>
      </c>
    </row>
    <row r="37" spans="2:26" x14ac:dyDescent="0.3">
      <c r="D37" t="s">
        <v>953</v>
      </c>
      <c r="E37" t="s">
        <v>946</v>
      </c>
      <c r="F37" t="str">
        <f t="shared" si="0"/>
        <v>S74</v>
      </c>
      <c r="G37" t="s">
        <v>954</v>
      </c>
      <c r="H37" t="s">
        <v>169</v>
      </c>
      <c r="I37" t="s">
        <v>169</v>
      </c>
      <c r="J37" t="s">
        <v>169</v>
      </c>
      <c r="K37" t="s">
        <v>169</v>
      </c>
      <c r="M37" t="s">
        <v>363</v>
      </c>
      <c r="N37" t="s">
        <v>950</v>
      </c>
      <c r="O37" t="s">
        <v>236</v>
      </c>
    </row>
    <row r="38" spans="2:26" x14ac:dyDescent="0.3">
      <c r="B38" t="s">
        <v>955</v>
      </c>
      <c r="C38" t="s">
        <v>956</v>
      </c>
      <c r="D38" t="s">
        <v>105</v>
      </c>
      <c r="E38" t="s">
        <v>957</v>
      </c>
      <c r="F38" t="str">
        <f t="shared" si="0"/>
        <v>S81</v>
      </c>
      <c r="G38" t="s">
        <v>958</v>
      </c>
      <c r="H38" t="s">
        <v>169</v>
      </c>
      <c r="I38" t="s">
        <v>169</v>
      </c>
      <c r="M38" t="s">
        <v>363</v>
      </c>
      <c r="N38" t="s">
        <v>950</v>
      </c>
      <c r="O38" t="s">
        <v>237</v>
      </c>
    </row>
    <row r="39" spans="2:26" x14ac:dyDescent="0.3">
      <c r="D39" t="s">
        <v>959</v>
      </c>
      <c r="E39" t="s">
        <v>957</v>
      </c>
      <c r="F39" t="str">
        <f t="shared" si="0"/>
        <v>S82</v>
      </c>
      <c r="G39" t="s">
        <v>960</v>
      </c>
      <c r="H39" t="s">
        <v>169</v>
      </c>
      <c r="I39" t="s">
        <v>169</v>
      </c>
      <c r="M39" t="s">
        <v>363</v>
      </c>
      <c r="N39" t="s">
        <v>950</v>
      </c>
      <c r="O39" t="s">
        <v>238</v>
      </c>
    </row>
    <row r="40" spans="2:26" x14ac:dyDescent="0.3">
      <c r="D40" t="s">
        <v>961</v>
      </c>
      <c r="E40" t="s">
        <v>957</v>
      </c>
      <c r="F40" t="str">
        <f t="shared" si="0"/>
        <v>S83</v>
      </c>
      <c r="G40" t="s">
        <v>962</v>
      </c>
      <c r="H40" t="s">
        <v>169</v>
      </c>
      <c r="I40" t="s">
        <v>169</v>
      </c>
    </row>
    <row r="41" spans="2:26" x14ac:dyDescent="0.3">
      <c r="M41" t="s">
        <v>369</v>
      </c>
      <c r="N41" t="s">
        <v>963</v>
      </c>
      <c r="O41" t="s">
        <v>237</v>
      </c>
    </row>
    <row r="42" spans="2:26" x14ac:dyDescent="0.3">
      <c r="M42" t="s">
        <v>369</v>
      </c>
      <c r="N42" t="s">
        <v>963</v>
      </c>
      <c r="O42" t="s">
        <v>238</v>
      </c>
    </row>
    <row r="44" spans="2:26" x14ac:dyDescent="0.3">
      <c r="M44" t="s">
        <v>373</v>
      </c>
      <c r="N44" t="s">
        <v>964</v>
      </c>
      <c r="O44" t="s">
        <v>237</v>
      </c>
    </row>
    <row r="45" spans="2:26" x14ac:dyDescent="0.3">
      <c r="M45" t="s">
        <v>373</v>
      </c>
      <c r="N45" t="s">
        <v>964</v>
      </c>
      <c r="O45" t="s">
        <v>238</v>
      </c>
    </row>
    <row r="47" spans="2:26" x14ac:dyDescent="0.3">
      <c r="M47" t="s">
        <v>438</v>
      </c>
      <c r="N47" t="s">
        <v>965</v>
      </c>
      <c r="O47" t="s">
        <v>233</v>
      </c>
      <c r="T47" t="s">
        <v>169</v>
      </c>
      <c r="V47" t="s">
        <v>169</v>
      </c>
      <c r="X47" t="s">
        <v>169</v>
      </c>
      <c r="Y47" t="s">
        <v>169</v>
      </c>
      <c r="Z47" t="s">
        <v>169</v>
      </c>
    </row>
    <row r="48" spans="2:26" x14ac:dyDescent="0.3">
      <c r="M48" t="s">
        <v>438</v>
      </c>
      <c r="N48" t="s">
        <v>965</v>
      </c>
      <c r="O48" t="s">
        <v>235</v>
      </c>
    </row>
    <row r="49" spans="13:26" x14ac:dyDescent="0.3">
      <c r="M49" t="s">
        <v>438</v>
      </c>
      <c r="N49" t="s">
        <v>965</v>
      </c>
      <c r="O49" t="s">
        <v>237</v>
      </c>
    </row>
    <row r="50" spans="13:26" x14ac:dyDescent="0.3">
      <c r="M50" t="s">
        <v>438</v>
      </c>
      <c r="N50" t="s">
        <v>965</v>
      </c>
      <c r="O50" t="s">
        <v>966</v>
      </c>
    </row>
    <row r="51" spans="13:26" x14ac:dyDescent="0.3">
      <c r="M51" t="s">
        <v>438</v>
      </c>
      <c r="N51" t="s">
        <v>965</v>
      </c>
      <c r="O51" t="s">
        <v>239</v>
      </c>
    </row>
    <row r="53" spans="13:26" x14ac:dyDescent="0.3">
      <c r="M53" t="s">
        <v>458</v>
      </c>
      <c r="N53" t="s">
        <v>967</v>
      </c>
      <c r="O53" t="s">
        <v>232</v>
      </c>
      <c r="S53" t="s">
        <v>169</v>
      </c>
      <c r="T53" t="s">
        <v>169</v>
      </c>
      <c r="V53" t="s">
        <v>169</v>
      </c>
      <c r="W53" t="s">
        <v>169</v>
      </c>
      <c r="Z53" t="s">
        <v>169</v>
      </c>
    </row>
    <row r="54" spans="13:26" x14ac:dyDescent="0.3">
      <c r="M54" t="s">
        <v>458</v>
      </c>
      <c r="N54" t="s">
        <v>967</v>
      </c>
      <c r="O54" t="s">
        <v>233</v>
      </c>
    </row>
    <row r="55" spans="13:26" x14ac:dyDescent="0.3">
      <c r="M55" t="s">
        <v>458</v>
      </c>
      <c r="N55" t="s">
        <v>967</v>
      </c>
      <c r="O55" t="s">
        <v>235</v>
      </c>
    </row>
    <row r="56" spans="13:26" x14ac:dyDescent="0.3">
      <c r="M56" t="s">
        <v>458</v>
      </c>
      <c r="N56" t="s">
        <v>967</v>
      </c>
      <c r="O56" t="s">
        <v>236</v>
      </c>
    </row>
    <row r="57" spans="13:26" x14ac:dyDescent="0.3">
      <c r="M57" t="s">
        <v>458</v>
      </c>
      <c r="N57" t="s">
        <v>967</v>
      </c>
      <c r="O57" t="s">
        <v>239</v>
      </c>
    </row>
    <row r="59" spans="13:26" x14ac:dyDescent="0.3">
      <c r="M59" t="s">
        <v>462</v>
      </c>
      <c r="N59" t="s">
        <v>968</v>
      </c>
      <c r="O59" t="s">
        <v>232</v>
      </c>
      <c r="S59" t="s">
        <v>169</v>
      </c>
      <c r="T59" t="s">
        <v>169</v>
      </c>
      <c r="V59" t="s">
        <v>169</v>
      </c>
      <c r="W59" t="s">
        <v>169</v>
      </c>
      <c r="Z59" t="s">
        <v>169</v>
      </c>
    </row>
    <row r="60" spans="13:26" x14ac:dyDescent="0.3">
      <c r="M60" t="s">
        <v>462</v>
      </c>
      <c r="N60" t="s">
        <v>968</v>
      </c>
      <c r="O60" t="s">
        <v>233</v>
      </c>
    </row>
    <row r="61" spans="13:26" x14ac:dyDescent="0.3">
      <c r="M61" t="s">
        <v>462</v>
      </c>
      <c r="N61" t="s">
        <v>968</v>
      </c>
      <c r="O61" t="s">
        <v>235</v>
      </c>
    </row>
    <row r="62" spans="13:26" x14ac:dyDescent="0.3">
      <c r="M62" t="s">
        <v>462</v>
      </c>
      <c r="N62" t="s">
        <v>968</v>
      </c>
      <c r="O62" t="s">
        <v>236</v>
      </c>
    </row>
    <row r="63" spans="13:26" x14ac:dyDescent="0.3">
      <c r="M63" t="s">
        <v>462</v>
      </c>
      <c r="N63" t="s">
        <v>968</v>
      </c>
      <c r="O63" t="s">
        <v>239</v>
      </c>
    </row>
    <row r="65" spans="13:26" x14ac:dyDescent="0.3">
      <c r="M65" t="s">
        <v>90</v>
      </c>
      <c r="N65" t="s">
        <v>969</v>
      </c>
      <c r="O65" t="s">
        <v>232</v>
      </c>
      <c r="S65" t="s">
        <v>169</v>
      </c>
      <c r="V65" t="s">
        <v>169</v>
      </c>
      <c r="Z65" t="s">
        <v>169</v>
      </c>
    </row>
    <row r="66" spans="13:26" x14ac:dyDescent="0.3">
      <c r="M66" t="s">
        <v>90</v>
      </c>
      <c r="N66" t="s">
        <v>969</v>
      </c>
      <c r="O66" t="s">
        <v>235</v>
      </c>
    </row>
    <row r="67" spans="13:26" x14ac:dyDescent="0.3">
      <c r="M67" t="s">
        <v>90</v>
      </c>
      <c r="N67" t="s">
        <v>969</v>
      </c>
      <c r="O67" t="s">
        <v>239</v>
      </c>
    </row>
    <row r="68" spans="13:26" x14ac:dyDescent="0.3">
      <c r="M68" t="s">
        <v>90</v>
      </c>
      <c r="N68" t="s">
        <v>969</v>
      </c>
      <c r="O68" t="s">
        <v>239</v>
      </c>
    </row>
  </sheetData>
  <sheetProtection sheet="1" objects="1" scenarios="1"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56"/>
  <sheetViews>
    <sheetView workbookViewId="0">
      <selection activeCell="C4" sqref="C4"/>
    </sheetView>
  </sheetViews>
  <sheetFormatPr baseColWidth="10" defaultRowHeight="14.4" x14ac:dyDescent="0.3"/>
  <cols>
    <col min="1" max="1" width="11.5546875" style="215"/>
    <col min="2" max="8" width="15.5546875" style="215" customWidth="1"/>
    <col min="9" max="16384" width="11.5546875" style="215"/>
  </cols>
  <sheetData>
    <row r="2" spans="2:9" ht="18" x14ac:dyDescent="0.35">
      <c r="B2" s="230" t="s">
        <v>37</v>
      </c>
      <c r="C2" s="230"/>
      <c r="D2" s="230"/>
      <c r="E2" s="230"/>
      <c r="F2" s="230"/>
      <c r="G2" s="230"/>
      <c r="H2" s="230"/>
    </row>
    <row r="3" spans="2:9" ht="18" x14ac:dyDescent="0.35">
      <c r="B3" s="231"/>
      <c r="C3" s="215" t="s">
        <v>38</v>
      </c>
    </row>
    <row r="4" spans="2:9" x14ac:dyDescent="0.3">
      <c r="B4" s="232" t="s">
        <v>1019</v>
      </c>
      <c r="C4" s="248" t="s">
        <v>187</v>
      </c>
    </row>
    <row r="5" spans="2:9" x14ac:dyDescent="0.3">
      <c r="B5" s="233"/>
      <c r="C5" s="234"/>
    </row>
    <row r="6" spans="2:9" ht="14.7" customHeight="1" x14ac:dyDescent="0.3">
      <c r="B6" s="235" t="s">
        <v>40</v>
      </c>
      <c r="C6" s="235"/>
      <c r="D6" s="235"/>
      <c r="E6" s="235"/>
      <c r="F6" s="235"/>
      <c r="G6" s="235"/>
      <c r="H6" s="235"/>
      <c r="I6" s="226"/>
    </row>
    <row r="7" spans="2:9" x14ac:dyDescent="0.3">
      <c r="B7" s="235"/>
      <c r="C7" s="235"/>
      <c r="D7" s="235"/>
      <c r="E7" s="235"/>
      <c r="F7" s="235"/>
      <c r="G7" s="235"/>
      <c r="H7" s="235"/>
      <c r="I7" s="226"/>
    </row>
    <row r="8" spans="2:9" x14ac:dyDescent="0.3">
      <c r="B8" s="236"/>
      <c r="C8" s="236"/>
      <c r="D8" s="215" t="s">
        <v>38</v>
      </c>
      <c r="E8" s="236"/>
      <c r="F8" s="236"/>
      <c r="G8" s="236"/>
      <c r="H8" s="215" t="s">
        <v>38</v>
      </c>
      <c r="I8" s="237"/>
    </row>
    <row r="9" spans="2:9" x14ac:dyDescent="0.3">
      <c r="B9" s="233" t="s">
        <v>1020</v>
      </c>
      <c r="C9" s="233"/>
      <c r="D9" s="249" t="s">
        <v>41</v>
      </c>
      <c r="E9" s="233"/>
      <c r="F9" s="233" t="s">
        <v>42</v>
      </c>
      <c r="G9" s="233"/>
      <c r="H9" s="249" t="s">
        <v>41</v>
      </c>
    </row>
    <row r="10" spans="2:9" x14ac:dyDescent="0.3">
      <c r="B10" s="233"/>
      <c r="C10" s="215" t="s">
        <v>38</v>
      </c>
      <c r="D10" s="233"/>
      <c r="E10" s="233"/>
      <c r="F10" s="233"/>
      <c r="G10" s="233"/>
      <c r="H10" s="233"/>
    </row>
    <row r="11" spans="2:9" x14ac:dyDescent="0.3">
      <c r="B11" s="232" t="s">
        <v>1021</v>
      </c>
      <c r="C11" s="250" t="s">
        <v>41</v>
      </c>
      <c r="D11" s="238" t="s">
        <v>43</v>
      </c>
      <c r="E11" s="251" t="s">
        <v>44</v>
      </c>
      <c r="F11" s="251"/>
      <c r="G11" s="251"/>
      <c r="H11" s="251"/>
    </row>
    <row r="12" spans="2:9" x14ac:dyDescent="0.3">
      <c r="B12" s="233"/>
      <c r="C12" s="239" t="s">
        <v>45</v>
      </c>
      <c r="D12" s="239"/>
      <c r="E12" s="240" t="s">
        <v>46</v>
      </c>
      <c r="F12" s="252" t="s">
        <v>44</v>
      </c>
      <c r="G12" s="252"/>
      <c r="H12" s="252"/>
      <c r="I12" s="241"/>
    </row>
    <row r="13" spans="2:9" x14ac:dyDescent="0.3">
      <c r="B13" s="233"/>
      <c r="C13" s="239"/>
      <c r="D13" s="239"/>
      <c r="E13" s="240" t="s">
        <v>47</v>
      </c>
      <c r="F13" s="252" t="s">
        <v>44</v>
      </c>
      <c r="G13" s="252"/>
      <c r="H13" s="252"/>
      <c r="I13" s="241"/>
    </row>
    <row r="14" spans="2:9" x14ac:dyDescent="0.3">
      <c r="C14" s="239"/>
      <c r="D14" s="239"/>
      <c r="E14" s="240" t="s">
        <v>48</v>
      </c>
      <c r="F14" s="252" t="s">
        <v>44</v>
      </c>
      <c r="G14" s="252"/>
      <c r="H14" s="252"/>
      <c r="I14" s="241"/>
    </row>
    <row r="15" spans="2:9" x14ac:dyDescent="0.3">
      <c r="F15" s="242"/>
      <c r="G15" s="234"/>
      <c r="H15" s="234"/>
    </row>
    <row r="16" spans="2:9" x14ac:dyDescent="0.3">
      <c r="B16" s="243" t="s">
        <v>1022</v>
      </c>
      <c r="C16" s="243"/>
      <c r="D16" s="243"/>
      <c r="E16" s="243"/>
      <c r="F16" s="243"/>
      <c r="G16" s="243"/>
      <c r="H16" s="243"/>
    </row>
    <row r="17" spans="2:8" x14ac:dyDescent="0.3">
      <c r="B17" s="244" t="s">
        <v>1023</v>
      </c>
      <c r="C17" s="244"/>
      <c r="D17" s="244"/>
      <c r="E17" s="244" t="s">
        <v>49</v>
      </c>
      <c r="F17" s="244"/>
      <c r="G17" s="244"/>
      <c r="H17" s="245" t="s">
        <v>1024</v>
      </c>
    </row>
    <row r="18" spans="2:8" x14ac:dyDescent="0.3">
      <c r="B18" s="252" t="s">
        <v>44</v>
      </c>
      <c r="C18" s="252"/>
      <c r="D18" s="252"/>
      <c r="E18" s="252" t="s">
        <v>44</v>
      </c>
      <c r="F18" s="252"/>
      <c r="G18" s="252"/>
      <c r="H18" s="253" t="s">
        <v>44</v>
      </c>
    </row>
    <row r="19" spans="2:8" x14ac:dyDescent="0.3">
      <c r="B19" s="234"/>
      <c r="C19" s="234"/>
      <c r="D19" s="234"/>
      <c r="E19" s="234"/>
      <c r="F19" s="234"/>
      <c r="G19" s="234"/>
      <c r="H19" s="246"/>
    </row>
    <row r="20" spans="2:8" x14ac:dyDescent="0.3">
      <c r="B20" s="243" t="s">
        <v>1025</v>
      </c>
      <c r="C20" s="243"/>
      <c r="D20" s="243"/>
      <c r="E20" s="243"/>
      <c r="F20" s="243"/>
      <c r="G20" s="243"/>
      <c r="H20" s="243"/>
    </row>
    <row r="21" spans="2:8" x14ac:dyDescent="0.3">
      <c r="B21" s="244" t="s">
        <v>1023</v>
      </c>
      <c r="C21" s="244"/>
      <c r="D21" s="244"/>
      <c r="E21" s="244" t="s">
        <v>49</v>
      </c>
      <c r="F21" s="244"/>
      <c r="G21" s="244"/>
      <c r="H21" s="245" t="s">
        <v>1024</v>
      </c>
    </row>
    <row r="22" spans="2:8" x14ac:dyDescent="0.3">
      <c r="B22" s="252" t="s">
        <v>44</v>
      </c>
      <c r="C22" s="252"/>
      <c r="D22" s="252"/>
      <c r="E22" s="252" t="s">
        <v>44</v>
      </c>
      <c r="F22" s="252"/>
      <c r="G22" s="252"/>
      <c r="H22" s="253" t="s">
        <v>44</v>
      </c>
    </row>
    <row r="24" spans="2:8" x14ac:dyDescent="0.3">
      <c r="B24" s="243" t="s">
        <v>50</v>
      </c>
      <c r="C24" s="243"/>
      <c r="D24" s="243"/>
      <c r="E24" s="243"/>
      <c r="F24" s="243"/>
      <c r="G24" s="243"/>
      <c r="H24" s="243"/>
    </row>
    <row r="25" spans="2:8" x14ac:dyDescent="0.3">
      <c r="B25" s="243" t="s">
        <v>1023</v>
      </c>
      <c r="C25" s="243"/>
      <c r="D25" s="243"/>
      <c r="E25" s="243"/>
      <c r="F25" s="243" t="s">
        <v>49</v>
      </c>
      <c r="G25" s="243"/>
      <c r="H25" s="243"/>
    </row>
    <row r="26" spans="2:8" x14ac:dyDescent="0.3">
      <c r="B26" s="251" t="s">
        <v>44</v>
      </c>
      <c r="C26" s="251"/>
      <c r="D26" s="251"/>
      <c r="E26" s="251"/>
      <c r="F26" s="251" t="s">
        <v>44</v>
      </c>
      <c r="G26" s="251"/>
      <c r="H26" s="251"/>
    </row>
    <row r="27" spans="2:8" x14ac:dyDescent="0.3">
      <c r="B27" s="251" t="s">
        <v>44</v>
      </c>
      <c r="C27" s="251"/>
      <c r="D27" s="251"/>
      <c r="E27" s="251"/>
      <c r="F27" s="251" t="s">
        <v>44</v>
      </c>
      <c r="G27" s="251"/>
      <c r="H27" s="251"/>
    </row>
    <row r="28" spans="2:8" x14ac:dyDescent="0.3">
      <c r="B28" s="251" t="s">
        <v>44</v>
      </c>
      <c r="C28" s="251"/>
      <c r="D28" s="251"/>
      <c r="E28" s="251"/>
      <c r="F28" s="251" t="s">
        <v>44</v>
      </c>
      <c r="G28" s="251"/>
      <c r="H28" s="251"/>
    </row>
    <row r="29" spans="2:8" x14ac:dyDescent="0.3">
      <c r="B29" s="234"/>
      <c r="C29" s="234"/>
      <c r="D29" s="234"/>
      <c r="E29" s="234"/>
      <c r="F29" s="234"/>
      <c r="G29" s="234"/>
    </row>
    <row r="30" spans="2:8" x14ac:dyDescent="0.3">
      <c r="B30" s="243" t="s">
        <v>51</v>
      </c>
      <c r="C30" s="243"/>
      <c r="D30" s="243"/>
      <c r="E30" s="243"/>
      <c r="F30" s="243"/>
      <c r="G30" s="243"/>
      <c r="H30" s="243"/>
    </row>
    <row r="31" spans="2:8" x14ac:dyDescent="0.3">
      <c r="B31" s="251" t="s">
        <v>44</v>
      </c>
      <c r="C31" s="251"/>
      <c r="D31" s="251"/>
      <c r="E31" s="251"/>
      <c r="F31" s="251"/>
      <c r="G31" s="251"/>
      <c r="H31" s="251"/>
    </row>
    <row r="32" spans="2:8" x14ac:dyDescent="0.3">
      <c r="B32" s="251" t="s">
        <v>44</v>
      </c>
      <c r="C32" s="251"/>
      <c r="D32" s="251"/>
      <c r="E32" s="251"/>
      <c r="F32" s="251"/>
      <c r="G32" s="251"/>
      <c r="H32" s="251"/>
    </row>
    <row r="33" spans="2:8" x14ac:dyDescent="0.3">
      <c r="B33" s="251" t="s">
        <v>44</v>
      </c>
      <c r="C33" s="251"/>
      <c r="D33" s="251"/>
      <c r="E33" s="251"/>
      <c r="F33" s="251"/>
      <c r="G33" s="251"/>
      <c r="H33" s="251"/>
    </row>
    <row r="34" spans="2:8" x14ac:dyDescent="0.3">
      <c r="B34" s="251" t="s">
        <v>44</v>
      </c>
      <c r="C34" s="251"/>
      <c r="D34" s="251"/>
      <c r="E34" s="251"/>
      <c r="F34" s="251"/>
      <c r="G34" s="251"/>
      <c r="H34" s="251"/>
    </row>
    <row r="37" spans="2:8" x14ac:dyDescent="0.3">
      <c r="B37" s="233" t="s">
        <v>52</v>
      </c>
    </row>
    <row r="38" spans="2:8" x14ac:dyDescent="0.3">
      <c r="B38" s="254"/>
      <c r="C38" s="254"/>
      <c r="D38" s="254"/>
      <c r="E38" s="254"/>
      <c r="F38" s="254"/>
      <c r="G38" s="254"/>
      <c r="H38" s="254"/>
    </row>
    <row r="39" spans="2:8" x14ac:dyDescent="0.3">
      <c r="B39" s="254"/>
      <c r="C39" s="254"/>
      <c r="D39" s="254"/>
      <c r="E39" s="254"/>
      <c r="F39" s="254"/>
      <c r="G39" s="254"/>
      <c r="H39" s="254"/>
    </row>
    <row r="40" spans="2:8" x14ac:dyDescent="0.3">
      <c r="B40" s="254"/>
      <c r="C40" s="254"/>
      <c r="D40" s="254"/>
      <c r="E40" s="254"/>
      <c r="F40" s="254"/>
      <c r="G40" s="254"/>
      <c r="H40" s="254"/>
    </row>
    <row r="41" spans="2:8" x14ac:dyDescent="0.3">
      <c r="B41" s="254"/>
      <c r="C41" s="254"/>
      <c r="D41" s="254"/>
      <c r="E41" s="254"/>
      <c r="F41" s="254"/>
      <c r="G41" s="254"/>
      <c r="H41" s="254"/>
    </row>
    <row r="42" spans="2:8" x14ac:dyDescent="0.3">
      <c r="B42" s="254"/>
      <c r="C42" s="254"/>
      <c r="D42" s="254"/>
      <c r="E42" s="254"/>
      <c r="F42" s="254"/>
      <c r="G42" s="254"/>
      <c r="H42" s="254"/>
    </row>
    <row r="43" spans="2:8" x14ac:dyDescent="0.3">
      <c r="B43" s="254"/>
      <c r="C43" s="254"/>
      <c r="D43" s="254"/>
      <c r="E43" s="254"/>
      <c r="F43" s="254"/>
      <c r="G43" s="254"/>
      <c r="H43" s="254"/>
    </row>
    <row r="44" spans="2:8" x14ac:dyDescent="0.3">
      <c r="B44" s="254"/>
      <c r="C44" s="254"/>
      <c r="D44" s="254"/>
      <c r="E44" s="254"/>
      <c r="F44" s="254"/>
      <c r="G44" s="254"/>
      <c r="H44" s="254"/>
    </row>
    <row r="45" spans="2:8" x14ac:dyDescent="0.3">
      <c r="B45" s="254"/>
      <c r="C45" s="254"/>
      <c r="D45" s="254"/>
      <c r="E45" s="254"/>
      <c r="F45" s="254"/>
      <c r="G45" s="254"/>
      <c r="H45" s="254"/>
    </row>
    <row r="46" spans="2:8" x14ac:dyDescent="0.3">
      <c r="B46" s="254"/>
      <c r="C46" s="254"/>
      <c r="D46" s="254"/>
      <c r="E46" s="254"/>
      <c r="F46" s="254"/>
      <c r="G46" s="254"/>
      <c r="H46" s="254"/>
    </row>
    <row r="47" spans="2:8" x14ac:dyDescent="0.3">
      <c r="B47" s="254"/>
      <c r="C47" s="254"/>
      <c r="D47" s="254"/>
      <c r="E47" s="254"/>
      <c r="F47" s="254"/>
      <c r="G47" s="254"/>
      <c r="H47" s="254"/>
    </row>
    <row r="48" spans="2:8" x14ac:dyDescent="0.3">
      <c r="B48" s="254"/>
      <c r="C48" s="254"/>
      <c r="D48" s="254"/>
      <c r="E48" s="254"/>
      <c r="F48" s="254"/>
      <c r="G48" s="254"/>
      <c r="H48" s="254"/>
    </row>
    <row r="49" spans="2:8" x14ac:dyDescent="0.3">
      <c r="B49" s="254"/>
      <c r="C49" s="254"/>
      <c r="D49" s="254"/>
      <c r="E49" s="254"/>
      <c r="F49" s="254"/>
      <c r="G49" s="254"/>
      <c r="H49" s="254"/>
    </row>
    <row r="50" spans="2:8" x14ac:dyDescent="0.3">
      <c r="B50" s="254"/>
      <c r="C50" s="254"/>
      <c r="D50" s="254"/>
      <c r="E50" s="254"/>
      <c r="F50" s="254"/>
      <c r="G50" s="254"/>
      <c r="H50" s="254"/>
    </row>
    <row r="51" spans="2:8" x14ac:dyDescent="0.3">
      <c r="B51" s="254"/>
      <c r="C51" s="254"/>
      <c r="D51" s="254"/>
      <c r="E51" s="254"/>
      <c r="F51" s="254"/>
      <c r="G51" s="254"/>
      <c r="H51" s="254"/>
    </row>
    <row r="52" spans="2:8" x14ac:dyDescent="0.3">
      <c r="B52" s="254"/>
      <c r="C52" s="254"/>
      <c r="D52" s="254"/>
      <c r="E52" s="254"/>
      <c r="F52" s="254"/>
      <c r="G52" s="254"/>
      <c r="H52" s="254"/>
    </row>
    <row r="53" spans="2:8" x14ac:dyDescent="0.3">
      <c r="B53" s="254"/>
      <c r="C53" s="254"/>
      <c r="D53" s="254"/>
      <c r="E53" s="254"/>
      <c r="F53" s="254"/>
      <c r="G53" s="254"/>
      <c r="H53" s="254"/>
    </row>
    <row r="54" spans="2:8" x14ac:dyDescent="0.3">
      <c r="B54" s="214"/>
    </row>
    <row r="55" spans="2:8" x14ac:dyDescent="0.3">
      <c r="B55" s="247"/>
      <c r="C55" s="247"/>
      <c r="D55" s="247"/>
      <c r="E55" s="247"/>
      <c r="F55" s="247"/>
      <c r="G55" s="247"/>
      <c r="H55" s="247"/>
    </row>
    <row r="56" spans="2:8" x14ac:dyDescent="0.3">
      <c r="B56" s="247"/>
      <c r="C56" s="247"/>
      <c r="D56" s="247"/>
      <c r="E56" s="247"/>
      <c r="F56" s="247"/>
      <c r="G56" s="247"/>
      <c r="H56" s="247"/>
    </row>
  </sheetData>
  <sheetProtection sheet="1" objects="1" scenarios="1" selectLockedCells="1"/>
  <mergeCells count="33">
    <mergeCell ref="B55:H56"/>
    <mergeCell ref="B31:H31"/>
    <mergeCell ref="B32:H32"/>
    <mergeCell ref="B33:H33"/>
    <mergeCell ref="B34:H34"/>
    <mergeCell ref="B38:H53"/>
    <mergeCell ref="B27:E27"/>
    <mergeCell ref="F27:H27"/>
    <mergeCell ref="B28:E28"/>
    <mergeCell ref="F28:H28"/>
    <mergeCell ref="B30:H30"/>
    <mergeCell ref="B24:H24"/>
    <mergeCell ref="B25:E25"/>
    <mergeCell ref="F25:H25"/>
    <mergeCell ref="B26:E26"/>
    <mergeCell ref="F26:H26"/>
    <mergeCell ref="B20:H20"/>
    <mergeCell ref="B21:D21"/>
    <mergeCell ref="E21:G21"/>
    <mergeCell ref="B22:D22"/>
    <mergeCell ref="E22:G22"/>
    <mergeCell ref="B16:H16"/>
    <mergeCell ref="B17:D17"/>
    <mergeCell ref="E17:G17"/>
    <mergeCell ref="B18:D18"/>
    <mergeCell ref="E18:G18"/>
    <mergeCell ref="B2:H2"/>
    <mergeCell ref="B6:H7"/>
    <mergeCell ref="E11:H11"/>
    <mergeCell ref="C12:D14"/>
    <mergeCell ref="F12:H12"/>
    <mergeCell ref="F13:H13"/>
    <mergeCell ref="F14:H14"/>
  </mergeCell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zoomScale="85" workbookViewId="0">
      <selection activeCell="C6" sqref="C6:C18"/>
    </sheetView>
  </sheetViews>
  <sheetFormatPr baseColWidth="10" defaultRowHeight="14.4" x14ac:dyDescent="0.3"/>
  <cols>
    <col min="1" max="1" width="5.33203125" style="215" customWidth="1"/>
    <col min="2" max="2" width="33.33203125" style="215" customWidth="1"/>
    <col min="3" max="3" width="49" style="215" customWidth="1"/>
    <col min="4" max="4" width="27.6640625" style="215" customWidth="1"/>
    <col min="5" max="5" width="115.6640625" style="215" customWidth="1"/>
    <col min="6" max="6" width="12.5546875" style="215" customWidth="1"/>
    <col min="7" max="7" width="7.33203125" style="215" customWidth="1"/>
    <col min="8" max="12" width="20.5546875" style="215" customWidth="1"/>
    <col min="13" max="13" width="11.5546875" style="215"/>
    <col min="14" max="14" width="12.109375" style="215" customWidth="1"/>
    <col min="15" max="16384" width="11.5546875" style="215"/>
  </cols>
  <sheetData>
    <row r="1" spans="1:14" x14ac:dyDescent="0.3">
      <c r="B1" s="255"/>
    </row>
    <row r="3" spans="1:14" x14ac:dyDescent="0.3">
      <c r="A3" s="256" t="s">
        <v>53</v>
      </c>
      <c r="B3" s="257" t="s">
        <v>970</v>
      </c>
      <c r="C3" s="257" t="s">
        <v>54</v>
      </c>
      <c r="D3" s="258" t="s">
        <v>55</v>
      </c>
      <c r="E3" s="258"/>
      <c r="F3" s="258"/>
      <c r="G3" s="258"/>
      <c r="H3" s="259" t="s">
        <v>56</v>
      </c>
      <c r="I3" s="259"/>
      <c r="J3" s="259"/>
      <c r="K3" s="259"/>
      <c r="L3" s="259"/>
      <c r="M3" s="258"/>
      <c r="N3" s="258"/>
    </row>
    <row r="4" spans="1:14" x14ac:dyDescent="0.3">
      <c r="D4" s="214" t="s">
        <v>57</v>
      </c>
      <c r="H4" s="260" t="s">
        <v>58</v>
      </c>
      <c r="I4" s="260"/>
      <c r="J4" s="260"/>
      <c r="K4" s="260"/>
      <c r="L4" s="260"/>
      <c r="M4" s="260"/>
      <c r="N4" s="260"/>
    </row>
    <row r="5" spans="1:14" x14ac:dyDescent="0.3">
      <c r="B5" s="261"/>
      <c r="C5" s="261"/>
      <c r="D5" s="262" t="s">
        <v>59</v>
      </c>
      <c r="F5" s="263" t="s">
        <v>60</v>
      </c>
      <c r="G5" s="264"/>
      <c r="H5" s="265" t="s">
        <v>61</v>
      </c>
      <c r="I5" s="266" t="s">
        <v>62</v>
      </c>
      <c r="J5" s="267" t="s">
        <v>63</v>
      </c>
      <c r="K5" s="268" t="s">
        <v>64</v>
      </c>
      <c r="L5" s="269" t="s">
        <v>65</v>
      </c>
      <c r="M5" s="269" t="s">
        <v>66</v>
      </c>
      <c r="N5" s="269" t="s">
        <v>67</v>
      </c>
    </row>
    <row r="6" spans="1:14" ht="15.75" customHeight="1" x14ac:dyDescent="0.3">
      <c r="B6" s="270" t="s">
        <v>54</v>
      </c>
      <c r="C6" s="286" t="s">
        <v>1034</v>
      </c>
      <c r="D6" s="271" t="s">
        <v>38</v>
      </c>
      <c r="E6" s="272"/>
      <c r="F6" s="273"/>
      <c r="G6" s="264"/>
      <c r="H6" s="274"/>
      <c r="I6" s="275" t="s">
        <v>68</v>
      </c>
      <c r="J6" s="276"/>
      <c r="K6" s="277"/>
      <c r="L6" s="278"/>
      <c r="M6" s="278"/>
      <c r="N6" s="278"/>
    </row>
    <row r="7" spans="1:14" ht="15" customHeight="1" x14ac:dyDescent="0.3">
      <c r="B7" s="279"/>
      <c r="C7" s="287"/>
      <c r="D7" s="289" t="s">
        <v>41</v>
      </c>
      <c r="E7" s="280" t="str">
        <f>VLOOKUP(D7,Tâches!$G$67:$H$90,2,FALSE)</f>
        <v>?</v>
      </c>
      <c r="F7" s="281" t="str">
        <f>VLOOKUP(D7,Tâches!$I$67:$J$90,2,FALSE)</f>
        <v>?</v>
      </c>
      <c r="G7" s="282"/>
      <c r="H7" s="291" t="s">
        <v>70</v>
      </c>
      <c r="I7" s="292" t="s">
        <v>70</v>
      </c>
      <c r="J7" s="292" t="s">
        <v>70</v>
      </c>
      <c r="K7" s="292" t="s">
        <v>70</v>
      </c>
      <c r="L7" s="293" t="s">
        <v>70</v>
      </c>
      <c r="M7" s="293" t="s">
        <v>70</v>
      </c>
      <c r="N7" s="293" t="s">
        <v>70</v>
      </c>
    </row>
    <row r="8" spans="1:14" ht="15" customHeight="1" x14ac:dyDescent="0.3">
      <c r="B8" s="279"/>
      <c r="C8" s="287"/>
      <c r="D8" s="290" t="s">
        <v>41</v>
      </c>
      <c r="E8" s="283" t="str">
        <f>VLOOKUP(D8,Tâches!$G$67:$H$90,2,FALSE)</f>
        <v>?</v>
      </c>
      <c r="F8" s="284" t="str">
        <f>VLOOKUP(D8,Tâches!$I$67:$J$90,2,FALSE)</f>
        <v>?</v>
      </c>
      <c r="G8" s="282"/>
      <c r="H8" s="294"/>
      <c r="I8" s="295"/>
      <c r="J8" s="295"/>
      <c r="K8" s="295"/>
      <c r="L8" s="296"/>
      <c r="M8" s="296"/>
      <c r="N8" s="296"/>
    </row>
    <row r="9" spans="1:14" ht="15" customHeight="1" x14ac:dyDescent="0.3">
      <c r="B9" s="279"/>
      <c r="C9" s="287"/>
      <c r="D9" s="290" t="s">
        <v>41</v>
      </c>
      <c r="E9" s="283" t="str">
        <f>VLOOKUP(D9,Tâches!$G$67:$H$90,2,FALSE)</f>
        <v>?</v>
      </c>
      <c r="F9" s="284" t="str">
        <f>VLOOKUP(D9,Tâches!$I$67:$J$90,2,FALSE)</f>
        <v>?</v>
      </c>
      <c r="G9" s="282"/>
      <c r="H9" s="294"/>
      <c r="I9" s="295"/>
      <c r="J9" s="295"/>
      <c r="K9" s="295"/>
      <c r="L9" s="296"/>
      <c r="M9" s="296"/>
      <c r="N9" s="296"/>
    </row>
    <row r="10" spans="1:14" x14ac:dyDescent="0.3">
      <c r="B10" s="279"/>
      <c r="C10" s="287"/>
      <c r="D10" s="290" t="s">
        <v>41</v>
      </c>
      <c r="E10" s="283" t="str">
        <f>VLOOKUP(D10,Tâches!$G$67:$H$90,2,FALSE)</f>
        <v>?</v>
      </c>
      <c r="F10" s="284" t="str">
        <f>VLOOKUP(D10,Tâches!$I$67:$J$90,2,FALSE)</f>
        <v>?</v>
      </c>
      <c r="G10" s="282"/>
      <c r="H10" s="294"/>
      <c r="I10" s="295"/>
      <c r="J10" s="295"/>
      <c r="K10" s="295"/>
      <c r="L10" s="296"/>
      <c r="M10" s="296"/>
      <c r="N10" s="296"/>
    </row>
    <row r="11" spans="1:14" x14ac:dyDescent="0.3">
      <c r="B11" s="279"/>
      <c r="C11" s="287"/>
      <c r="D11" s="290" t="s">
        <v>41</v>
      </c>
      <c r="E11" s="283" t="str">
        <f>VLOOKUP(D11,Tâches!$G$67:$H$90,2,FALSE)</f>
        <v>?</v>
      </c>
      <c r="F11" s="284" t="str">
        <f>VLOOKUP(D11,Tâches!$I$67:$J$90,2,FALSE)</f>
        <v>?</v>
      </c>
      <c r="G11" s="282"/>
      <c r="H11" s="294"/>
      <c r="I11" s="295"/>
      <c r="J11" s="295"/>
      <c r="K11" s="295"/>
      <c r="L11" s="296"/>
      <c r="M11" s="296"/>
      <c r="N11" s="296"/>
    </row>
    <row r="12" spans="1:14" x14ac:dyDescent="0.3">
      <c r="B12" s="279"/>
      <c r="C12" s="287"/>
      <c r="D12" s="290" t="s">
        <v>41</v>
      </c>
      <c r="E12" s="283" t="str">
        <f>VLOOKUP(D12,Tâches!$G$67:$H$90,2,FALSE)</f>
        <v>?</v>
      </c>
      <c r="F12" s="284" t="str">
        <f>VLOOKUP(D12,Tâches!I67:J90,2,FALSE)</f>
        <v>?</v>
      </c>
      <c r="G12" s="282"/>
      <c r="H12" s="297"/>
      <c r="I12" s="298"/>
      <c r="J12" s="298"/>
      <c r="K12" s="298"/>
      <c r="L12" s="299"/>
      <c r="M12" s="299"/>
      <c r="N12" s="299"/>
    </row>
    <row r="13" spans="1:14" x14ac:dyDescent="0.3">
      <c r="B13" s="279"/>
      <c r="C13" s="287"/>
      <c r="D13" s="290" t="s">
        <v>41</v>
      </c>
      <c r="E13" s="283" t="str">
        <f>VLOOKUP(D13,Tâches!$G$67:$H$90,2,FALSE)</f>
        <v>?</v>
      </c>
      <c r="F13" s="284" t="str">
        <f>VLOOKUP(D13,Tâches!I67:J90,2,FALSE)</f>
        <v>?</v>
      </c>
      <c r="G13" s="282"/>
      <c r="H13" s="297"/>
      <c r="I13" s="298"/>
      <c r="J13" s="298"/>
      <c r="K13" s="298"/>
      <c r="L13" s="299"/>
      <c r="M13" s="299"/>
      <c r="N13" s="299"/>
    </row>
    <row r="14" spans="1:14" x14ac:dyDescent="0.3">
      <c r="B14" s="279"/>
      <c r="C14" s="287"/>
      <c r="D14" s="290" t="s">
        <v>41</v>
      </c>
      <c r="E14" s="283" t="str">
        <f>VLOOKUP(D14,Tâches!$G$67:$H$90,2,FALSE)</f>
        <v>?</v>
      </c>
      <c r="F14" s="284" t="str">
        <f>VLOOKUP(D14,Tâches!I67:J90,2,FALSE)</f>
        <v>?</v>
      </c>
      <c r="G14" s="282"/>
      <c r="H14" s="297"/>
      <c r="I14" s="298"/>
      <c r="J14" s="298"/>
      <c r="K14" s="298"/>
      <c r="L14" s="299"/>
      <c r="M14" s="299"/>
      <c r="N14" s="299"/>
    </row>
    <row r="15" spans="1:14" x14ac:dyDescent="0.3">
      <c r="B15" s="285"/>
      <c r="C15" s="287"/>
      <c r="D15" s="290" t="s">
        <v>41</v>
      </c>
      <c r="E15" s="283" t="str">
        <f>VLOOKUP(D15,Tâches!$G$67:$H$90,2,FALSE)</f>
        <v>?</v>
      </c>
      <c r="F15" s="284" t="str">
        <f>VLOOKUP(D15,Tâches!I67:J90,2,FALSE)</f>
        <v>?</v>
      </c>
      <c r="G15" s="282"/>
      <c r="H15" s="297"/>
      <c r="I15" s="298"/>
      <c r="J15" s="298"/>
      <c r="K15" s="298"/>
      <c r="L15" s="299"/>
      <c r="M15" s="299"/>
      <c r="N15" s="299"/>
    </row>
    <row r="16" spans="1:14" x14ac:dyDescent="0.3">
      <c r="C16" s="287"/>
      <c r="D16" s="290" t="s">
        <v>41</v>
      </c>
      <c r="E16" s="283" t="str">
        <f>VLOOKUP(D16,Tâches!$G$67:$H$90,2,FALSE)</f>
        <v>?</v>
      </c>
      <c r="F16" s="284" t="str">
        <f>VLOOKUP(D16,Tâches!I67:J90,2,FALSE)</f>
        <v>?</v>
      </c>
      <c r="G16" s="282"/>
      <c r="H16" s="297"/>
      <c r="I16" s="298"/>
      <c r="J16" s="298"/>
      <c r="K16" s="298"/>
      <c r="L16" s="299"/>
      <c r="M16" s="299"/>
      <c r="N16" s="299"/>
    </row>
    <row r="17" spans="2:14" x14ac:dyDescent="0.3">
      <c r="B17" s="241"/>
      <c r="C17" s="287"/>
      <c r="D17" s="290" t="s">
        <v>41</v>
      </c>
      <c r="E17" s="283" t="str">
        <f>VLOOKUP(D17,Tâches!$G$67:$H$90,2,FALSE)</f>
        <v>?</v>
      </c>
      <c r="F17" s="284" t="str">
        <f>VLOOKUP(D17,Tâches!I67:J90,2,FALSE)</f>
        <v>?</v>
      </c>
      <c r="G17" s="282"/>
      <c r="H17" s="297"/>
      <c r="I17" s="298"/>
      <c r="J17" s="298"/>
      <c r="K17" s="298"/>
      <c r="L17" s="299"/>
      <c r="M17" s="299"/>
      <c r="N17" s="299"/>
    </row>
    <row r="18" spans="2:14" x14ac:dyDescent="0.3">
      <c r="B18" s="241"/>
      <c r="C18" s="288"/>
      <c r="D18" s="290" t="s">
        <v>41</v>
      </c>
      <c r="E18" s="283" t="str">
        <f>VLOOKUP(D18,Tâches!$G$67:$H$90,2,FALSE)</f>
        <v>?</v>
      </c>
      <c r="F18" s="284" t="str">
        <f>VLOOKUP(D18,Tâches!I67:J90,2,FALSE)</f>
        <v>?</v>
      </c>
      <c r="G18" s="282"/>
      <c r="H18" s="297"/>
      <c r="I18" s="298"/>
      <c r="J18" s="298"/>
      <c r="K18" s="298"/>
      <c r="L18" s="299"/>
      <c r="M18" s="299"/>
      <c r="N18" s="299"/>
    </row>
  </sheetData>
  <sheetProtection sheet="1" objects="1" scenarios="1" selectLockedCells="1"/>
  <mergeCells count="12">
    <mergeCell ref="B6:B15"/>
    <mergeCell ref="C6:C18"/>
    <mergeCell ref="H3:L3"/>
    <mergeCell ref="H4:L4"/>
    <mergeCell ref="M4:N4"/>
    <mergeCell ref="F5:F6"/>
    <mergeCell ref="H5:H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firstPageNumber="2147483648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Tâches!$G$67:$G$90</xm:f>
          </x14:formula1>
          <xm:sqref>D7:D18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W25"/>
  <sheetViews>
    <sheetView topLeftCell="O1" zoomScale="70" zoomScaleNormal="70" workbookViewId="0">
      <selection activeCell="U16" sqref="U16"/>
    </sheetView>
  </sheetViews>
  <sheetFormatPr baseColWidth="10" defaultRowHeight="14.4" x14ac:dyDescent="0.3"/>
  <cols>
    <col min="1" max="1" width="5.33203125" style="215" customWidth="1"/>
    <col min="2" max="2" width="6.33203125" style="215" customWidth="1"/>
    <col min="3" max="3" width="49" style="215" customWidth="1"/>
    <col min="4" max="4" width="45.109375" style="215" customWidth="1"/>
    <col min="5" max="5" width="27.6640625" style="215" customWidth="1"/>
    <col min="6" max="6" width="112.33203125" style="215" customWidth="1"/>
    <col min="7" max="7" width="10.33203125" style="282" customWidth="1"/>
    <col min="8" max="8" width="12.6640625" style="282" customWidth="1"/>
    <col min="9" max="9" width="11.5546875" style="215" customWidth="1"/>
    <col min="10" max="10" width="15.6640625" style="215" customWidth="1"/>
    <col min="11" max="11" width="100.5546875" style="215" customWidth="1"/>
    <col min="12" max="12" width="116.5546875" style="215" customWidth="1"/>
    <col min="13" max="13" width="15.6640625" style="215" customWidth="1"/>
    <col min="14" max="14" width="20.6640625" style="215" customWidth="1"/>
    <col min="15" max="15" width="20.44140625" style="215" customWidth="1"/>
    <col min="16" max="17" width="24.33203125" style="215" customWidth="1"/>
    <col min="18" max="18" width="19.88671875" style="215" customWidth="1"/>
    <col min="19" max="19" width="24.6640625" style="215" customWidth="1"/>
    <col min="20" max="20" width="15.33203125" style="272" customWidth="1"/>
    <col min="21" max="21" width="66.6640625" style="215" customWidth="1"/>
    <col min="22" max="23" width="16.33203125" style="215" customWidth="1"/>
    <col min="24" max="16384" width="11.5546875" style="215"/>
  </cols>
  <sheetData>
    <row r="2" spans="3:23" x14ac:dyDescent="0.3">
      <c r="J2" s="215" t="s">
        <v>55</v>
      </c>
      <c r="N2" s="300" t="s">
        <v>76</v>
      </c>
      <c r="O2" s="300"/>
      <c r="P2" s="261"/>
      <c r="Q2" s="261"/>
      <c r="R2" s="261"/>
      <c r="W2" s="272"/>
    </row>
    <row r="3" spans="3:23" x14ac:dyDescent="0.3">
      <c r="J3" s="214" t="s">
        <v>77</v>
      </c>
      <c r="N3" s="300" t="s">
        <v>78</v>
      </c>
      <c r="O3" s="300"/>
      <c r="P3" s="261"/>
      <c r="Q3" s="214" t="s">
        <v>79</v>
      </c>
      <c r="R3" s="215" t="s">
        <v>55</v>
      </c>
      <c r="S3" s="272"/>
    </row>
    <row r="4" spans="3:23" ht="15" customHeight="1" thickBot="1" x14ac:dyDescent="0.35">
      <c r="C4" s="301"/>
      <c r="D4" s="302"/>
      <c r="E4" s="303"/>
      <c r="F4" s="304"/>
      <c r="G4" s="305" t="s">
        <v>60</v>
      </c>
      <c r="H4" s="306" t="s">
        <v>80</v>
      </c>
      <c r="I4" s="307" t="s">
        <v>81</v>
      </c>
      <c r="J4" s="225" t="s">
        <v>38</v>
      </c>
      <c r="N4" s="308" t="s">
        <v>82</v>
      </c>
      <c r="O4" s="308"/>
      <c r="P4" s="309"/>
      <c r="R4" s="225" t="s">
        <v>38</v>
      </c>
    </row>
    <row r="5" spans="3:23" ht="15" customHeight="1" thickBot="1" x14ac:dyDescent="0.35">
      <c r="C5" s="301"/>
      <c r="D5" s="310" t="s">
        <v>83</v>
      </c>
      <c r="E5" s="311" t="s">
        <v>84</v>
      </c>
      <c r="F5" s="312"/>
      <c r="G5" s="313"/>
      <c r="H5" s="314"/>
      <c r="I5" s="315"/>
      <c r="J5" s="316" t="s">
        <v>85</v>
      </c>
      <c r="K5" s="317" t="s">
        <v>86</v>
      </c>
      <c r="L5" s="318" t="s">
        <v>87</v>
      </c>
      <c r="M5" s="319" t="s">
        <v>88</v>
      </c>
      <c r="N5" s="320" t="s">
        <v>89</v>
      </c>
      <c r="O5" s="320" t="s">
        <v>90</v>
      </c>
      <c r="P5" s="321" t="s">
        <v>91</v>
      </c>
      <c r="Q5" s="322" t="s">
        <v>92</v>
      </c>
      <c r="R5" s="323" t="s">
        <v>93</v>
      </c>
      <c r="T5" s="272" t="s">
        <v>94</v>
      </c>
    </row>
    <row r="6" spans="3:23" ht="15" customHeight="1" x14ac:dyDescent="0.3">
      <c r="C6" s="324" t="s">
        <v>95</v>
      </c>
      <c r="D6" s="325" t="str">
        <f>'2. Problématisation E32b'!C3</f>
        <v>Maintenance préventive</v>
      </c>
      <c r="E6" s="326" t="str">
        <f>'2. Problématisation E32b'!D7</f>
        <v>?</v>
      </c>
      <c r="F6" s="304" t="str">
        <f>'2. Problématisation E32b'!E7</f>
        <v>?</v>
      </c>
      <c r="G6" s="327" t="str">
        <f>'2. Problématisation E32b'!F7</f>
        <v>?</v>
      </c>
      <c r="H6" s="328" t="str">
        <f>VLOOKUP(G6,Tâches!$J$67:$K$90,2,FALSE)</f>
        <v>?</v>
      </c>
      <c r="I6" s="281" t="str">
        <f>VLOOKUP(J6,Compétences!$G$110:$H$149,2,FALSE)</f>
        <v>?</v>
      </c>
      <c r="J6" s="363" t="s">
        <v>41</v>
      </c>
      <c r="K6" s="329" t="str">
        <f>VLOOKUP(J6,Compétences!$A$110:$B$149,2,FALSE)</f>
        <v>?</v>
      </c>
      <c r="L6" s="330" t="str">
        <f>VLOOKUP(J6,Compétences!$C$110:$D$149,2,FALSE)</f>
        <v>?</v>
      </c>
      <c r="M6" s="331" t="str">
        <f t="shared" ref="M6:M7" si="0">I6</f>
        <v>?</v>
      </c>
      <c r="N6" s="364"/>
      <c r="O6" s="364"/>
      <c r="P6" s="332" t="str">
        <f>VLOOKUP(M6,Tâches!$V$67:$W$69,2,FALSE)</f>
        <v>?</v>
      </c>
      <c r="Q6" s="333" t="str">
        <f>VLOOKUP(R6,Savoirs!$D$3:$E$41,2,FALSE)</f>
        <v>?</v>
      </c>
      <c r="R6" s="366" t="s">
        <v>41</v>
      </c>
      <c r="S6" s="302" t="str">
        <f>VLOOKUP(R6,Savoirs!$F$3:$G$41,2,FALSE)</f>
        <v>?</v>
      </c>
      <c r="T6" s="272">
        <v>1</v>
      </c>
      <c r="U6" s="367"/>
    </row>
    <row r="7" spans="3:23" x14ac:dyDescent="0.3">
      <c r="C7" s="334" t="str">
        <f>'2. Problématisation E32b'!C6</f>
        <v>Description de la maintenance préventive de l'E32b</v>
      </c>
      <c r="D7" s="335"/>
      <c r="E7" s="336" t="str">
        <f>'2. Problématisation E32b'!D8</f>
        <v>?</v>
      </c>
      <c r="F7" s="337" t="str">
        <f>'2. Problématisation E32b'!E8</f>
        <v>?</v>
      </c>
      <c r="G7" s="338" t="str">
        <f>'2. Problématisation E32b'!F8</f>
        <v>?</v>
      </c>
      <c r="H7" s="339" t="str">
        <f>VLOOKUP(G7,Tâches!$J$67:$K$90,2,FALSE)</f>
        <v>?</v>
      </c>
      <c r="I7" s="284" t="str">
        <f>VLOOKUP(J7,Compétences!$G$112:$H$149,2,FALSE)</f>
        <v>?</v>
      </c>
      <c r="J7" s="363" t="s">
        <v>41</v>
      </c>
      <c r="K7" s="340" t="str">
        <f>VLOOKUP(J7,Compétences!$A$110:$B$149,2,FALSE)</f>
        <v>?</v>
      </c>
      <c r="L7" s="341" t="str">
        <f>VLOOKUP(J7,Compétences!$C$110:$D$149,2,FALSE)</f>
        <v>?</v>
      </c>
      <c r="M7" s="342" t="str">
        <f t="shared" si="0"/>
        <v>?</v>
      </c>
      <c r="N7" s="365"/>
      <c r="O7" s="365"/>
      <c r="P7" s="339" t="str">
        <f>VLOOKUP(M7,Tâches!$V$67:$W$69,2,FALSE)</f>
        <v>?</v>
      </c>
      <c r="Q7" s="343" t="str">
        <f>VLOOKUP(R7,Savoirs!$D$3:$E$41,2,FALSE)</f>
        <v>?</v>
      </c>
      <c r="R7" s="366" t="s">
        <v>41</v>
      </c>
      <c r="S7" s="344" t="str">
        <f>VLOOKUP(R7,Savoirs!$F$3:$G$41,2,FALSE)</f>
        <v>?</v>
      </c>
      <c r="T7" s="272">
        <v>2</v>
      </c>
      <c r="U7" s="367"/>
    </row>
    <row r="8" spans="3:23" x14ac:dyDescent="0.3">
      <c r="C8" s="334"/>
      <c r="D8" s="335"/>
      <c r="E8" s="336" t="str">
        <f>'2. Problématisation E32b'!D9</f>
        <v>?</v>
      </c>
      <c r="F8" s="337" t="str">
        <f>'2. Problématisation E32b'!E9</f>
        <v>?</v>
      </c>
      <c r="G8" s="338" t="str">
        <f>'2. Problématisation E32b'!F9</f>
        <v>?</v>
      </c>
      <c r="H8" s="339" t="str">
        <f>VLOOKUP(G8,Tâches!$J$67:$K$90,2,FALSE)</f>
        <v>?</v>
      </c>
      <c r="I8" s="284" t="str">
        <f>VLOOKUP(J8,Compétences!$G$112:$H$149,2,FALSE)</f>
        <v>?</v>
      </c>
      <c r="J8" s="363" t="s">
        <v>41</v>
      </c>
      <c r="K8" s="340" t="str">
        <f>VLOOKUP(J8,Compétences!$A$110:$B$149,2,FALSE)</f>
        <v>?</v>
      </c>
      <c r="L8" s="341" t="str">
        <f>VLOOKUP(J8,Compétences!$C$110:$D$149,2,FALSE)</f>
        <v>?</v>
      </c>
      <c r="M8" s="342" t="str">
        <f t="shared" ref="M8:M17" si="1">I8</f>
        <v>?</v>
      </c>
      <c r="N8" s="365"/>
      <c r="O8" s="365"/>
      <c r="P8" s="339" t="str">
        <f>VLOOKUP(M8,Tâches!$V$67:$W$69,2,FALSE)</f>
        <v>?</v>
      </c>
      <c r="Q8" s="343" t="str">
        <f>VLOOKUP(R8,Savoirs!$D$3:$E$41,2,FALSE)</f>
        <v>?</v>
      </c>
      <c r="R8" s="366" t="s">
        <v>41</v>
      </c>
      <c r="S8" s="344" t="str">
        <f>VLOOKUP(R8,Savoirs!$F$3:$G$41,2,FALSE)</f>
        <v>?</v>
      </c>
      <c r="T8" s="272">
        <v>3</v>
      </c>
      <c r="U8" s="367"/>
    </row>
    <row r="9" spans="3:23" x14ac:dyDescent="0.3">
      <c r="C9" s="334"/>
      <c r="D9" s="335"/>
      <c r="E9" s="336" t="str">
        <f>'2. Problématisation E32b'!D10</f>
        <v>?</v>
      </c>
      <c r="F9" s="337" t="str">
        <f>'2. Problématisation E32b'!E10</f>
        <v>?</v>
      </c>
      <c r="G9" s="338" t="str">
        <f>'2. Problématisation E32b'!F10</f>
        <v>?</v>
      </c>
      <c r="H9" s="339" t="str">
        <f>VLOOKUP(G9,Tâches!$J$67:$K$90,2,FALSE)</f>
        <v>?</v>
      </c>
      <c r="I9" s="284" t="str">
        <f>VLOOKUP(J9,Compétences!$G$112:$H$149,2,FALSE)</f>
        <v>?</v>
      </c>
      <c r="J9" s="363" t="s">
        <v>41</v>
      </c>
      <c r="K9" s="340" t="str">
        <f>VLOOKUP(J9,Compétences!$A$110:$B$149,2,FALSE)</f>
        <v>?</v>
      </c>
      <c r="L9" s="341" t="str">
        <f>VLOOKUP(J9,Compétences!$C$110:$D$149,2,FALSE)</f>
        <v>?</v>
      </c>
      <c r="M9" s="342" t="str">
        <f t="shared" si="1"/>
        <v>?</v>
      </c>
      <c r="N9" s="365"/>
      <c r="O9" s="365"/>
      <c r="P9" s="339" t="str">
        <f>VLOOKUP(M9,Tâches!$V$67:$W$69,2,FALSE)</f>
        <v>?</v>
      </c>
      <c r="Q9" s="343" t="str">
        <f>VLOOKUP(R9,Savoirs!$D$3:$E$41,2,FALSE)</f>
        <v>?</v>
      </c>
      <c r="R9" s="366" t="s">
        <v>41</v>
      </c>
      <c r="S9" s="344" t="str">
        <f>VLOOKUP(R9,Savoirs!$F$3:$G$41,2,FALSE)</f>
        <v>?</v>
      </c>
      <c r="T9" s="272">
        <v>4</v>
      </c>
      <c r="U9" s="367"/>
    </row>
    <row r="10" spans="3:23" x14ac:dyDescent="0.3">
      <c r="C10" s="334"/>
      <c r="D10" s="335"/>
      <c r="E10" s="336" t="str">
        <f>'2. Problématisation E32b'!D11</f>
        <v>?</v>
      </c>
      <c r="F10" s="337" t="str">
        <f>'2. Problématisation E32b'!E11</f>
        <v>?</v>
      </c>
      <c r="G10" s="338" t="str">
        <f>'2. Problématisation E32b'!F11</f>
        <v>?</v>
      </c>
      <c r="H10" s="339" t="str">
        <f>VLOOKUP(G10,Tâches!$J$67:$K$90,2,FALSE)</f>
        <v>?</v>
      </c>
      <c r="I10" s="284" t="str">
        <f>VLOOKUP(J10,Compétences!$G$112:$H$149,2,FALSE)</f>
        <v>?</v>
      </c>
      <c r="J10" s="363" t="s">
        <v>41</v>
      </c>
      <c r="K10" s="340" t="str">
        <f>VLOOKUP(J10,Compétences!$A$110:$B$149,2,FALSE)</f>
        <v>?</v>
      </c>
      <c r="L10" s="341" t="str">
        <f>VLOOKUP(J10,Compétences!$C$110:$D$149,2,FALSE)</f>
        <v>?</v>
      </c>
      <c r="M10" s="342" t="str">
        <f t="shared" si="1"/>
        <v>?</v>
      </c>
      <c r="N10" s="365"/>
      <c r="O10" s="365"/>
      <c r="P10" s="339" t="str">
        <f>VLOOKUP(M10,Tâches!$V$67:$W$69,2,FALSE)</f>
        <v>?</v>
      </c>
      <c r="Q10" s="343" t="str">
        <f>VLOOKUP(R10,Savoirs!$D$3:$E$41,2,FALSE)</f>
        <v>?</v>
      </c>
      <c r="R10" s="366" t="s">
        <v>41</v>
      </c>
      <c r="S10" s="344" t="str">
        <f>VLOOKUP(R10,Savoirs!$F$3:$G$41,2,FALSE)</f>
        <v>?</v>
      </c>
      <c r="T10" s="272">
        <v>5</v>
      </c>
      <c r="U10" s="367"/>
    </row>
    <row r="11" spans="3:23" x14ac:dyDescent="0.3">
      <c r="C11" s="334"/>
      <c r="D11" s="335"/>
      <c r="E11" s="336" t="str">
        <f>'2. Problématisation E32b'!D12</f>
        <v>?</v>
      </c>
      <c r="F11" s="337" t="str">
        <f>'2. Problématisation E32b'!E12</f>
        <v>?</v>
      </c>
      <c r="G11" s="338" t="str">
        <f>'2. Problématisation E32b'!F12</f>
        <v>?</v>
      </c>
      <c r="H11" s="339" t="str">
        <f>VLOOKUP(G11,Tâches!$J$67:$K$90,2,FALSE)</f>
        <v>?</v>
      </c>
      <c r="I11" s="284" t="str">
        <f>VLOOKUP(J11,Compétences!$G$112:$H$149,2,FALSE)</f>
        <v>?</v>
      </c>
      <c r="J11" s="363" t="s">
        <v>41</v>
      </c>
      <c r="K11" s="340" t="str">
        <f>VLOOKUP(J11,Compétences!$A$110:$B$149,2,FALSE)</f>
        <v>?</v>
      </c>
      <c r="L11" s="341" t="str">
        <f>VLOOKUP(J11,Compétences!$C$110:$D$149,2,FALSE)</f>
        <v>?</v>
      </c>
      <c r="M11" s="342" t="str">
        <f t="shared" si="1"/>
        <v>?</v>
      </c>
      <c r="N11" s="365"/>
      <c r="O11" s="365"/>
      <c r="P11" s="339" t="str">
        <f>VLOOKUP(M11,Tâches!$V$67:$W$69,2,FALSE)</f>
        <v>?</v>
      </c>
      <c r="Q11" s="343" t="str">
        <f>VLOOKUP(R11,Savoirs!$D$3:$E$41,2,FALSE)</f>
        <v>?</v>
      </c>
      <c r="R11" s="366" t="s">
        <v>41</v>
      </c>
      <c r="S11" s="344" t="str">
        <f>VLOOKUP(R11,Savoirs!$F$3:$G$41,2,FALSE)</f>
        <v>?</v>
      </c>
      <c r="T11" s="272">
        <v>6</v>
      </c>
      <c r="U11" s="367"/>
    </row>
    <row r="12" spans="3:23" x14ac:dyDescent="0.3">
      <c r="C12" s="334"/>
      <c r="D12" s="335"/>
      <c r="E12" s="336" t="str">
        <f>'2. Problématisation E32b'!D13</f>
        <v>?</v>
      </c>
      <c r="F12" s="337" t="str">
        <f>'2. Problématisation E32b'!E13</f>
        <v>?</v>
      </c>
      <c r="G12" s="338" t="str">
        <f>'2. Problématisation E32b'!F13</f>
        <v>?</v>
      </c>
      <c r="H12" s="339" t="str">
        <f>VLOOKUP(G12,Tâches!$J$67:$K$90,2,FALSE)</f>
        <v>?</v>
      </c>
      <c r="I12" s="284" t="str">
        <f>VLOOKUP(J12,Compétences!$G$112:$H$149,2,FALSE)</f>
        <v>?</v>
      </c>
      <c r="J12" s="363" t="s">
        <v>41</v>
      </c>
      <c r="K12" s="340" t="str">
        <f>VLOOKUP(J12,Compétences!$A$110:$B$149,2,FALSE)</f>
        <v>?</v>
      </c>
      <c r="L12" s="341" t="str">
        <f>VLOOKUP(J12,Compétences!$C$110:$D$149,2,FALSE)</f>
        <v>?</v>
      </c>
      <c r="M12" s="342" t="str">
        <f t="shared" si="1"/>
        <v>?</v>
      </c>
      <c r="N12" s="365"/>
      <c r="O12" s="365"/>
      <c r="P12" s="339" t="str">
        <f>VLOOKUP(M12,Tâches!$V$67:$W$69,2,FALSE)</f>
        <v>?</v>
      </c>
      <c r="Q12" s="343" t="str">
        <f>VLOOKUP(R12,Savoirs!$D$3:$E$41,2,FALSE)</f>
        <v>?</v>
      </c>
      <c r="R12" s="366" t="s">
        <v>41</v>
      </c>
      <c r="S12" s="344" t="str">
        <f>VLOOKUP(R12,Savoirs!$F$3:$G$41,2,FALSE)</f>
        <v>?</v>
      </c>
      <c r="T12" s="272">
        <v>7</v>
      </c>
      <c r="U12" s="367"/>
    </row>
    <row r="13" spans="3:23" x14ac:dyDescent="0.3">
      <c r="C13" s="334"/>
      <c r="D13" s="335"/>
      <c r="E13" s="336" t="str">
        <f>'2. Problématisation E32b'!D14</f>
        <v>?</v>
      </c>
      <c r="F13" s="337" t="str">
        <f>'2. Problématisation E32b'!E14</f>
        <v>?</v>
      </c>
      <c r="G13" s="338" t="str">
        <f>'2. Problématisation E32b'!F14</f>
        <v>?</v>
      </c>
      <c r="H13" s="339" t="str">
        <f>VLOOKUP(G13,Tâches!$J$67:$K$90,2,FALSE)</f>
        <v>?</v>
      </c>
      <c r="I13" s="284" t="str">
        <f>VLOOKUP(J13,Compétences!$G$112:$H$149,2,FALSE)</f>
        <v>?</v>
      </c>
      <c r="J13" s="363" t="s">
        <v>41</v>
      </c>
      <c r="K13" s="340" t="str">
        <f>VLOOKUP(J13,Compétences!$A$110:$B$149,2,FALSE)</f>
        <v>?</v>
      </c>
      <c r="L13" s="341" t="str">
        <f>VLOOKUP(J13,Compétences!$C$110:$D$149,2,FALSE)</f>
        <v>?</v>
      </c>
      <c r="M13" s="342" t="str">
        <f t="shared" si="1"/>
        <v>?</v>
      </c>
      <c r="N13" s="365"/>
      <c r="O13" s="365"/>
      <c r="P13" s="339" t="str">
        <f>VLOOKUP(M13,Tâches!$V$67:$W$69,2,FALSE)</f>
        <v>?</v>
      </c>
      <c r="Q13" s="343" t="str">
        <f>VLOOKUP(R13,Savoirs!$D$3:$E$41,2,FALSE)</f>
        <v>?</v>
      </c>
      <c r="R13" s="366" t="s">
        <v>41</v>
      </c>
      <c r="S13" s="344" t="str">
        <f>VLOOKUP(R13,Savoirs!$F$3:$G$41,2,FALSE)</f>
        <v>?</v>
      </c>
      <c r="T13" s="272">
        <v>8</v>
      </c>
      <c r="U13" s="367"/>
    </row>
    <row r="14" spans="3:23" x14ac:dyDescent="0.3">
      <c r="C14" s="334"/>
      <c r="D14" s="335"/>
      <c r="E14" s="336" t="str">
        <f>'2. Problématisation E32b'!D15</f>
        <v>?</v>
      </c>
      <c r="F14" s="337" t="str">
        <f>'2. Problématisation E32b'!E15</f>
        <v>?</v>
      </c>
      <c r="G14" s="338" t="str">
        <f>'2. Problématisation E32b'!F15</f>
        <v>?</v>
      </c>
      <c r="H14" s="339" t="str">
        <f>VLOOKUP(G14,Tâches!$J$67:$K$90,2,FALSE)</f>
        <v>?</v>
      </c>
      <c r="I14" s="284" t="str">
        <f>VLOOKUP(J14,Compétences!$G$112:$H$149,2,FALSE)</f>
        <v>?</v>
      </c>
      <c r="J14" s="363" t="s">
        <v>41</v>
      </c>
      <c r="K14" s="340" t="str">
        <f>VLOOKUP(J14,Compétences!$A$110:$B$149,2,FALSE)</f>
        <v>?</v>
      </c>
      <c r="L14" s="341" t="str">
        <f>VLOOKUP(J14,Compétences!$C$110:$D$149,2,FALSE)</f>
        <v>?</v>
      </c>
      <c r="M14" s="342" t="str">
        <f t="shared" si="1"/>
        <v>?</v>
      </c>
      <c r="N14" s="365"/>
      <c r="O14" s="365"/>
      <c r="P14" s="339" t="str">
        <f>VLOOKUP(M14,Tâches!$V$67:$W$69,2,FALSE)</f>
        <v>?</v>
      </c>
      <c r="Q14" s="343" t="str">
        <f>VLOOKUP(R14,Savoirs!$D$3:$E$41,2,FALSE)</f>
        <v>?</v>
      </c>
      <c r="R14" s="366" t="s">
        <v>41</v>
      </c>
      <c r="S14" s="344" t="str">
        <f>VLOOKUP(R14,Savoirs!$F$3:$G$41,2,FALSE)</f>
        <v>?</v>
      </c>
      <c r="T14" s="272">
        <v>9</v>
      </c>
      <c r="U14" s="367"/>
    </row>
    <row r="15" spans="3:23" x14ac:dyDescent="0.3">
      <c r="C15" s="334"/>
      <c r="D15" s="335"/>
      <c r="E15" s="336" t="str">
        <f>'2. Problématisation E32b'!D16</f>
        <v>?</v>
      </c>
      <c r="F15" s="337" t="str">
        <f>'2. Problématisation E32b'!E16</f>
        <v>?</v>
      </c>
      <c r="G15" s="338" t="str">
        <f>'2. Problématisation E32b'!F16</f>
        <v>?</v>
      </c>
      <c r="H15" s="339" t="str">
        <f>VLOOKUP(G15,Tâches!$J$67:$K$90,2,FALSE)</f>
        <v>?</v>
      </c>
      <c r="I15" s="284" t="str">
        <f>VLOOKUP(J15,Compétences!$G$112:$H$149,2,FALSE)</f>
        <v>?</v>
      </c>
      <c r="J15" s="363" t="s">
        <v>41</v>
      </c>
      <c r="K15" s="340" t="str">
        <f>VLOOKUP(J15,Compétences!$A$110:$B$149,2,FALSE)</f>
        <v>?</v>
      </c>
      <c r="L15" s="341" t="str">
        <f>VLOOKUP(J15,Compétences!$C$110:$D$149,2,FALSE)</f>
        <v>?</v>
      </c>
      <c r="M15" s="342" t="str">
        <f t="shared" si="1"/>
        <v>?</v>
      </c>
      <c r="N15" s="365"/>
      <c r="O15" s="365"/>
      <c r="P15" s="339" t="str">
        <f>VLOOKUP(M15,Tâches!$V$67:$W$69,2,FALSE)</f>
        <v>?</v>
      </c>
      <c r="Q15" s="343" t="str">
        <f>VLOOKUP(R15,Savoirs!$D$3:$E$41,2,FALSE)</f>
        <v>?</v>
      </c>
      <c r="R15" s="366" t="s">
        <v>41</v>
      </c>
      <c r="S15" s="344" t="str">
        <f>VLOOKUP(R15,Savoirs!$F$3:$G$41,2,FALSE)</f>
        <v>?</v>
      </c>
      <c r="T15" s="272">
        <v>10</v>
      </c>
      <c r="U15" s="367"/>
    </row>
    <row r="16" spans="3:23" x14ac:dyDescent="0.3">
      <c r="C16" s="334"/>
      <c r="D16" s="335"/>
      <c r="E16" s="336" t="str">
        <f>'2. Problématisation E32b'!D17</f>
        <v>?</v>
      </c>
      <c r="F16" s="337" t="str">
        <f>'2. Problématisation E32b'!E17</f>
        <v>?</v>
      </c>
      <c r="G16" s="338" t="str">
        <f>'2. Problématisation E32b'!F17</f>
        <v>?</v>
      </c>
      <c r="H16" s="339" t="str">
        <f>VLOOKUP(G16,Tâches!$J$67:$K$90,2,FALSE)</f>
        <v>?</v>
      </c>
      <c r="I16" s="284" t="str">
        <f>VLOOKUP(J16,Compétences!$G$112:$H$149,2,FALSE)</f>
        <v>?</v>
      </c>
      <c r="J16" s="363" t="s">
        <v>41</v>
      </c>
      <c r="K16" s="340" t="str">
        <f>VLOOKUP(J16,Compétences!$A$110:$B$149,2,FALSE)</f>
        <v>?</v>
      </c>
      <c r="L16" s="341" t="str">
        <f>VLOOKUP(J16,Compétences!$C$110:$D$149,2,FALSE)</f>
        <v>?</v>
      </c>
      <c r="M16" s="342" t="str">
        <f t="shared" si="1"/>
        <v>?</v>
      </c>
      <c r="N16" s="365"/>
      <c r="O16" s="365"/>
      <c r="P16" s="339" t="str">
        <f>VLOOKUP(M16,Tâches!$V$67:$W$69,2,FALSE)</f>
        <v>?</v>
      </c>
      <c r="Q16" s="343" t="str">
        <f>VLOOKUP(R16,Savoirs!$D$3:$E$41,2,FALSE)</f>
        <v>?</v>
      </c>
      <c r="R16" s="366" t="s">
        <v>41</v>
      </c>
      <c r="S16" s="344" t="str">
        <f>VLOOKUP(R16,Savoirs!$F$3:$G$41,2,FALSE)</f>
        <v>?</v>
      </c>
      <c r="T16" s="272">
        <v>11</v>
      </c>
      <c r="U16" s="367"/>
    </row>
    <row r="17" spans="3:21" ht="15" thickBot="1" x14ac:dyDescent="0.35">
      <c r="C17" s="345"/>
      <c r="D17" s="335"/>
      <c r="E17" s="336" t="str">
        <f>'2. Problématisation E32b'!D18</f>
        <v>?</v>
      </c>
      <c r="F17" s="337" t="str">
        <f>'2. Problématisation E32b'!E18</f>
        <v>?</v>
      </c>
      <c r="G17" s="338" t="str">
        <f>'2. Problématisation E32b'!F18</f>
        <v>?</v>
      </c>
      <c r="H17" s="339" t="str">
        <f>VLOOKUP(G17,Tâches!$J$67:$K$90,2,FALSE)</f>
        <v>?</v>
      </c>
      <c r="I17" s="284" t="str">
        <f>VLOOKUP(J17,Compétences!$G$112:$H$149,2,FALSE)</f>
        <v>?</v>
      </c>
      <c r="J17" s="363" t="s">
        <v>41</v>
      </c>
      <c r="K17" s="340" t="str">
        <f>VLOOKUP(J17,Compétences!$A$110:$B$149,2,FALSE)</f>
        <v>?</v>
      </c>
      <c r="L17" s="341" t="str">
        <f>VLOOKUP(J17,Compétences!$C$110:$D$149,2,FALSE)</f>
        <v>?</v>
      </c>
      <c r="M17" s="342" t="str">
        <f t="shared" si="1"/>
        <v>?</v>
      </c>
      <c r="N17" s="365"/>
      <c r="O17" s="365"/>
      <c r="P17" s="339" t="str">
        <f>VLOOKUP(M17,Tâches!$V$67:$W$69,2,FALSE)</f>
        <v>?</v>
      </c>
      <c r="Q17" s="343" t="str">
        <f>VLOOKUP(R17,Savoirs!$D$3:$E$41,2,FALSE)</f>
        <v>?</v>
      </c>
      <c r="R17" s="366" t="s">
        <v>41</v>
      </c>
      <c r="S17" s="344" t="str">
        <f>VLOOKUP(R17,Savoirs!$F$3:$G$41,2,FALSE)</f>
        <v>?</v>
      </c>
      <c r="T17" s="272">
        <v>12</v>
      </c>
      <c r="U17" s="367"/>
    </row>
    <row r="18" spans="3:21" s="346" customFormat="1" x14ac:dyDescent="0.3">
      <c r="D18" s="347"/>
      <c r="E18" s="347"/>
      <c r="F18" s="347"/>
      <c r="G18" s="348"/>
      <c r="H18" s="348"/>
      <c r="I18" s="349"/>
      <c r="J18" s="350"/>
      <c r="M18" s="351"/>
      <c r="N18" s="352" t="s">
        <v>106</v>
      </c>
      <c r="O18" s="352"/>
      <c r="P18" s="352"/>
      <c r="Q18" s="352"/>
      <c r="R18" s="353"/>
      <c r="S18" s="350"/>
      <c r="U18" s="354"/>
    </row>
    <row r="19" spans="3:21" x14ac:dyDescent="0.3">
      <c r="D19" s="355"/>
      <c r="E19" s="356"/>
      <c r="F19" s="357" t="s">
        <v>1028</v>
      </c>
      <c r="G19" s="358">
        <f>COUNTIF($G$6:$G$17,"A3T1")</f>
        <v>0</v>
      </c>
      <c r="H19" s="357" t="s">
        <v>107</v>
      </c>
      <c r="I19" s="358">
        <f>COUNTIF(I6:I17,"C10")</f>
        <v>0</v>
      </c>
      <c r="M19" s="359" t="s">
        <v>107</v>
      </c>
      <c r="N19" s="360">
        <f>SUM(N6:N17)</f>
        <v>0</v>
      </c>
      <c r="O19" s="360"/>
      <c r="P19" s="357" t="s">
        <v>990</v>
      </c>
      <c r="Q19" s="358">
        <f>COUNTIF($Q$5:$Q$17,"S5")</f>
        <v>0</v>
      </c>
    </row>
    <row r="20" spans="3:21" x14ac:dyDescent="0.3">
      <c r="D20" s="355"/>
      <c r="E20" s="356"/>
      <c r="F20" s="357" t="s">
        <v>1029</v>
      </c>
      <c r="G20" s="358">
        <f>COUNTIF($G$6:$G$17,"A3T2")</f>
        <v>0</v>
      </c>
      <c r="H20" s="357" t="s">
        <v>109</v>
      </c>
      <c r="I20" s="358">
        <f>COUNTIF(I6:I17,"C13")</f>
        <v>0</v>
      </c>
      <c r="M20" s="359" t="s">
        <v>109</v>
      </c>
      <c r="N20" s="359"/>
      <c r="O20" s="360">
        <f>SUM(O6:O17)</f>
        <v>0</v>
      </c>
      <c r="P20" s="357" t="s">
        <v>108</v>
      </c>
      <c r="Q20" s="358">
        <f>COUNTIF($Q$5:$Q$17,"S2")</f>
        <v>0</v>
      </c>
    </row>
    <row r="21" spans="3:21" x14ac:dyDescent="0.3">
      <c r="D21" s="355"/>
      <c r="E21" s="356"/>
      <c r="F21" s="357" t="s">
        <v>1030</v>
      </c>
      <c r="G21" s="358">
        <f>COUNTIF($G$6:$G$17,"A4T1")</f>
        <v>0</v>
      </c>
      <c r="H21" s="361"/>
      <c r="I21" s="359"/>
      <c r="M21" s="359" t="s">
        <v>111</v>
      </c>
      <c r="N21" s="362" t="str">
        <f>IF(N19=100%,"OK","Erreur")</f>
        <v>Erreur</v>
      </c>
      <c r="O21" s="362" t="str">
        <f>IF(O20=100%,"OK","Erreur")</f>
        <v>Erreur</v>
      </c>
      <c r="P21" s="357" t="s">
        <v>991</v>
      </c>
      <c r="Q21" s="358">
        <f>COUNTIF($Q$5:$Q$17,"S4")</f>
        <v>0</v>
      </c>
    </row>
    <row r="22" spans="3:21" x14ac:dyDescent="0.3">
      <c r="D22" s="355"/>
      <c r="E22" s="356"/>
      <c r="F22" s="357" t="s">
        <v>1031</v>
      </c>
      <c r="G22" s="358">
        <f>COUNTIF($G$6:$G$17,"A4T2")</f>
        <v>0</v>
      </c>
      <c r="H22" s="361"/>
      <c r="I22" s="359"/>
      <c r="P22" s="357" t="s">
        <v>112</v>
      </c>
      <c r="Q22" s="358">
        <f>COUNTIF($Q$5:$Q$17,"S6")</f>
        <v>0</v>
      </c>
    </row>
    <row r="23" spans="3:21" x14ac:dyDescent="0.3">
      <c r="D23" s="355"/>
      <c r="E23" s="356"/>
      <c r="F23" s="357" t="s">
        <v>1032</v>
      </c>
      <c r="G23" s="358">
        <f>COUNTIF($G$6:$G$17,"A4T3")</f>
        <v>0</v>
      </c>
      <c r="H23" s="361"/>
      <c r="I23" s="359"/>
      <c r="P23" s="357" t="s">
        <v>1033</v>
      </c>
      <c r="Q23" s="358">
        <f>COUNTIF($Q$5:$Q$17,"S7")</f>
        <v>0</v>
      </c>
    </row>
    <row r="24" spans="3:21" x14ac:dyDescent="0.3">
      <c r="P24" s="357" t="s">
        <v>113</v>
      </c>
      <c r="Q24" s="358">
        <f>COUNTIF($Q$5:$Q$17,"S8")</f>
        <v>0</v>
      </c>
    </row>
    <row r="25" spans="3:21" x14ac:dyDescent="0.3">
      <c r="D25" s="355"/>
      <c r="F25" s="355"/>
      <c r="G25" s="356"/>
    </row>
  </sheetData>
  <sheetProtection sheet="1" objects="1" scenarios="1" selectLockedCells="1"/>
  <mergeCells count="8">
    <mergeCell ref="C7:C17"/>
    <mergeCell ref="N18:Q18"/>
    <mergeCell ref="N2:O2"/>
    <mergeCell ref="N3:O3"/>
    <mergeCell ref="G4:G5"/>
    <mergeCell ref="H4:H5"/>
    <mergeCell ref="I4:I5"/>
    <mergeCell ref="N4:O4"/>
  </mergeCells>
  <phoneticPr fontId="26" type="noConversion"/>
  <pageMargins left="0.7" right="0.7" top="0.75" bottom="0.75" header="0.3" footer="0.3"/>
  <pageSetup paperSize="9" firstPageNumber="2147483648" orientation="portrait" verticalDpi="30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Compétences!$A$74:$A$108</xm:f>
          </x14:formula1>
          <xm:sqref>J18</xm:sqref>
        </x14:dataValidation>
        <x14:dataValidation type="list" allowBlank="1" showInputMessage="1" showErrorMessage="1" xr:uid="{00000000-0002-0000-0300-000001000000}">
          <x14:formula1>
            <xm:f>Savoirs!$D$3:$D$37</xm:f>
          </x14:formula1>
          <xm:sqref>S18</xm:sqref>
        </x14:dataValidation>
        <x14:dataValidation type="list" allowBlank="1" showInputMessage="1" showErrorMessage="1" xr:uid="{00000000-0002-0000-0300-000002000000}">
          <x14:formula1>
            <xm:f>Compétences!$A$112:$A$149</xm:f>
          </x14:formula1>
          <xm:sqref>J6:J17</xm:sqref>
        </x14:dataValidation>
        <x14:dataValidation type="list" allowBlank="1" showInputMessage="1" showErrorMessage="1" xr:uid="{00000000-0002-0000-0300-000003000000}">
          <x14:formula1>
            <xm:f>Savoirs!$D$3:$D$41</xm:f>
          </x14:formula1>
          <xm:sqref>R6:R17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K32"/>
  <sheetViews>
    <sheetView topLeftCell="G1" workbookViewId="0">
      <selection activeCell="J15" sqref="J15"/>
    </sheetView>
  </sheetViews>
  <sheetFormatPr baseColWidth="10" defaultRowHeight="14.4" x14ac:dyDescent="0.3"/>
  <cols>
    <col min="1" max="3" width="11.5546875" style="215"/>
    <col min="4" max="4" width="19.5546875" style="215" customWidth="1"/>
    <col min="5" max="5" width="67.33203125" style="215" customWidth="1"/>
    <col min="6" max="6" width="97.5546875" style="215" customWidth="1"/>
    <col min="7" max="10" width="11.5546875" style="215"/>
    <col min="11" max="11" width="7.5546875" style="215" customWidth="1"/>
    <col min="12" max="12" width="8.44140625" style="215" customWidth="1"/>
    <col min="13" max="13" width="9.5546875" style="215" customWidth="1"/>
    <col min="14" max="89" width="7.5546875" style="215" customWidth="1"/>
    <col min="90" max="16384" width="11.5546875" style="215"/>
  </cols>
  <sheetData>
    <row r="2" spans="2:89" x14ac:dyDescent="0.3">
      <c r="G2" s="214" t="s">
        <v>114</v>
      </c>
      <c r="M2" s="214" t="s">
        <v>115</v>
      </c>
    </row>
    <row r="3" spans="2:89" x14ac:dyDescent="0.3">
      <c r="B3" s="368" t="s">
        <v>116</v>
      </c>
      <c r="C3" s="369" t="s">
        <v>117</v>
      </c>
      <c r="D3" s="369" t="s">
        <v>118</v>
      </c>
      <c r="E3" s="369" t="s">
        <v>119</v>
      </c>
      <c r="F3" s="370" t="s">
        <v>120</v>
      </c>
      <c r="G3" s="371" t="s">
        <v>121</v>
      </c>
      <c r="H3" s="372" t="s">
        <v>122</v>
      </c>
      <c r="I3" s="372" t="s">
        <v>123</v>
      </c>
      <c r="J3" s="373" t="s">
        <v>124</v>
      </c>
      <c r="K3" s="374" t="s">
        <v>89</v>
      </c>
      <c r="L3" s="375" t="s">
        <v>90</v>
      </c>
      <c r="M3" s="376" t="s">
        <v>125</v>
      </c>
      <c r="N3" s="377" t="s">
        <v>126</v>
      </c>
      <c r="O3" s="378" t="s">
        <v>127</v>
      </c>
      <c r="P3" s="379" t="s">
        <v>96</v>
      </c>
      <c r="Q3" s="380" t="s">
        <v>128</v>
      </c>
      <c r="R3" s="380" t="s">
        <v>713</v>
      </c>
      <c r="S3" s="380" t="s">
        <v>128</v>
      </c>
      <c r="T3" s="380" t="s">
        <v>98</v>
      </c>
      <c r="U3" s="380" t="s">
        <v>128</v>
      </c>
      <c r="V3" s="381" t="s">
        <v>715</v>
      </c>
      <c r="W3" s="381" t="s">
        <v>128</v>
      </c>
      <c r="X3" s="381" t="s">
        <v>718</v>
      </c>
      <c r="Y3" s="381" t="s">
        <v>128</v>
      </c>
      <c r="Z3" s="381" t="s">
        <v>720</v>
      </c>
      <c r="AA3" s="381" t="s">
        <v>128</v>
      </c>
      <c r="AB3" s="381" t="s">
        <v>722</v>
      </c>
      <c r="AC3" s="381" t="s">
        <v>128</v>
      </c>
      <c r="AD3" s="381" t="s">
        <v>724</v>
      </c>
      <c r="AE3" s="381" t="s">
        <v>128</v>
      </c>
      <c r="AF3" s="382" t="s">
        <v>971</v>
      </c>
      <c r="AG3" s="382" t="s">
        <v>128</v>
      </c>
      <c r="AH3" s="382" t="s">
        <v>973</v>
      </c>
      <c r="AI3" s="382" t="s">
        <v>128</v>
      </c>
      <c r="AJ3" s="383" t="s">
        <v>975</v>
      </c>
      <c r="AK3" s="383" t="s">
        <v>128</v>
      </c>
      <c r="AL3" s="384" t="s">
        <v>977</v>
      </c>
      <c r="AM3" s="384" t="s">
        <v>128</v>
      </c>
      <c r="AN3" s="384" t="s">
        <v>979</v>
      </c>
      <c r="AO3" s="384" t="s">
        <v>128</v>
      </c>
      <c r="AP3" s="385" t="s">
        <v>980</v>
      </c>
      <c r="AQ3" s="385" t="s">
        <v>128</v>
      </c>
      <c r="AR3" s="385" t="s">
        <v>981</v>
      </c>
      <c r="AS3" s="385" t="s">
        <v>128</v>
      </c>
      <c r="AT3" s="385" t="s">
        <v>982</v>
      </c>
      <c r="AU3" s="385" t="s">
        <v>128</v>
      </c>
      <c r="AV3" s="385" t="s">
        <v>983</v>
      </c>
      <c r="AW3" s="385" t="s">
        <v>128</v>
      </c>
      <c r="AX3" s="385" t="s">
        <v>984</v>
      </c>
      <c r="AY3" s="385" t="s">
        <v>128</v>
      </c>
      <c r="AZ3" s="385" t="s">
        <v>985</v>
      </c>
      <c r="BA3" s="385" t="s">
        <v>128</v>
      </c>
      <c r="BB3" s="386" t="s">
        <v>986</v>
      </c>
      <c r="BC3" s="386" t="s">
        <v>128</v>
      </c>
      <c r="BD3" s="386" t="s">
        <v>987</v>
      </c>
      <c r="BE3" s="386" t="s">
        <v>128</v>
      </c>
      <c r="BF3" s="386" t="s">
        <v>988</v>
      </c>
      <c r="BG3" s="386" t="s">
        <v>128</v>
      </c>
      <c r="BH3" s="387" t="s">
        <v>992</v>
      </c>
      <c r="BI3" s="387" t="s">
        <v>128</v>
      </c>
      <c r="BJ3" s="387" t="s">
        <v>993</v>
      </c>
      <c r="BK3" s="387" t="s">
        <v>128</v>
      </c>
      <c r="BL3" s="387" t="s">
        <v>994</v>
      </c>
      <c r="BM3" s="387" t="s">
        <v>128</v>
      </c>
      <c r="BN3" s="388" t="s">
        <v>741</v>
      </c>
      <c r="BO3" s="388" t="s">
        <v>128</v>
      </c>
      <c r="BP3" s="388" t="s">
        <v>104</v>
      </c>
      <c r="BQ3" s="388" t="s">
        <v>128</v>
      </c>
      <c r="BR3" s="385" t="s">
        <v>747</v>
      </c>
      <c r="BS3" s="385" t="s">
        <v>128</v>
      </c>
      <c r="BT3" s="385" t="s">
        <v>750</v>
      </c>
      <c r="BU3" s="385" t="s">
        <v>128</v>
      </c>
      <c r="BV3" s="389" t="s">
        <v>752</v>
      </c>
      <c r="BW3" s="389" t="s">
        <v>128</v>
      </c>
      <c r="BX3" s="389" t="s">
        <v>755</v>
      </c>
      <c r="BY3" s="389" t="s">
        <v>128</v>
      </c>
      <c r="BZ3" s="390" t="s">
        <v>757</v>
      </c>
      <c r="CA3" s="390" t="s">
        <v>128</v>
      </c>
      <c r="CB3" s="390" t="s">
        <v>760</v>
      </c>
      <c r="CC3" s="390" t="s">
        <v>128</v>
      </c>
      <c r="CD3" s="390" t="s">
        <v>762</v>
      </c>
      <c r="CE3" s="390" t="s">
        <v>128</v>
      </c>
      <c r="CF3" s="390" t="s">
        <v>764</v>
      </c>
      <c r="CG3" s="390" t="s">
        <v>128</v>
      </c>
      <c r="CH3" s="390" t="s">
        <v>766</v>
      </c>
      <c r="CI3" s="390" t="s">
        <v>128</v>
      </c>
      <c r="CJ3" s="391" t="s">
        <v>768</v>
      </c>
      <c r="CK3" s="391" t="s">
        <v>128</v>
      </c>
    </row>
    <row r="4" spans="2:89" x14ac:dyDescent="0.3">
      <c r="B4" s="336">
        <v>1</v>
      </c>
      <c r="C4" s="392" t="str">
        <f>'3. Scénario E32b'!I6</f>
        <v>?</v>
      </c>
      <c r="D4" s="392" t="str">
        <f>'3. Scénario E32b'!J6</f>
        <v>?</v>
      </c>
      <c r="E4" s="393" t="str">
        <f>'3. Scénario E32b'!K6</f>
        <v>?</v>
      </c>
      <c r="F4" s="393" t="str">
        <f>'3. Scénario E32b'!L6</f>
        <v>?</v>
      </c>
      <c r="G4" s="464"/>
      <c r="H4" s="465"/>
      <c r="I4" s="465"/>
      <c r="J4" s="466"/>
      <c r="K4" s="394">
        <f>'3. Scénario E32b'!N6</f>
        <v>0</v>
      </c>
      <c r="L4" s="395">
        <f>'3. Scénario E32b'!O6</f>
        <v>0</v>
      </c>
      <c r="M4" s="396">
        <f t="shared" ref="M4:M15" si="0">IF(G4&lt;&gt;"",1,0)+IF(H4&lt;&gt;"",2,0)+IF(I4&lt;&gt;"",3,0)+IF(J4&lt;&gt;"",4,0)</f>
        <v>0</v>
      </c>
      <c r="N4" s="396">
        <f t="shared" ref="N4:N15" si="1">K4*M4</f>
        <v>0</v>
      </c>
      <c r="O4" s="396">
        <f t="shared" ref="O4:O15" si="2">L4*M4</f>
        <v>0</v>
      </c>
      <c r="P4" s="397" t="str">
        <f>IF(D4=$P$3,$K4,"0")</f>
        <v>0</v>
      </c>
      <c r="Q4" s="398" t="str">
        <f>IF(P4&lt;&gt;"0",(M4*P4/P$16),"0")</f>
        <v>0</v>
      </c>
      <c r="R4" s="399" t="str">
        <f>IF(D4=$R$3,$K4,"0")</f>
        <v>0</v>
      </c>
      <c r="S4" s="399" t="str">
        <f>IF(R4&lt;&gt;"0",(M4*R4/R$16),"0")</f>
        <v>0</v>
      </c>
      <c r="T4" s="399" t="str">
        <f>IF(D4=$T$3,$K4,"0")</f>
        <v>0</v>
      </c>
      <c r="U4" s="399" t="str">
        <f>IF(T4&lt;&gt;"0",(M4*T4/$T$16),"0")</f>
        <v>0</v>
      </c>
      <c r="V4" s="399" t="str">
        <f>IF(D4=$V$3,$K4,"0")</f>
        <v>0</v>
      </c>
      <c r="W4" s="399" t="str">
        <f>IF(V4&lt;&gt;"0",(M4*V4/$V$16),"0")</f>
        <v>0</v>
      </c>
      <c r="X4" s="399" t="str">
        <f>IF(D4=$X$3,$K4,"0")</f>
        <v>0</v>
      </c>
      <c r="Y4" s="399" t="str">
        <f>IF(X4&lt;&gt;"0",(M4*X4/$X$16),"0")</f>
        <v>0</v>
      </c>
      <c r="Z4" s="399" t="str">
        <f>IF(D4=$Z$3,$K4,"0")</f>
        <v>0</v>
      </c>
      <c r="AA4" s="399" t="str">
        <f>IF(Z4&lt;&gt;"0",(M4*Z4/$Z$16),"0")</f>
        <v>0</v>
      </c>
      <c r="AB4" s="399" t="str">
        <f>IF(D4=$AB$3,$K4,"0")</f>
        <v>0</v>
      </c>
      <c r="AC4" s="399" t="str">
        <f>IF(AB4&lt;&gt;"0",(M4*AB4/$AB$16),"0")</f>
        <v>0</v>
      </c>
      <c r="AD4" s="399" t="str">
        <f>IF(D4=$AD$3,$K4,"0")</f>
        <v>0</v>
      </c>
      <c r="AE4" s="399" t="str">
        <f>IF(AD4&lt;&gt;"0",(M4*AD4/$AD$16),"0")</f>
        <v>0</v>
      </c>
      <c r="AF4" s="399" t="str">
        <f>IF(D4=$AF$3,$K4,"0")</f>
        <v>0</v>
      </c>
      <c r="AG4" s="399" t="str">
        <f>IF(AF4&lt;&gt;"0",(M4*AF4/$AF$16),"0")</f>
        <v>0</v>
      </c>
      <c r="AH4" s="399" t="str">
        <f>IF(D4=$Z$3,$K4,"0")</f>
        <v>0</v>
      </c>
      <c r="AI4" s="399" t="str">
        <f>IF(AH4&lt;&gt;"0",(M4*AH4/$AH$16),"0")</f>
        <v>0</v>
      </c>
      <c r="AJ4" s="399" t="str">
        <f>IF(D4=$AJ$3,$K4,"0")</f>
        <v>0</v>
      </c>
      <c r="AK4" s="399" t="str">
        <f>IF(AJ4&lt;&gt;"0",(M4*AJ4/$AJ$16),"0")</f>
        <v>0</v>
      </c>
      <c r="AL4" s="399" t="str">
        <f>IF(D4=$AL$3,$K4,"0")</f>
        <v>0</v>
      </c>
      <c r="AM4" s="399" t="str">
        <f>IF(AL4&lt;&gt;"0",(M4*AL4/$AL$16),"0")</f>
        <v>0</v>
      </c>
      <c r="AN4" s="399" t="str">
        <f>IF(D4=$AN$3,$K4,"0")</f>
        <v>0</v>
      </c>
      <c r="AO4" s="399" t="str">
        <f>IF(AN4&lt;&gt;"0",(M4*AN4/$AN$16),"0")</f>
        <v>0</v>
      </c>
      <c r="AP4" s="399" t="str">
        <f>IF(D4=$AP$3,$K4,"0")</f>
        <v>0</v>
      </c>
      <c r="AQ4" s="399" t="str">
        <f>IF(AP4&lt;&gt;"0",(M4*AP4/$AP$16),"0")</f>
        <v>0</v>
      </c>
      <c r="AR4" s="399" t="str">
        <f>IF(D4=$AR$3,$K4,"0")</f>
        <v>0</v>
      </c>
      <c r="AS4" s="399" t="str">
        <f>IF(AR4&lt;&gt;"0",(M4*AR4/$AR$16),"0")</f>
        <v>0</v>
      </c>
      <c r="AT4" s="399" t="str">
        <f>IF(D4=$AT$3,$K4,"0")</f>
        <v>0</v>
      </c>
      <c r="AU4" s="399" t="str">
        <f>IF(AT4&lt;&gt;"0",(M4*AT4/$AT$16),"0")</f>
        <v>0</v>
      </c>
      <c r="AV4" s="399" t="str">
        <f>IF(D4=$AV$3,$K4,"0")</f>
        <v>0</v>
      </c>
      <c r="AW4" s="399" t="str">
        <f>IF(AV4&lt;&gt;"0",(M4*AV4/$AV$16),"0")</f>
        <v>0</v>
      </c>
      <c r="AX4" s="399" t="str">
        <f>IF(D4=$AX$3,$K4,"0")</f>
        <v>0</v>
      </c>
      <c r="AY4" s="399" t="str">
        <f>IF(AX4&lt;&gt;"0",(M4*AX4/AX16),"0")</f>
        <v>0</v>
      </c>
      <c r="AZ4" s="399" t="str">
        <f>IF(D4=$AZ$3,$K4,"0")</f>
        <v>0</v>
      </c>
      <c r="BA4" s="399" t="str">
        <f>IF(AZ4&lt;&gt;"0",(M4*AZ4/$AZ$16),"0")</f>
        <v>0</v>
      </c>
      <c r="BB4" s="399" t="str">
        <f>IF(D4=$BB$3,$K4,"0")</f>
        <v>0</v>
      </c>
      <c r="BC4" s="399" t="str">
        <f>IF(BB4&lt;&gt;"0",(M4*BB4/$BB$16),"0")</f>
        <v>0</v>
      </c>
      <c r="BD4" s="399" t="str">
        <f>IF(D4=$BD$3,$K4,"0")</f>
        <v>0</v>
      </c>
      <c r="BE4" s="399" t="str">
        <f>IF(BD4&lt;&gt;"0",(M4*BD4/$BD$16),"0")</f>
        <v>0</v>
      </c>
      <c r="BF4" s="399" t="str">
        <f>IF(D4=$BF$3,$K4,"0")</f>
        <v>0</v>
      </c>
      <c r="BG4" s="399" t="str">
        <f>IF(BF4&lt;&gt;"0",(M4*BF4/$BF$16),"0")</f>
        <v>0</v>
      </c>
      <c r="BH4" s="399" t="str">
        <f>IF(D4=$BH$3,$K4,"0")</f>
        <v>0</v>
      </c>
      <c r="BI4" s="399" t="str">
        <f>IF(BH4&lt;&gt;"0",(M4*BH4/$BH$16),"0")</f>
        <v>0</v>
      </c>
      <c r="BJ4" s="399" t="str">
        <f>IF(D4=$BJ$3,$K4,"0")</f>
        <v>0</v>
      </c>
      <c r="BK4" s="399" t="str">
        <f>IF(BJ4&lt;&gt;"0",(M4*BJ4/$BJ$16),"0")</f>
        <v>0</v>
      </c>
      <c r="BL4" s="399" t="str">
        <f>IF(D4=$BL$3,$K4,"0")</f>
        <v>0</v>
      </c>
      <c r="BM4" s="399" t="str">
        <f>IF(BL4&lt;&gt;"0",(M4*BL4/$BL$16),"0")</f>
        <v>0</v>
      </c>
      <c r="BN4" s="399" t="str">
        <f>IF(D4=$BN$3,$L4,"0")</f>
        <v>0</v>
      </c>
      <c r="BO4" s="399" t="str">
        <f>IF(BN4&lt;&gt;"0",(M4*BN4/$BN$16),"0")</f>
        <v>0</v>
      </c>
      <c r="BP4" s="399" t="str">
        <f>IF(D4=$BP$3,$L4,"0")</f>
        <v>0</v>
      </c>
      <c r="BQ4" s="399" t="str">
        <f>IF(BP4&lt;&gt;"0",(M4*BP4/$BP$16),"0")</f>
        <v>0</v>
      </c>
      <c r="BR4" s="399" t="str">
        <f>IF(D4=$BR$3,$L4,"0")</f>
        <v>0</v>
      </c>
      <c r="BS4" s="399" t="str">
        <f>IF(BR4&lt;&gt;"0",(M4*BR4/$BR$16),"0")</f>
        <v>0</v>
      </c>
      <c r="BT4" s="399" t="str">
        <f>IF(D4=$BT$3,$L4,"0")</f>
        <v>0</v>
      </c>
      <c r="BU4" s="399" t="str">
        <f>IF(BT4&lt;&gt;"0",(M4*BT4/$BT$16),"0")</f>
        <v>0</v>
      </c>
      <c r="BV4" s="399" t="str">
        <f>IF(D4=$BV$3,$L4,"0")</f>
        <v>0</v>
      </c>
      <c r="BW4" s="399" t="str">
        <f>IF(BV4&lt;&gt;"0",(M4*BV4/$BV$16),"0")</f>
        <v>0</v>
      </c>
      <c r="BX4" s="399" t="str">
        <f>IF(D4=$BX$3,$L4,"0")</f>
        <v>0</v>
      </c>
      <c r="BY4" s="399" t="str">
        <f>IF(BX4&lt;&gt;"0",(M4*BX4/$BX$16),"0")</f>
        <v>0</v>
      </c>
      <c r="BZ4" s="399" t="str">
        <f>IF(D4=$BZ$3,$L4,"0")</f>
        <v>0</v>
      </c>
      <c r="CA4" s="399" t="str">
        <f>IF(BZ4&lt;&gt;"0",(M4*BZ4/$BZ$16),"0")</f>
        <v>0</v>
      </c>
      <c r="CB4" s="399" t="str">
        <f>IF(D4=$CB$3,$L4,"0")</f>
        <v>0</v>
      </c>
      <c r="CC4" s="399" t="str">
        <f>IF(CB4&lt;&gt;"0",(M4*CB4/$CB$16),"0")</f>
        <v>0</v>
      </c>
      <c r="CD4" s="399" t="str">
        <f>IF(D4=$CD$3,$L4,"0")</f>
        <v>0</v>
      </c>
      <c r="CE4" s="399" t="str">
        <f>IF(CD4&lt;&gt;"0",(M4*CD4/$CD$16),"0")</f>
        <v>0</v>
      </c>
      <c r="CF4" s="399" t="str">
        <f>IF(D4=$CF$3,$L4,"0")</f>
        <v>0</v>
      </c>
      <c r="CG4" s="399" t="str">
        <f>IF(CF4&lt;&gt;"0",(M4*CF4/$CF$16),"0")</f>
        <v>0</v>
      </c>
      <c r="CH4" s="399" t="str">
        <f>IF(D4=$CH$3,$L4,"0")</f>
        <v>0</v>
      </c>
      <c r="CI4" s="399" t="str">
        <f>IF(CH4&lt;&gt;"0",(M4*CH4/$CH$16),"0")</f>
        <v>0</v>
      </c>
      <c r="CJ4" s="399" t="str">
        <f>IF(D4=$CJ$3,$L4,"0")</f>
        <v>0</v>
      </c>
      <c r="CK4" s="399" t="str">
        <f>IF(CJ4&lt;&gt;"0",(M4*CJ4/$CJ$16),"0")</f>
        <v>0</v>
      </c>
    </row>
    <row r="5" spans="2:89" x14ac:dyDescent="0.3">
      <c r="B5" s="336">
        <v>2</v>
      </c>
      <c r="C5" s="392" t="str">
        <f>'3. Scénario E32b'!I7</f>
        <v>?</v>
      </c>
      <c r="D5" s="392" t="str">
        <f>'3. Scénario E32b'!J7</f>
        <v>?</v>
      </c>
      <c r="E5" s="393" t="str">
        <f>'3. Scénario E32b'!K7</f>
        <v>?</v>
      </c>
      <c r="F5" s="393" t="str">
        <f>'3. Scénario E32b'!L7</f>
        <v>?</v>
      </c>
      <c r="G5" s="467"/>
      <c r="H5" s="468"/>
      <c r="I5" s="468"/>
      <c r="J5" s="469"/>
      <c r="K5" s="400">
        <f>'3. Scénario E32b'!N7</f>
        <v>0</v>
      </c>
      <c r="L5" s="401">
        <f>'3. Scénario E32b'!O7</f>
        <v>0</v>
      </c>
      <c r="M5" s="402">
        <f t="shared" si="0"/>
        <v>0</v>
      </c>
      <c r="N5" s="402">
        <f t="shared" si="1"/>
        <v>0</v>
      </c>
      <c r="O5" s="402">
        <f t="shared" si="2"/>
        <v>0</v>
      </c>
      <c r="P5" s="397" t="str">
        <f t="shared" ref="P5:P15" si="3">IF(D5=$P$3,$K5,"0")</f>
        <v>0</v>
      </c>
      <c r="Q5" s="398" t="str">
        <f t="shared" ref="Q5:Q15" si="4">IF(P5&lt;&gt;"0",(M5*P5/P$16),"0")</f>
        <v>0</v>
      </c>
      <c r="R5" s="399" t="str">
        <f t="shared" ref="R5:R15" si="5">IF(D5=$R$3,$K5,"0")</f>
        <v>0</v>
      </c>
      <c r="S5" s="399" t="str">
        <f t="shared" ref="S5:S15" si="6">IF(R5&lt;&gt;"0",(M5*R5/R$16),"0")</f>
        <v>0</v>
      </c>
      <c r="T5" s="399" t="str">
        <f t="shared" ref="T5:T15" si="7">IF(D5=$T$3,$K5,"0")</f>
        <v>0</v>
      </c>
      <c r="U5" s="399" t="str">
        <f t="shared" ref="U5:U15" si="8">IF(T5&lt;&gt;"0",(M5*T5/$T$16),"0")</f>
        <v>0</v>
      </c>
      <c r="V5" s="399" t="str">
        <f t="shared" ref="V5:V15" si="9">IF(D5=$V$3,$K5,"0")</f>
        <v>0</v>
      </c>
      <c r="W5" s="399" t="str">
        <f t="shared" ref="W5:W15" si="10">IF(V5&lt;&gt;"0",(M5*V5/$V$16),"0")</f>
        <v>0</v>
      </c>
      <c r="X5" s="399" t="str">
        <f t="shared" ref="X5:X15" si="11">IF(D5=$X$3,$K5,"0")</f>
        <v>0</v>
      </c>
      <c r="Y5" s="399" t="str">
        <f t="shared" ref="Y5:Y15" si="12">IF(X5&lt;&gt;"0",(M5*X5/$X$16),"0")</f>
        <v>0</v>
      </c>
      <c r="Z5" s="399" t="str">
        <f t="shared" ref="Z5:Z15" si="13">IF(D5=$Z$3,$K5,"0")</f>
        <v>0</v>
      </c>
      <c r="AA5" s="399" t="str">
        <f t="shared" ref="AA5:AA15" si="14">IF(Z5&lt;&gt;"0",(M5*Z5/$Z$16),"0")</f>
        <v>0</v>
      </c>
      <c r="AB5" s="399" t="str">
        <f t="shared" ref="AB5:AB15" si="15">IF(D5=$AB$3,$K5,"0")</f>
        <v>0</v>
      </c>
      <c r="AC5" s="399" t="str">
        <f t="shared" ref="AC5:AC15" si="16">IF(AB5&lt;&gt;"0",(M5*AB5/$AB$16),"0")</f>
        <v>0</v>
      </c>
      <c r="AD5" s="399" t="str">
        <f t="shared" ref="AD5:AD15" si="17">IF(D5=$AD$3,$K5,"0")</f>
        <v>0</v>
      </c>
      <c r="AE5" s="399" t="str">
        <f t="shared" ref="AE5:AE15" si="18">IF(AD5&lt;&gt;"0",(M5*AD5/$AD$16),"0")</f>
        <v>0</v>
      </c>
      <c r="AF5" s="399" t="str">
        <f t="shared" ref="AF5:AF15" si="19">IF(D5=$AF$3,$K5,"0")</f>
        <v>0</v>
      </c>
      <c r="AG5" s="399" t="str">
        <f t="shared" ref="AG5:AG15" si="20">IF(AF5&lt;&gt;"0",(M5*AF5/$AF$16),"0")</f>
        <v>0</v>
      </c>
      <c r="AH5" s="399" t="str">
        <f t="shared" ref="AH5:AH15" si="21">IF(D5=$Z$3,$K5,"0")</f>
        <v>0</v>
      </c>
      <c r="AI5" s="399" t="str">
        <f t="shared" ref="AI5:AI15" si="22">IF(AH5&lt;&gt;"0",(M5*AH5/$AH$16),"0")</f>
        <v>0</v>
      </c>
      <c r="AJ5" s="399" t="str">
        <f t="shared" ref="AJ5:AJ15" si="23">IF(D5=$AJ$3,$K5,"0")</f>
        <v>0</v>
      </c>
      <c r="AK5" s="399" t="str">
        <f t="shared" ref="AK5:AK15" si="24">IF(AJ5&lt;&gt;"0",(M5*AJ5/$AJ$16),"0")</f>
        <v>0</v>
      </c>
      <c r="AL5" s="399" t="str">
        <f t="shared" ref="AL5:AL15" si="25">IF(D5=$AL$3,$K5,"0")</f>
        <v>0</v>
      </c>
      <c r="AM5" s="399" t="str">
        <f t="shared" ref="AM5:AM15" si="26">IF(AL5&lt;&gt;"0",(M5*AL5/$AL$16),"0")</f>
        <v>0</v>
      </c>
      <c r="AN5" s="399" t="str">
        <f t="shared" ref="AN5:AN15" si="27">IF(D5=$AN$3,$K5,"0")</f>
        <v>0</v>
      </c>
      <c r="AO5" s="399" t="str">
        <f t="shared" ref="AO5:AO15" si="28">IF(AN5&lt;&gt;"0",(M5*AN5/$AN$16),"0")</f>
        <v>0</v>
      </c>
      <c r="AP5" s="399" t="str">
        <f t="shared" ref="AP5:AP15" si="29">IF(D5=$AP$3,$K5,"0")</f>
        <v>0</v>
      </c>
      <c r="AQ5" s="399" t="str">
        <f t="shared" ref="AQ5:AQ15" si="30">IF(AP5&lt;&gt;"0",(M5*AP5/$AP$16),"0")</f>
        <v>0</v>
      </c>
      <c r="AR5" s="399" t="str">
        <f t="shared" ref="AR5:AR15" si="31">IF(D5=$AR$3,$K5,"0")</f>
        <v>0</v>
      </c>
      <c r="AS5" s="399" t="str">
        <f t="shared" ref="AS5:AS15" si="32">IF(AR5&lt;&gt;"0",(M5*AR5/$AR$16),"0")</f>
        <v>0</v>
      </c>
      <c r="AT5" s="399" t="str">
        <f t="shared" ref="AT5:AT15" si="33">IF(D5=$AT$3,$K5,"0")</f>
        <v>0</v>
      </c>
      <c r="AU5" s="399" t="str">
        <f t="shared" ref="AU5:AU15" si="34">IF(AT5&lt;&gt;"0",(M5*AT5/$AT$16),"0")</f>
        <v>0</v>
      </c>
      <c r="AV5" s="399" t="str">
        <f t="shared" ref="AV5:AV15" si="35">IF(D5=$AV$3,$K5,"0")</f>
        <v>0</v>
      </c>
      <c r="AW5" s="399" t="str">
        <f t="shared" ref="AW5:AW15" si="36">IF(AV5&lt;&gt;"0",(M5*AV5/$AV$16),"0")</f>
        <v>0</v>
      </c>
      <c r="AX5" s="399" t="str">
        <f t="shared" ref="AX5:AX15" si="37">IF(D5=$AX$3,$K5,"0")</f>
        <v>0</v>
      </c>
      <c r="AY5" s="399" t="str">
        <f t="shared" ref="AY5:AY15" si="38">IF(AX5&lt;&gt;"0",(M5*AX5/AX17),"0")</f>
        <v>0</v>
      </c>
      <c r="AZ5" s="399" t="str">
        <f t="shared" ref="AZ5:AZ15" si="39">IF(D5=$AZ$3,$K5,"0")</f>
        <v>0</v>
      </c>
      <c r="BA5" s="399" t="str">
        <f t="shared" ref="BA5:BA15" si="40">IF(AZ5&lt;&gt;"0",(M5*AZ5/$AZ$16),"0")</f>
        <v>0</v>
      </c>
      <c r="BB5" s="399" t="str">
        <f t="shared" ref="BB5:BB15" si="41">IF(D5=$BB$3,$K5,"0")</f>
        <v>0</v>
      </c>
      <c r="BC5" s="399" t="str">
        <f t="shared" ref="BC5:BC15" si="42">IF(BB5&lt;&gt;"0",(M5*BB5/$BB$16),"0")</f>
        <v>0</v>
      </c>
      <c r="BD5" s="399" t="str">
        <f t="shared" ref="BD5:BD15" si="43">IF(D5=$BD$3,$K5,"0")</f>
        <v>0</v>
      </c>
      <c r="BE5" s="399" t="str">
        <f t="shared" ref="BE5:BE15" si="44">IF(BD5&lt;&gt;"0",(M5*BD5/$BD$16),"0")</f>
        <v>0</v>
      </c>
      <c r="BF5" s="399" t="str">
        <f t="shared" ref="BF5:BF15" si="45">IF(D5=$BF$3,$K5,"0")</f>
        <v>0</v>
      </c>
      <c r="BG5" s="399" t="str">
        <f t="shared" ref="BG5:BG15" si="46">IF(BF5&lt;&gt;"0",(M5*BF5/$BF$16),"0")</f>
        <v>0</v>
      </c>
      <c r="BH5" s="399" t="str">
        <f t="shared" ref="BH5:BH15" si="47">IF(D5=$BH$3,$K5,"0")</f>
        <v>0</v>
      </c>
      <c r="BI5" s="399" t="str">
        <f t="shared" ref="BI5:BI15" si="48">IF(BH5&lt;&gt;"0",(M5*BH5/$BH$16),"0")</f>
        <v>0</v>
      </c>
      <c r="BJ5" s="399" t="str">
        <f t="shared" ref="BJ5:BJ15" si="49">IF(D5=$BJ$3,$K5,"0")</f>
        <v>0</v>
      </c>
      <c r="BK5" s="399" t="str">
        <f t="shared" ref="BK5:BK15" si="50">IF(BJ5&lt;&gt;"0",(M5*BJ5/$BJ$16),"0")</f>
        <v>0</v>
      </c>
      <c r="BL5" s="399" t="str">
        <f t="shared" ref="BL5:BL15" si="51">IF(D5=$BL$3,$K5,"0")</f>
        <v>0</v>
      </c>
      <c r="BM5" s="399" t="str">
        <f t="shared" ref="BM5:BM15" si="52">IF(BL5&lt;&gt;"0",(M5*BL5/$BL$16),"0")</f>
        <v>0</v>
      </c>
      <c r="BN5" s="399" t="str">
        <f t="shared" ref="BN5:BN15" si="53">IF(D5=$BN$3,$L5,"0")</f>
        <v>0</v>
      </c>
      <c r="BO5" s="399" t="str">
        <f t="shared" ref="BO5:BO15" si="54">IF(BN5&lt;&gt;"0",(M5*BN5/$BN$16),"0")</f>
        <v>0</v>
      </c>
      <c r="BP5" s="399" t="str">
        <f t="shared" ref="BP5:BP15" si="55">IF(D5=$BP$3,$L5,"0")</f>
        <v>0</v>
      </c>
      <c r="BQ5" s="399" t="str">
        <f t="shared" ref="BQ5:BQ15" si="56">IF(BP5&lt;&gt;"0",(M5*BP5/$BP$16),"0")</f>
        <v>0</v>
      </c>
      <c r="BR5" s="399" t="str">
        <f t="shared" ref="BR5:BR15" si="57">IF(D5=$BR$3,$L5,"0")</f>
        <v>0</v>
      </c>
      <c r="BS5" s="399" t="str">
        <f t="shared" ref="BS5:BS15" si="58">IF(BR5&lt;&gt;"0",(M5*BR5/$BR$16),"0")</f>
        <v>0</v>
      </c>
      <c r="BT5" s="399" t="str">
        <f t="shared" ref="BT5:BT15" si="59">IF(D5=$BT$3,$L5,"0")</f>
        <v>0</v>
      </c>
      <c r="BU5" s="399" t="str">
        <f t="shared" ref="BU5:BU15" si="60">IF(BT5&lt;&gt;"0",(M5*BT5/$BT$16),"0")</f>
        <v>0</v>
      </c>
      <c r="BV5" s="399" t="str">
        <f t="shared" ref="BV5:BV15" si="61">IF(D5=$BV$3,$L5,"0")</f>
        <v>0</v>
      </c>
      <c r="BW5" s="399" t="str">
        <f t="shared" ref="BW5:BW15" si="62">IF(BV5&lt;&gt;"0",(M5*BV5/$BV$16),"0")</f>
        <v>0</v>
      </c>
      <c r="BX5" s="399" t="str">
        <f t="shared" ref="BX5:BX15" si="63">IF(D5=$BX$3,$L5,"0")</f>
        <v>0</v>
      </c>
      <c r="BY5" s="399" t="str">
        <f t="shared" ref="BY5:BY15" si="64">IF(BX5&lt;&gt;"0",(M5*BX5/$BX$16),"0")</f>
        <v>0</v>
      </c>
      <c r="BZ5" s="399" t="str">
        <f t="shared" ref="BZ5:BZ15" si="65">IF(D5=$BZ$3,$L5,"0")</f>
        <v>0</v>
      </c>
      <c r="CA5" s="399" t="str">
        <f t="shared" ref="CA5:CA15" si="66">IF(BZ5&lt;&gt;"0",(M5*BZ5/$BZ$16),"0")</f>
        <v>0</v>
      </c>
      <c r="CB5" s="399" t="str">
        <f t="shared" ref="CB5:CB15" si="67">IF(D5=$CB$3,$L5,"0")</f>
        <v>0</v>
      </c>
      <c r="CC5" s="399" t="str">
        <f t="shared" ref="CC5:CC15" si="68">IF(CB5&lt;&gt;"0",(M5*CB5/$CB$16),"0")</f>
        <v>0</v>
      </c>
      <c r="CD5" s="399" t="str">
        <f t="shared" ref="CD5:CD15" si="69">IF(D5=$CD$3,$L5,"0")</f>
        <v>0</v>
      </c>
      <c r="CE5" s="399" t="str">
        <f t="shared" ref="CE5:CE15" si="70">IF(CD5&lt;&gt;"0",(M5*CD5/$CD$16),"0")</f>
        <v>0</v>
      </c>
      <c r="CF5" s="399" t="str">
        <f t="shared" ref="CF5:CF15" si="71">IF(D5=$CF$3,$L5,"0")</f>
        <v>0</v>
      </c>
      <c r="CG5" s="399" t="str">
        <f t="shared" ref="CG5:CG15" si="72">IF(CF5&lt;&gt;"0",(M5*CF5/$CF$16),"0")</f>
        <v>0</v>
      </c>
      <c r="CH5" s="399" t="str">
        <f t="shared" ref="CH5:CH15" si="73">IF(D5=$CH$3,$L5,"0")</f>
        <v>0</v>
      </c>
      <c r="CI5" s="399" t="str">
        <f t="shared" ref="CI5:CI15" si="74">IF(CH5&lt;&gt;"0",(M5*CH5/$CH$16),"0")</f>
        <v>0</v>
      </c>
      <c r="CJ5" s="399" t="str">
        <f t="shared" ref="CJ5:CJ15" si="75">IF(D5=$CJ$3,$L5,"0")</f>
        <v>0</v>
      </c>
      <c r="CK5" s="399" t="str">
        <f t="shared" ref="CK5:CK15" si="76">IF(CJ5&lt;&gt;"0",(M5*CJ5/$CJ$16),"0")</f>
        <v>0</v>
      </c>
    </row>
    <row r="6" spans="2:89" x14ac:dyDescent="0.3">
      <c r="B6" s="336">
        <v>3</v>
      </c>
      <c r="C6" s="392" t="str">
        <f>'3. Scénario E32b'!I8</f>
        <v>?</v>
      </c>
      <c r="D6" s="392" t="str">
        <f>'3. Scénario E32b'!J8</f>
        <v>?</v>
      </c>
      <c r="E6" s="393" t="str">
        <f>'3. Scénario E32b'!K8</f>
        <v>?</v>
      </c>
      <c r="F6" s="393" t="str">
        <f>'3. Scénario E32b'!L8</f>
        <v>?</v>
      </c>
      <c r="G6" s="470"/>
      <c r="H6" s="471"/>
      <c r="I6" s="468"/>
      <c r="J6" s="472"/>
      <c r="K6" s="400">
        <f>'3. Scénario E32b'!N8</f>
        <v>0</v>
      </c>
      <c r="L6" s="401">
        <f>'3. Scénario E32b'!O8</f>
        <v>0</v>
      </c>
      <c r="M6" s="396">
        <f t="shared" si="0"/>
        <v>0</v>
      </c>
      <c r="N6" s="396">
        <f t="shared" si="1"/>
        <v>0</v>
      </c>
      <c r="O6" s="396">
        <f t="shared" si="2"/>
        <v>0</v>
      </c>
      <c r="P6" s="397" t="str">
        <f t="shared" si="3"/>
        <v>0</v>
      </c>
      <c r="Q6" s="398" t="str">
        <f t="shared" si="4"/>
        <v>0</v>
      </c>
      <c r="R6" s="399" t="str">
        <f t="shared" si="5"/>
        <v>0</v>
      </c>
      <c r="S6" s="399" t="str">
        <f t="shared" si="6"/>
        <v>0</v>
      </c>
      <c r="T6" s="399" t="str">
        <f t="shared" si="7"/>
        <v>0</v>
      </c>
      <c r="U6" s="399" t="str">
        <f t="shared" si="8"/>
        <v>0</v>
      </c>
      <c r="V6" s="399" t="str">
        <f t="shared" si="9"/>
        <v>0</v>
      </c>
      <c r="W6" s="399" t="str">
        <f t="shared" si="10"/>
        <v>0</v>
      </c>
      <c r="X6" s="399" t="str">
        <f t="shared" si="11"/>
        <v>0</v>
      </c>
      <c r="Y6" s="399" t="str">
        <f t="shared" si="12"/>
        <v>0</v>
      </c>
      <c r="Z6" s="399" t="str">
        <f t="shared" si="13"/>
        <v>0</v>
      </c>
      <c r="AA6" s="399" t="str">
        <f t="shared" si="14"/>
        <v>0</v>
      </c>
      <c r="AB6" s="399" t="str">
        <f t="shared" si="15"/>
        <v>0</v>
      </c>
      <c r="AC6" s="399" t="str">
        <f t="shared" si="16"/>
        <v>0</v>
      </c>
      <c r="AD6" s="399" t="str">
        <f t="shared" si="17"/>
        <v>0</v>
      </c>
      <c r="AE6" s="399" t="str">
        <f t="shared" si="18"/>
        <v>0</v>
      </c>
      <c r="AF6" s="399" t="str">
        <f t="shared" si="19"/>
        <v>0</v>
      </c>
      <c r="AG6" s="399" t="str">
        <f t="shared" si="20"/>
        <v>0</v>
      </c>
      <c r="AH6" s="399" t="str">
        <f t="shared" si="21"/>
        <v>0</v>
      </c>
      <c r="AI6" s="399" t="str">
        <f t="shared" si="22"/>
        <v>0</v>
      </c>
      <c r="AJ6" s="399" t="str">
        <f t="shared" si="23"/>
        <v>0</v>
      </c>
      <c r="AK6" s="399" t="str">
        <f t="shared" si="24"/>
        <v>0</v>
      </c>
      <c r="AL6" s="399" t="str">
        <f t="shared" si="25"/>
        <v>0</v>
      </c>
      <c r="AM6" s="399" t="str">
        <f t="shared" si="26"/>
        <v>0</v>
      </c>
      <c r="AN6" s="399" t="str">
        <f t="shared" si="27"/>
        <v>0</v>
      </c>
      <c r="AO6" s="399" t="str">
        <f t="shared" si="28"/>
        <v>0</v>
      </c>
      <c r="AP6" s="399" t="str">
        <f t="shared" si="29"/>
        <v>0</v>
      </c>
      <c r="AQ6" s="399" t="str">
        <f t="shared" si="30"/>
        <v>0</v>
      </c>
      <c r="AR6" s="399" t="str">
        <f t="shared" si="31"/>
        <v>0</v>
      </c>
      <c r="AS6" s="399" t="str">
        <f t="shared" si="32"/>
        <v>0</v>
      </c>
      <c r="AT6" s="399" t="str">
        <f t="shared" si="33"/>
        <v>0</v>
      </c>
      <c r="AU6" s="399" t="str">
        <f t="shared" si="34"/>
        <v>0</v>
      </c>
      <c r="AV6" s="399" t="str">
        <f t="shared" si="35"/>
        <v>0</v>
      </c>
      <c r="AW6" s="399" t="str">
        <f t="shared" si="36"/>
        <v>0</v>
      </c>
      <c r="AX6" s="399" t="str">
        <f t="shared" si="37"/>
        <v>0</v>
      </c>
      <c r="AY6" s="399" t="str">
        <f t="shared" si="38"/>
        <v>0</v>
      </c>
      <c r="AZ6" s="399" t="str">
        <f t="shared" si="39"/>
        <v>0</v>
      </c>
      <c r="BA6" s="399" t="str">
        <f t="shared" si="40"/>
        <v>0</v>
      </c>
      <c r="BB6" s="399" t="str">
        <f t="shared" si="41"/>
        <v>0</v>
      </c>
      <c r="BC6" s="399" t="str">
        <f t="shared" si="42"/>
        <v>0</v>
      </c>
      <c r="BD6" s="399" t="str">
        <f t="shared" si="43"/>
        <v>0</v>
      </c>
      <c r="BE6" s="399" t="str">
        <f t="shared" si="44"/>
        <v>0</v>
      </c>
      <c r="BF6" s="399" t="str">
        <f t="shared" si="45"/>
        <v>0</v>
      </c>
      <c r="BG6" s="399" t="str">
        <f t="shared" si="46"/>
        <v>0</v>
      </c>
      <c r="BH6" s="399" t="str">
        <f t="shared" si="47"/>
        <v>0</v>
      </c>
      <c r="BI6" s="399" t="str">
        <f t="shared" si="48"/>
        <v>0</v>
      </c>
      <c r="BJ6" s="399" t="str">
        <f t="shared" si="49"/>
        <v>0</v>
      </c>
      <c r="BK6" s="399" t="str">
        <f t="shared" si="50"/>
        <v>0</v>
      </c>
      <c r="BL6" s="399" t="str">
        <f t="shared" si="51"/>
        <v>0</v>
      </c>
      <c r="BM6" s="399" t="str">
        <f t="shared" si="52"/>
        <v>0</v>
      </c>
      <c r="BN6" s="399" t="str">
        <f t="shared" si="53"/>
        <v>0</v>
      </c>
      <c r="BO6" s="399" t="str">
        <f t="shared" si="54"/>
        <v>0</v>
      </c>
      <c r="BP6" s="399" t="str">
        <f t="shared" si="55"/>
        <v>0</v>
      </c>
      <c r="BQ6" s="399" t="str">
        <f t="shared" si="56"/>
        <v>0</v>
      </c>
      <c r="BR6" s="399" t="str">
        <f t="shared" si="57"/>
        <v>0</v>
      </c>
      <c r="BS6" s="399" t="str">
        <f t="shared" si="58"/>
        <v>0</v>
      </c>
      <c r="BT6" s="399" t="str">
        <f t="shared" si="59"/>
        <v>0</v>
      </c>
      <c r="BU6" s="399" t="str">
        <f t="shared" si="60"/>
        <v>0</v>
      </c>
      <c r="BV6" s="399" t="str">
        <f t="shared" si="61"/>
        <v>0</v>
      </c>
      <c r="BW6" s="399" t="str">
        <f t="shared" si="62"/>
        <v>0</v>
      </c>
      <c r="BX6" s="399" t="str">
        <f t="shared" si="63"/>
        <v>0</v>
      </c>
      <c r="BY6" s="399" t="str">
        <f t="shared" si="64"/>
        <v>0</v>
      </c>
      <c r="BZ6" s="399" t="str">
        <f t="shared" si="65"/>
        <v>0</v>
      </c>
      <c r="CA6" s="399" t="str">
        <f t="shared" si="66"/>
        <v>0</v>
      </c>
      <c r="CB6" s="399" t="str">
        <f t="shared" si="67"/>
        <v>0</v>
      </c>
      <c r="CC6" s="399" t="str">
        <f t="shared" si="68"/>
        <v>0</v>
      </c>
      <c r="CD6" s="399" t="str">
        <f t="shared" si="69"/>
        <v>0</v>
      </c>
      <c r="CE6" s="399" t="str">
        <f t="shared" si="70"/>
        <v>0</v>
      </c>
      <c r="CF6" s="399" t="str">
        <f t="shared" si="71"/>
        <v>0</v>
      </c>
      <c r="CG6" s="399" t="str">
        <f t="shared" si="72"/>
        <v>0</v>
      </c>
      <c r="CH6" s="399" t="str">
        <f t="shared" si="73"/>
        <v>0</v>
      </c>
      <c r="CI6" s="399" t="str">
        <f t="shared" si="74"/>
        <v>0</v>
      </c>
      <c r="CJ6" s="399" t="str">
        <f t="shared" si="75"/>
        <v>0</v>
      </c>
      <c r="CK6" s="399" t="str">
        <f t="shared" si="76"/>
        <v>0</v>
      </c>
    </row>
    <row r="7" spans="2:89" x14ac:dyDescent="0.3">
      <c r="B7" s="336">
        <v>4</v>
      </c>
      <c r="C7" s="392" t="str">
        <f>'3. Scénario E32b'!I9</f>
        <v>?</v>
      </c>
      <c r="D7" s="392" t="str">
        <f>'3. Scénario E32b'!J9</f>
        <v>?</v>
      </c>
      <c r="E7" s="393" t="str">
        <f>'3. Scénario E32b'!K9</f>
        <v>?</v>
      </c>
      <c r="F7" s="393" t="str">
        <f>'3. Scénario E32b'!L9</f>
        <v>?</v>
      </c>
      <c r="G7" s="470"/>
      <c r="H7" s="468"/>
      <c r="I7" s="471"/>
      <c r="J7" s="472"/>
      <c r="K7" s="400">
        <f>'3. Scénario E32b'!N9</f>
        <v>0</v>
      </c>
      <c r="L7" s="401">
        <f>'3. Scénario E32b'!O9</f>
        <v>0</v>
      </c>
      <c r="M7" s="402">
        <f t="shared" si="0"/>
        <v>0</v>
      </c>
      <c r="N7" s="402">
        <f t="shared" si="1"/>
        <v>0</v>
      </c>
      <c r="O7" s="402">
        <f t="shared" si="2"/>
        <v>0</v>
      </c>
      <c r="P7" s="397" t="str">
        <f t="shared" si="3"/>
        <v>0</v>
      </c>
      <c r="Q7" s="398" t="str">
        <f t="shared" si="4"/>
        <v>0</v>
      </c>
      <c r="R7" s="399" t="str">
        <f t="shared" si="5"/>
        <v>0</v>
      </c>
      <c r="S7" s="399" t="str">
        <f t="shared" si="6"/>
        <v>0</v>
      </c>
      <c r="T7" s="399" t="str">
        <f t="shared" si="7"/>
        <v>0</v>
      </c>
      <c r="U7" s="399" t="str">
        <f t="shared" si="8"/>
        <v>0</v>
      </c>
      <c r="V7" s="399" t="str">
        <f t="shared" si="9"/>
        <v>0</v>
      </c>
      <c r="W7" s="399" t="str">
        <f t="shared" si="10"/>
        <v>0</v>
      </c>
      <c r="X7" s="399" t="str">
        <f t="shared" si="11"/>
        <v>0</v>
      </c>
      <c r="Y7" s="399" t="str">
        <f t="shared" si="12"/>
        <v>0</v>
      </c>
      <c r="Z7" s="399" t="str">
        <f t="shared" si="13"/>
        <v>0</v>
      </c>
      <c r="AA7" s="399" t="str">
        <f t="shared" si="14"/>
        <v>0</v>
      </c>
      <c r="AB7" s="399" t="str">
        <f t="shared" si="15"/>
        <v>0</v>
      </c>
      <c r="AC7" s="399" t="str">
        <f t="shared" si="16"/>
        <v>0</v>
      </c>
      <c r="AD7" s="399" t="str">
        <f t="shared" si="17"/>
        <v>0</v>
      </c>
      <c r="AE7" s="399" t="str">
        <f t="shared" si="18"/>
        <v>0</v>
      </c>
      <c r="AF7" s="399" t="str">
        <f t="shared" si="19"/>
        <v>0</v>
      </c>
      <c r="AG7" s="399" t="str">
        <f t="shared" si="20"/>
        <v>0</v>
      </c>
      <c r="AH7" s="399" t="str">
        <f t="shared" si="21"/>
        <v>0</v>
      </c>
      <c r="AI7" s="399" t="str">
        <f t="shared" si="22"/>
        <v>0</v>
      </c>
      <c r="AJ7" s="399" t="str">
        <f t="shared" si="23"/>
        <v>0</v>
      </c>
      <c r="AK7" s="399" t="str">
        <f t="shared" si="24"/>
        <v>0</v>
      </c>
      <c r="AL7" s="399" t="str">
        <f t="shared" si="25"/>
        <v>0</v>
      </c>
      <c r="AM7" s="399" t="str">
        <f t="shared" si="26"/>
        <v>0</v>
      </c>
      <c r="AN7" s="399" t="str">
        <f t="shared" si="27"/>
        <v>0</v>
      </c>
      <c r="AO7" s="399" t="str">
        <f t="shared" si="28"/>
        <v>0</v>
      </c>
      <c r="AP7" s="399" t="str">
        <f t="shared" si="29"/>
        <v>0</v>
      </c>
      <c r="AQ7" s="399" t="str">
        <f t="shared" si="30"/>
        <v>0</v>
      </c>
      <c r="AR7" s="399" t="str">
        <f t="shared" si="31"/>
        <v>0</v>
      </c>
      <c r="AS7" s="399" t="str">
        <f t="shared" si="32"/>
        <v>0</v>
      </c>
      <c r="AT7" s="399" t="str">
        <f t="shared" si="33"/>
        <v>0</v>
      </c>
      <c r="AU7" s="399" t="str">
        <f t="shared" si="34"/>
        <v>0</v>
      </c>
      <c r="AV7" s="399" t="str">
        <f t="shared" si="35"/>
        <v>0</v>
      </c>
      <c r="AW7" s="399" t="str">
        <f t="shared" si="36"/>
        <v>0</v>
      </c>
      <c r="AX7" s="399" t="str">
        <f t="shared" si="37"/>
        <v>0</v>
      </c>
      <c r="AY7" s="399" t="str">
        <f t="shared" si="38"/>
        <v>0</v>
      </c>
      <c r="AZ7" s="399" t="str">
        <f t="shared" si="39"/>
        <v>0</v>
      </c>
      <c r="BA7" s="399" t="str">
        <f t="shared" si="40"/>
        <v>0</v>
      </c>
      <c r="BB7" s="399" t="str">
        <f t="shared" si="41"/>
        <v>0</v>
      </c>
      <c r="BC7" s="399" t="str">
        <f t="shared" si="42"/>
        <v>0</v>
      </c>
      <c r="BD7" s="399" t="str">
        <f t="shared" si="43"/>
        <v>0</v>
      </c>
      <c r="BE7" s="399" t="str">
        <f t="shared" si="44"/>
        <v>0</v>
      </c>
      <c r="BF7" s="399" t="str">
        <f t="shared" si="45"/>
        <v>0</v>
      </c>
      <c r="BG7" s="399" t="str">
        <f t="shared" si="46"/>
        <v>0</v>
      </c>
      <c r="BH7" s="399" t="str">
        <f t="shared" si="47"/>
        <v>0</v>
      </c>
      <c r="BI7" s="399" t="str">
        <f t="shared" si="48"/>
        <v>0</v>
      </c>
      <c r="BJ7" s="399" t="str">
        <f t="shared" si="49"/>
        <v>0</v>
      </c>
      <c r="BK7" s="399" t="str">
        <f t="shared" si="50"/>
        <v>0</v>
      </c>
      <c r="BL7" s="399" t="str">
        <f t="shared" si="51"/>
        <v>0</v>
      </c>
      <c r="BM7" s="399" t="str">
        <f t="shared" si="52"/>
        <v>0</v>
      </c>
      <c r="BN7" s="399" t="str">
        <f t="shared" si="53"/>
        <v>0</v>
      </c>
      <c r="BO7" s="399" t="str">
        <f t="shared" si="54"/>
        <v>0</v>
      </c>
      <c r="BP7" s="399" t="str">
        <f t="shared" si="55"/>
        <v>0</v>
      </c>
      <c r="BQ7" s="399" t="str">
        <f t="shared" si="56"/>
        <v>0</v>
      </c>
      <c r="BR7" s="399" t="str">
        <f t="shared" si="57"/>
        <v>0</v>
      </c>
      <c r="BS7" s="399" t="str">
        <f t="shared" si="58"/>
        <v>0</v>
      </c>
      <c r="BT7" s="399" t="str">
        <f t="shared" si="59"/>
        <v>0</v>
      </c>
      <c r="BU7" s="399" t="str">
        <f t="shared" si="60"/>
        <v>0</v>
      </c>
      <c r="BV7" s="399" t="str">
        <f t="shared" si="61"/>
        <v>0</v>
      </c>
      <c r="BW7" s="399" t="str">
        <f t="shared" si="62"/>
        <v>0</v>
      </c>
      <c r="BX7" s="399" t="str">
        <f t="shared" si="63"/>
        <v>0</v>
      </c>
      <c r="BY7" s="399" t="str">
        <f t="shared" si="64"/>
        <v>0</v>
      </c>
      <c r="BZ7" s="399" t="str">
        <f t="shared" si="65"/>
        <v>0</v>
      </c>
      <c r="CA7" s="399" t="str">
        <f t="shared" si="66"/>
        <v>0</v>
      </c>
      <c r="CB7" s="399" t="str">
        <f t="shared" si="67"/>
        <v>0</v>
      </c>
      <c r="CC7" s="399" t="str">
        <f t="shared" si="68"/>
        <v>0</v>
      </c>
      <c r="CD7" s="399" t="str">
        <f t="shared" si="69"/>
        <v>0</v>
      </c>
      <c r="CE7" s="399" t="str">
        <f t="shared" si="70"/>
        <v>0</v>
      </c>
      <c r="CF7" s="399" t="str">
        <f t="shared" si="71"/>
        <v>0</v>
      </c>
      <c r="CG7" s="399" t="str">
        <f t="shared" si="72"/>
        <v>0</v>
      </c>
      <c r="CH7" s="399" t="str">
        <f t="shared" si="73"/>
        <v>0</v>
      </c>
      <c r="CI7" s="399" t="str">
        <f t="shared" si="74"/>
        <v>0</v>
      </c>
      <c r="CJ7" s="399" t="str">
        <f t="shared" si="75"/>
        <v>0</v>
      </c>
      <c r="CK7" s="399" t="str">
        <f t="shared" si="76"/>
        <v>0</v>
      </c>
    </row>
    <row r="8" spans="2:89" x14ac:dyDescent="0.3">
      <c r="B8" s="336">
        <v>5</v>
      </c>
      <c r="C8" s="392" t="str">
        <f>'3. Scénario E32b'!I10</f>
        <v>?</v>
      </c>
      <c r="D8" s="392" t="str">
        <f>'3. Scénario E32b'!J10</f>
        <v>?</v>
      </c>
      <c r="E8" s="393" t="str">
        <f>'3. Scénario E32b'!K10</f>
        <v>?</v>
      </c>
      <c r="F8" s="393" t="str">
        <f>'3. Scénario E32b'!L10</f>
        <v>?</v>
      </c>
      <c r="G8" s="470"/>
      <c r="H8" s="471"/>
      <c r="I8" s="468"/>
      <c r="J8" s="472"/>
      <c r="K8" s="400">
        <f>'3. Scénario E32b'!N10</f>
        <v>0</v>
      </c>
      <c r="L8" s="401">
        <f>'3. Scénario E32b'!O10</f>
        <v>0</v>
      </c>
      <c r="M8" s="396">
        <f t="shared" si="0"/>
        <v>0</v>
      </c>
      <c r="N8" s="396">
        <f t="shared" si="1"/>
        <v>0</v>
      </c>
      <c r="O8" s="396">
        <f t="shared" si="2"/>
        <v>0</v>
      </c>
      <c r="P8" s="397" t="str">
        <f t="shared" si="3"/>
        <v>0</v>
      </c>
      <c r="Q8" s="398" t="str">
        <f t="shared" si="4"/>
        <v>0</v>
      </c>
      <c r="R8" s="399" t="str">
        <f t="shared" si="5"/>
        <v>0</v>
      </c>
      <c r="S8" s="399" t="str">
        <f t="shared" si="6"/>
        <v>0</v>
      </c>
      <c r="T8" s="399" t="str">
        <f t="shared" si="7"/>
        <v>0</v>
      </c>
      <c r="U8" s="399" t="str">
        <f t="shared" si="8"/>
        <v>0</v>
      </c>
      <c r="V8" s="399" t="str">
        <f t="shared" si="9"/>
        <v>0</v>
      </c>
      <c r="W8" s="399" t="str">
        <f t="shared" si="10"/>
        <v>0</v>
      </c>
      <c r="X8" s="399" t="str">
        <f t="shared" si="11"/>
        <v>0</v>
      </c>
      <c r="Y8" s="399" t="str">
        <f t="shared" si="12"/>
        <v>0</v>
      </c>
      <c r="Z8" s="399" t="str">
        <f t="shared" si="13"/>
        <v>0</v>
      </c>
      <c r="AA8" s="399" t="str">
        <f t="shared" si="14"/>
        <v>0</v>
      </c>
      <c r="AB8" s="399" t="str">
        <f t="shared" si="15"/>
        <v>0</v>
      </c>
      <c r="AC8" s="399" t="str">
        <f t="shared" si="16"/>
        <v>0</v>
      </c>
      <c r="AD8" s="399" t="str">
        <f t="shared" si="17"/>
        <v>0</v>
      </c>
      <c r="AE8" s="399" t="str">
        <f t="shared" si="18"/>
        <v>0</v>
      </c>
      <c r="AF8" s="399" t="str">
        <f t="shared" si="19"/>
        <v>0</v>
      </c>
      <c r="AG8" s="399" t="str">
        <f t="shared" si="20"/>
        <v>0</v>
      </c>
      <c r="AH8" s="399" t="str">
        <f t="shared" si="21"/>
        <v>0</v>
      </c>
      <c r="AI8" s="399" t="str">
        <f t="shared" si="22"/>
        <v>0</v>
      </c>
      <c r="AJ8" s="399" t="str">
        <f t="shared" si="23"/>
        <v>0</v>
      </c>
      <c r="AK8" s="399" t="str">
        <f t="shared" si="24"/>
        <v>0</v>
      </c>
      <c r="AL8" s="399" t="str">
        <f t="shared" si="25"/>
        <v>0</v>
      </c>
      <c r="AM8" s="399" t="str">
        <f t="shared" si="26"/>
        <v>0</v>
      </c>
      <c r="AN8" s="399" t="str">
        <f t="shared" si="27"/>
        <v>0</v>
      </c>
      <c r="AO8" s="399" t="str">
        <f t="shared" si="28"/>
        <v>0</v>
      </c>
      <c r="AP8" s="399" t="str">
        <f t="shared" si="29"/>
        <v>0</v>
      </c>
      <c r="AQ8" s="399" t="str">
        <f t="shared" si="30"/>
        <v>0</v>
      </c>
      <c r="AR8" s="399" t="str">
        <f t="shared" si="31"/>
        <v>0</v>
      </c>
      <c r="AS8" s="399" t="str">
        <f t="shared" si="32"/>
        <v>0</v>
      </c>
      <c r="AT8" s="399" t="str">
        <f t="shared" si="33"/>
        <v>0</v>
      </c>
      <c r="AU8" s="399" t="str">
        <f t="shared" si="34"/>
        <v>0</v>
      </c>
      <c r="AV8" s="399" t="str">
        <f t="shared" si="35"/>
        <v>0</v>
      </c>
      <c r="AW8" s="399" t="str">
        <f t="shared" si="36"/>
        <v>0</v>
      </c>
      <c r="AX8" s="399" t="str">
        <f t="shared" si="37"/>
        <v>0</v>
      </c>
      <c r="AY8" s="399" t="str">
        <f t="shared" si="38"/>
        <v>0</v>
      </c>
      <c r="AZ8" s="399" t="str">
        <f t="shared" si="39"/>
        <v>0</v>
      </c>
      <c r="BA8" s="399" t="str">
        <f t="shared" si="40"/>
        <v>0</v>
      </c>
      <c r="BB8" s="399" t="str">
        <f t="shared" si="41"/>
        <v>0</v>
      </c>
      <c r="BC8" s="399" t="str">
        <f t="shared" si="42"/>
        <v>0</v>
      </c>
      <c r="BD8" s="399" t="str">
        <f t="shared" si="43"/>
        <v>0</v>
      </c>
      <c r="BE8" s="399" t="str">
        <f t="shared" si="44"/>
        <v>0</v>
      </c>
      <c r="BF8" s="399" t="str">
        <f t="shared" si="45"/>
        <v>0</v>
      </c>
      <c r="BG8" s="399" t="str">
        <f t="shared" si="46"/>
        <v>0</v>
      </c>
      <c r="BH8" s="399" t="str">
        <f t="shared" si="47"/>
        <v>0</v>
      </c>
      <c r="BI8" s="399" t="str">
        <f t="shared" si="48"/>
        <v>0</v>
      </c>
      <c r="BJ8" s="399" t="str">
        <f t="shared" si="49"/>
        <v>0</v>
      </c>
      <c r="BK8" s="399" t="str">
        <f t="shared" si="50"/>
        <v>0</v>
      </c>
      <c r="BL8" s="399" t="str">
        <f t="shared" si="51"/>
        <v>0</v>
      </c>
      <c r="BM8" s="399" t="str">
        <f t="shared" si="52"/>
        <v>0</v>
      </c>
      <c r="BN8" s="399" t="str">
        <f t="shared" si="53"/>
        <v>0</v>
      </c>
      <c r="BO8" s="399" t="str">
        <f t="shared" si="54"/>
        <v>0</v>
      </c>
      <c r="BP8" s="399" t="str">
        <f t="shared" si="55"/>
        <v>0</v>
      </c>
      <c r="BQ8" s="399" t="str">
        <f t="shared" si="56"/>
        <v>0</v>
      </c>
      <c r="BR8" s="399" t="str">
        <f t="shared" si="57"/>
        <v>0</v>
      </c>
      <c r="BS8" s="399" t="str">
        <f t="shared" si="58"/>
        <v>0</v>
      </c>
      <c r="BT8" s="399" t="str">
        <f t="shared" si="59"/>
        <v>0</v>
      </c>
      <c r="BU8" s="399" t="str">
        <f t="shared" si="60"/>
        <v>0</v>
      </c>
      <c r="BV8" s="399" t="str">
        <f t="shared" si="61"/>
        <v>0</v>
      </c>
      <c r="BW8" s="399" t="str">
        <f t="shared" si="62"/>
        <v>0</v>
      </c>
      <c r="BX8" s="399" t="str">
        <f t="shared" si="63"/>
        <v>0</v>
      </c>
      <c r="BY8" s="399" t="str">
        <f t="shared" si="64"/>
        <v>0</v>
      </c>
      <c r="BZ8" s="399" t="str">
        <f t="shared" si="65"/>
        <v>0</v>
      </c>
      <c r="CA8" s="399" t="str">
        <f t="shared" si="66"/>
        <v>0</v>
      </c>
      <c r="CB8" s="399" t="str">
        <f t="shared" si="67"/>
        <v>0</v>
      </c>
      <c r="CC8" s="399" t="str">
        <f t="shared" si="68"/>
        <v>0</v>
      </c>
      <c r="CD8" s="399" t="str">
        <f t="shared" si="69"/>
        <v>0</v>
      </c>
      <c r="CE8" s="399" t="str">
        <f t="shared" si="70"/>
        <v>0</v>
      </c>
      <c r="CF8" s="399" t="str">
        <f t="shared" si="71"/>
        <v>0</v>
      </c>
      <c r="CG8" s="399" t="str">
        <f t="shared" si="72"/>
        <v>0</v>
      </c>
      <c r="CH8" s="399" t="str">
        <f t="shared" si="73"/>
        <v>0</v>
      </c>
      <c r="CI8" s="399" t="str">
        <f t="shared" si="74"/>
        <v>0</v>
      </c>
      <c r="CJ8" s="399" t="str">
        <f t="shared" si="75"/>
        <v>0</v>
      </c>
      <c r="CK8" s="399" t="str">
        <f t="shared" si="76"/>
        <v>0</v>
      </c>
    </row>
    <row r="9" spans="2:89" x14ac:dyDescent="0.3">
      <c r="B9" s="336">
        <v>6</v>
      </c>
      <c r="C9" s="392" t="str">
        <f>'3. Scénario E32b'!I11</f>
        <v>?</v>
      </c>
      <c r="D9" s="392" t="str">
        <f>'3. Scénario E32b'!J11</f>
        <v>?</v>
      </c>
      <c r="E9" s="393" t="str">
        <f>'3. Scénario E32b'!K11</f>
        <v>?</v>
      </c>
      <c r="F9" s="393" t="str">
        <f>'3. Scénario E32b'!L11</f>
        <v>?</v>
      </c>
      <c r="G9" s="470"/>
      <c r="H9" s="471"/>
      <c r="I9" s="468"/>
      <c r="J9" s="472"/>
      <c r="K9" s="400">
        <f>'3. Scénario E32b'!N11</f>
        <v>0</v>
      </c>
      <c r="L9" s="401">
        <f>'3. Scénario E32b'!O11</f>
        <v>0</v>
      </c>
      <c r="M9" s="402">
        <f t="shared" si="0"/>
        <v>0</v>
      </c>
      <c r="N9" s="402">
        <f t="shared" si="1"/>
        <v>0</v>
      </c>
      <c r="O9" s="402">
        <f t="shared" si="2"/>
        <v>0</v>
      </c>
      <c r="P9" s="397" t="str">
        <f t="shared" si="3"/>
        <v>0</v>
      </c>
      <c r="Q9" s="398" t="str">
        <f t="shared" si="4"/>
        <v>0</v>
      </c>
      <c r="R9" s="399" t="str">
        <f t="shared" si="5"/>
        <v>0</v>
      </c>
      <c r="S9" s="399" t="str">
        <f t="shared" si="6"/>
        <v>0</v>
      </c>
      <c r="T9" s="399" t="str">
        <f t="shared" si="7"/>
        <v>0</v>
      </c>
      <c r="U9" s="399" t="str">
        <f t="shared" si="8"/>
        <v>0</v>
      </c>
      <c r="V9" s="399" t="str">
        <f t="shared" si="9"/>
        <v>0</v>
      </c>
      <c r="W9" s="399" t="str">
        <f t="shared" si="10"/>
        <v>0</v>
      </c>
      <c r="X9" s="399" t="str">
        <f t="shared" si="11"/>
        <v>0</v>
      </c>
      <c r="Y9" s="399" t="str">
        <f t="shared" si="12"/>
        <v>0</v>
      </c>
      <c r="Z9" s="399" t="str">
        <f t="shared" si="13"/>
        <v>0</v>
      </c>
      <c r="AA9" s="399" t="str">
        <f t="shared" si="14"/>
        <v>0</v>
      </c>
      <c r="AB9" s="399" t="str">
        <f t="shared" si="15"/>
        <v>0</v>
      </c>
      <c r="AC9" s="399" t="str">
        <f t="shared" si="16"/>
        <v>0</v>
      </c>
      <c r="AD9" s="399" t="str">
        <f t="shared" si="17"/>
        <v>0</v>
      </c>
      <c r="AE9" s="399" t="str">
        <f t="shared" si="18"/>
        <v>0</v>
      </c>
      <c r="AF9" s="399" t="str">
        <f t="shared" si="19"/>
        <v>0</v>
      </c>
      <c r="AG9" s="399" t="str">
        <f t="shared" si="20"/>
        <v>0</v>
      </c>
      <c r="AH9" s="399" t="str">
        <f t="shared" si="21"/>
        <v>0</v>
      </c>
      <c r="AI9" s="399" t="str">
        <f t="shared" si="22"/>
        <v>0</v>
      </c>
      <c r="AJ9" s="399" t="str">
        <f t="shared" si="23"/>
        <v>0</v>
      </c>
      <c r="AK9" s="399" t="str">
        <f t="shared" si="24"/>
        <v>0</v>
      </c>
      <c r="AL9" s="399" t="str">
        <f t="shared" si="25"/>
        <v>0</v>
      </c>
      <c r="AM9" s="399" t="str">
        <f t="shared" si="26"/>
        <v>0</v>
      </c>
      <c r="AN9" s="399" t="str">
        <f t="shared" si="27"/>
        <v>0</v>
      </c>
      <c r="AO9" s="399" t="str">
        <f t="shared" si="28"/>
        <v>0</v>
      </c>
      <c r="AP9" s="399" t="str">
        <f t="shared" si="29"/>
        <v>0</v>
      </c>
      <c r="AQ9" s="399" t="str">
        <f t="shared" si="30"/>
        <v>0</v>
      </c>
      <c r="AR9" s="399" t="str">
        <f t="shared" si="31"/>
        <v>0</v>
      </c>
      <c r="AS9" s="399" t="str">
        <f t="shared" si="32"/>
        <v>0</v>
      </c>
      <c r="AT9" s="399" t="str">
        <f t="shared" si="33"/>
        <v>0</v>
      </c>
      <c r="AU9" s="399" t="str">
        <f t="shared" si="34"/>
        <v>0</v>
      </c>
      <c r="AV9" s="399" t="str">
        <f t="shared" si="35"/>
        <v>0</v>
      </c>
      <c r="AW9" s="399" t="str">
        <f t="shared" si="36"/>
        <v>0</v>
      </c>
      <c r="AX9" s="399" t="str">
        <f t="shared" si="37"/>
        <v>0</v>
      </c>
      <c r="AY9" s="399" t="str">
        <f t="shared" si="38"/>
        <v>0</v>
      </c>
      <c r="AZ9" s="399" t="str">
        <f t="shared" si="39"/>
        <v>0</v>
      </c>
      <c r="BA9" s="399" t="str">
        <f t="shared" si="40"/>
        <v>0</v>
      </c>
      <c r="BB9" s="399" t="str">
        <f t="shared" si="41"/>
        <v>0</v>
      </c>
      <c r="BC9" s="399" t="str">
        <f t="shared" si="42"/>
        <v>0</v>
      </c>
      <c r="BD9" s="399" t="str">
        <f t="shared" si="43"/>
        <v>0</v>
      </c>
      <c r="BE9" s="399" t="str">
        <f t="shared" si="44"/>
        <v>0</v>
      </c>
      <c r="BF9" s="399" t="str">
        <f t="shared" si="45"/>
        <v>0</v>
      </c>
      <c r="BG9" s="399" t="str">
        <f t="shared" si="46"/>
        <v>0</v>
      </c>
      <c r="BH9" s="399" t="str">
        <f t="shared" si="47"/>
        <v>0</v>
      </c>
      <c r="BI9" s="399" t="str">
        <f t="shared" si="48"/>
        <v>0</v>
      </c>
      <c r="BJ9" s="399" t="str">
        <f t="shared" si="49"/>
        <v>0</v>
      </c>
      <c r="BK9" s="399" t="str">
        <f t="shared" si="50"/>
        <v>0</v>
      </c>
      <c r="BL9" s="399" t="str">
        <f t="shared" si="51"/>
        <v>0</v>
      </c>
      <c r="BM9" s="399" t="str">
        <f t="shared" si="52"/>
        <v>0</v>
      </c>
      <c r="BN9" s="399" t="str">
        <f t="shared" si="53"/>
        <v>0</v>
      </c>
      <c r="BO9" s="399" t="str">
        <f t="shared" si="54"/>
        <v>0</v>
      </c>
      <c r="BP9" s="399" t="str">
        <f t="shared" si="55"/>
        <v>0</v>
      </c>
      <c r="BQ9" s="399" t="str">
        <f t="shared" si="56"/>
        <v>0</v>
      </c>
      <c r="BR9" s="399" t="str">
        <f t="shared" si="57"/>
        <v>0</v>
      </c>
      <c r="BS9" s="399" t="str">
        <f t="shared" si="58"/>
        <v>0</v>
      </c>
      <c r="BT9" s="399" t="str">
        <f t="shared" si="59"/>
        <v>0</v>
      </c>
      <c r="BU9" s="399" t="str">
        <f t="shared" si="60"/>
        <v>0</v>
      </c>
      <c r="BV9" s="399" t="str">
        <f t="shared" si="61"/>
        <v>0</v>
      </c>
      <c r="BW9" s="399" t="str">
        <f t="shared" si="62"/>
        <v>0</v>
      </c>
      <c r="BX9" s="399" t="str">
        <f t="shared" si="63"/>
        <v>0</v>
      </c>
      <c r="BY9" s="399" t="str">
        <f t="shared" si="64"/>
        <v>0</v>
      </c>
      <c r="BZ9" s="399" t="str">
        <f t="shared" si="65"/>
        <v>0</v>
      </c>
      <c r="CA9" s="399" t="str">
        <f t="shared" si="66"/>
        <v>0</v>
      </c>
      <c r="CB9" s="399" t="str">
        <f t="shared" si="67"/>
        <v>0</v>
      </c>
      <c r="CC9" s="399" t="str">
        <f t="shared" si="68"/>
        <v>0</v>
      </c>
      <c r="CD9" s="399" t="str">
        <f t="shared" si="69"/>
        <v>0</v>
      </c>
      <c r="CE9" s="399" t="str">
        <f t="shared" si="70"/>
        <v>0</v>
      </c>
      <c r="CF9" s="399" t="str">
        <f t="shared" si="71"/>
        <v>0</v>
      </c>
      <c r="CG9" s="399" t="str">
        <f t="shared" si="72"/>
        <v>0</v>
      </c>
      <c r="CH9" s="399" t="str">
        <f t="shared" si="73"/>
        <v>0</v>
      </c>
      <c r="CI9" s="399" t="str">
        <f t="shared" si="74"/>
        <v>0</v>
      </c>
      <c r="CJ9" s="399" t="str">
        <f t="shared" si="75"/>
        <v>0</v>
      </c>
      <c r="CK9" s="399" t="str">
        <f t="shared" si="76"/>
        <v>0</v>
      </c>
    </row>
    <row r="10" spans="2:89" x14ac:dyDescent="0.3">
      <c r="B10" s="336">
        <v>7</v>
      </c>
      <c r="C10" s="392" t="str">
        <f>'3. Scénario E32b'!I12</f>
        <v>?</v>
      </c>
      <c r="D10" s="392" t="str">
        <f>'3. Scénario E32b'!J12</f>
        <v>?</v>
      </c>
      <c r="E10" s="393" t="str">
        <f>'3. Scénario E32b'!K12</f>
        <v>?</v>
      </c>
      <c r="F10" s="393" t="str">
        <f>'3. Scénario E32b'!L12</f>
        <v>?</v>
      </c>
      <c r="G10" s="470"/>
      <c r="H10" s="471"/>
      <c r="I10" s="471"/>
      <c r="J10" s="469"/>
      <c r="K10" s="400">
        <f>'3. Scénario E32b'!N12</f>
        <v>0</v>
      </c>
      <c r="L10" s="401">
        <f>'3. Scénario E32b'!O12</f>
        <v>0</v>
      </c>
      <c r="M10" s="396">
        <f t="shared" si="0"/>
        <v>0</v>
      </c>
      <c r="N10" s="396">
        <f t="shared" si="1"/>
        <v>0</v>
      </c>
      <c r="O10" s="396">
        <f t="shared" si="2"/>
        <v>0</v>
      </c>
      <c r="P10" s="397" t="str">
        <f t="shared" si="3"/>
        <v>0</v>
      </c>
      <c r="Q10" s="398" t="str">
        <f t="shared" si="4"/>
        <v>0</v>
      </c>
      <c r="R10" s="399" t="str">
        <f t="shared" si="5"/>
        <v>0</v>
      </c>
      <c r="S10" s="399" t="str">
        <f t="shared" si="6"/>
        <v>0</v>
      </c>
      <c r="T10" s="399" t="str">
        <f t="shared" si="7"/>
        <v>0</v>
      </c>
      <c r="U10" s="399" t="str">
        <f t="shared" si="8"/>
        <v>0</v>
      </c>
      <c r="V10" s="399" t="str">
        <f t="shared" si="9"/>
        <v>0</v>
      </c>
      <c r="W10" s="399" t="str">
        <f t="shared" si="10"/>
        <v>0</v>
      </c>
      <c r="X10" s="399" t="str">
        <f t="shared" si="11"/>
        <v>0</v>
      </c>
      <c r="Y10" s="399" t="str">
        <f t="shared" si="12"/>
        <v>0</v>
      </c>
      <c r="Z10" s="399" t="str">
        <f t="shared" si="13"/>
        <v>0</v>
      </c>
      <c r="AA10" s="399" t="str">
        <f t="shared" si="14"/>
        <v>0</v>
      </c>
      <c r="AB10" s="399" t="str">
        <f t="shared" si="15"/>
        <v>0</v>
      </c>
      <c r="AC10" s="399" t="str">
        <f t="shared" si="16"/>
        <v>0</v>
      </c>
      <c r="AD10" s="399" t="str">
        <f t="shared" si="17"/>
        <v>0</v>
      </c>
      <c r="AE10" s="399" t="str">
        <f t="shared" si="18"/>
        <v>0</v>
      </c>
      <c r="AF10" s="399" t="str">
        <f t="shared" si="19"/>
        <v>0</v>
      </c>
      <c r="AG10" s="399" t="str">
        <f t="shared" si="20"/>
        <v>0</v>
      </c>
      <c r="AH10" s="399" t="str">
        <f t="shared" si="21"/>
        <v>0</v>
      </c>
      <c r="AI10" s="399" t="str">
        <f t="shared" si="22"/>
        <v>0</v>
      </c>
      <c r="AJ10" s="399" t="str">
        <f t="shared" si="23"/>
        <v>0</v>
      </c>
      <c r="AK10" s="399" t="str">
        <f t="shared" si="24"/>
        <v>0</v>
      </c>
      <c r="AL10" s="399" t="str">
        <f t="shared" si="25"/>
        <v>0</v>
      </c>
      <c r="AM10" s="399" t="str">
        <f t="shared" si="26"/>
        <v>0</v>
      </c>
      <c r="AN10" s="399" t="str">
        <f t="shared" si="27"/>
        <v>0</v>
      </c>
      <c r="AO10" s="399" t="str">
        <f t="shared" si="28"/>
        <v>0</v>
      </c>
      <c r="AP10" s="399" t="str">
        <f t="shared" si="29"/>
        <v>0</v>
      </c>
      <c r="AQ10" s="399" t="str">
        <f t="shared" si="30"/>
        <v>0</v>
      </c>
      <c r="AR10" s="399" t="str">
        <f t="shared" si="31"/>
        <v>0</v>
      </c>
      <c r="AS10" s="399" t="str">
        <f t="shared" si="32"/>
        <v>0</v>
      </c>
      <c r="AT10" s="399" t="str">
        <f t="shared" si="33"/>
        <v>0</v>
      </c>
      <c r="AU10" s="399" t="str">
        <f t="shared" si="34"/>
        <v>0</v>
      </c>
      <c r="AV10" s="399" t="str">
        <f t="shared" si="35"/>
        <v>0</v>
      </c>
      <c r="AW10" s="399" t="str">
        <f t="shared" si="36"/>
        <v>0</v>
      </c>
      <c r="AX10" s="399" t="str">
        <f t="shared" si="37"/>
        <v>0</v>
      </c>
      <c r="AY10" s="399" t="str">
        <f t="shared" si="38"/>
        <v>0</v>
      </c>
      <c r="AZ10" s="399" t="str">
        <f t="shared" si="39"/>
        <v>0</v>
      </c>
      <c r="BA10" s="399" t="str">
        <f t="shared" si="40"/>
        <v>0</v>
      </c>
      <c r="BB10" s="399" t="str">
        <f t="shared" si="41"/>
        <v>0</v>
      </c>
      <c r="BC10" s="399" t="str">
        <f t="shared" si="42"/>
        <v>0</v>
      </c>
      <c r="BD10" s="399" t="str">
        <f t="shared" si="43"/>
        <v>0</v>
      </c>
      <c r="BE10" s="399" t="str">
        <f t="shared" si="44"/>
        <v>0</v>
      </c>
      <c r="BF10" s="399" t="str">
        <f t="shared" si="45"/>
        <v>0</v>
      </c>
      <c r="BG10" s="399" t="str">
        <f t="shared" si="46"/>
        <v>0</v>
      </c>
      <c r="BH10" s="399" t="str">
        <f t="shared" si="47"/>
        <v>0</v>
      </c>
      <c r="BI10" s="399" t="str">
        <f t="shared" si="48"/>
        <v>0</v>
      </c>
      <c r="BJ10" s="399" t="str">
        <f t="shared" si="49"/>
        <v>0</v>
      </c>
      <c r="BK10" s="399" t="str">
        <f t="shared" si="50"/>
        <v>0</v>
      </c>
      <c r="BL10" s="399" t="str">
        <f t="shared" si="51"/>
        <v>0</v>
      </c>
      <c r="BM10" s="399" t="str">
        <f t="shared" si="52"/>
        <v>0</v>
      </c>
      <c r="BN10" s="399" t="str">
        <f t="shared" si="53"/>
        <v>0</v>
      </c>
      <c r="BO10" s="399" t="str">
        <f t="shared" si="54"/>
        <v>0</v>
      </c>
      <c r="BP10" s="399" t="str">
        <f t="shared" si="55"/>
        <v>0</v>
      </c>
      <c r="BQ10" s="399" t="str">
        <f t="shared" si="56"/>
        <v>0</v>
      </c>
      <c r="BR10" s="399" t="str">
        <f t="shared" si="57"/>
        <v>0</v>
      </c>
      <c r="BS10" s="399" t="str">
        <f t="shared" si="58"/>
        <v>0</v>
      </c>
      <c r="BT10" s="399" t="str">
        <f t="shared" si="59"/>
        <v>0</v>
      </c>
      <c r="BU10" s="399" t="str">
        <f t="shared" si="60"/>
        <v>0</v>
      </c>
      <c r="BV10" s="399" t="str">
        <f t="shared" si="61"/>
        <v>0</v>
      </c>
      <c r="BW10" s="399" t="str">
        <f t="shared" si="62"/>
        <v>0</v>
      </c>
      <c r="BX10" s="399" t="str">
        <f t="shared" si="63"/>
        <v>0</v>
      </c>
      <c r="BY10" s="399" t="str">
        <f t="shared" si="64"/>
        <v>0</v>
      </c>
      <c r="BZ10" s="399" t="str">
        <f t="shared" si="65"/>
        <v>0</v>
      </c>
      <c r="CA10" s="399" t="str">
        <f t="shared" si="66"/>
        <v>0</v>
      </c>
      <c r="CB10" s="399" t="str">
        <f t="shared" si="67"/>
        <v>0</v>
      </c>
      <c r="CC10" s="399" t="str">
        <f t="shared" si="68"/>
        <v>0</v>
      </c>
      <c r="CD10" s="399" t="str">
        <f t="shared" si="69"/>
        <v>0</v>
      </c>
      <c r="CE10" s="399" t="str">
        <f t="shared" si="70"/>
        <v>0</v>
      </c>
      <c r="CF10" s="399" t="str">
        <f t="shared" si="71"/>
        <v>0</v>
      </c>
      <c r="CG10" s="399" t="str">
        <f t="shared" si="72"/>
        <v>0</v>
      </c>
      <c r="CH10" s="399" t="str">
        <f t="shared" si="73"/>
        <v>0</v>
      </c>
      <c r="CI10" s="399" t="str">
        <f t="shared" si="74"/>
        <v>0</v>
      </c>
      <c r="CJ10" s="399" t="str">
        <f t="shared" si="75"/>
        <v>0</v>
      </c>
      <c r="CK10" s="399" t="str">
        <f t="shared" si="76"/>
        <v>0</v>
      </c>
    </row>
    <row r="11" spans="2:89" x14ac:dyDescent="0.3">
      <c r="B11" s="336">
        <v>8</v>
      </c>
      <c r="C11" s="392" t="str">
        <f>'3. Scénario E32b'!I13</f>
        <v>?</v>
      </c>
      <c r="D11" s="392" t="str">
        <f>'3. Scénario E32b'!J13</f>
        <v>?</v>
      </c>
      <c r="E11" s="393" t="str">
        <f>'3. Scénario E32b'!K13</f>
        <v>?</v>
      </c>
      <c r="F11" s="393" t="str">
        <f>'3. Scénario E32b'!L13</f>
        <v>?</v>
      </c>
      <c r="G11" s="467"/>
      <c r="H11" s="468"/>
      <c r="I11" s="468"/>
      <c r="J11" s="469"/>
      <c r="K11" s="400">
        <f>'3. Scénario E32b'!N13</f>
        <v>0</v>
      </c>
      <c r="L11" s="401">
        <f>'3. Scénario E32b'!O13</f>
        <v>0</v>
      </c>
      <c r="M11" s="402">
        <f t="shared" si="0"/>
        <v>0</v>
      </c>
      <c r="N11" s="402">
        <f t="shared" si="1"/>
        <v>0</v>
      </c>
      <c r="O11" s="402">
        <f t="shared" si="2"/>
        <v>0</v>
      </c>
      <c r="P11" s="397" t="str">
        <f t="shared" si="3"/>
        <v>0</v>
      </c>
      <c r="Q11" s="398" t="str">
        <f t="shared" si="4"/>
        <v>0</v>
      </c>
      <c r="R11" s="399" t="str">
        <f t="shared" si="5"/>
        <v>0</v>
      </c>
      <c r="S11" s="399" t="str">
        <f t="shared" si="6"/>
        <v>0</v>
      </c>
      <c r="T11" s="399" t="str">
        <f t="shared" si="7"/>
        <v>0</v>
      </c>
      <c r="U11" s="399" t="str">
        <f t="shared" si="8"/>
        <v>0</v>
      </c>
      <c r="V11" s="399" t="str">
        <f t="shared" si="9"/>
        <v>0</v>
      </c>
      <c r="W11" s="399" t="str">
        <f t="shared" si="10"/>
        <v>0</v>
      </c>
      <c r="X11" s="399" t="str">
        <f t="shared" si="11"/>
        <v>0</v>
      </c>
      <c r="Y11" s="399" t="str">
        <f t="shared" si="12"/>
        <v>0</v>
      </c>
      <c r="Z11" s="399" t="str">
        <f t="shared" si="13"/>
        <v>0</v>
      </c>
      <c r="AA11" s="399" t="str">
        <f t="shared" si="14"/>
        <v>0</v>
      </c>
      <c r="AB11" s="399" t="str">
        <f t="shared" si="15"/>
        <v>0</v>
      </c>
      <c r="AC11" s="399" t="str">
        <f t="shared" si="16"/>
        <v>0</v>
      </c>
      <c r="AD11" s="399" t="str">
        <f t="shared" si="17"/>
        <v>0</v>
      </c>
      <c r="AE11" s="399" t="str">
        <f t="shared" si="18"/>
        <v>0</v>
      </c>
      <c r="AF11" s="399" t="str">
        <f t="shared" si="19"/>
        <v>0</v>
      </c>
      <c r="AG11" s="399" t="str">
        <f t="shared" si="20"/>
        <v>0</v>
      </c>
      <c r="AH11" s="399" t="str">
        <f t="shared" si="21"/>
        <v>0</v>
      </c>
      <c r="AI11" s="399" t="str">
        <f t="shared" si="22"/>
        <v>0</v>
      </c>
      <c r="AJ11" s="399" t="str">
        <f t="shared" si="23"/>
        <v>0</v>
      </c>
      <c r="AK11" s="399" t="str">
        <f t="shared" si="24"/>
        <v>0</v>
      </c>
      <c r="AL11" s="399" t="str">
        <f t="shared" si="25"/>
        <v>0</v>
      </c>
      <c r="AM11" s="399" t="str">
        <f t="shared" si="26"/>
        <v>0</v>
      </c>
      <c r="AN11" s="399" t="str">
        <f t="shared" si="27"/>
        <v>0</v>
      </c>
      <c r="AO11" s="399" t="str">
        <f t="shared" si="28"/>
        <v>0</v>
      </c>
      <c r="AP11" s="399" t="str">
        <f t="shared" si="29"/>
        <v>0</v>
      </c>
      <c r="AQ11" s="399" t="str">
        <f t="shared" si="30"/>
        <v>0</v>
      </c>
      <c r="AR11" s="399" t="str">
        <f t="shared" si="31"/>
        <v>0</v>
      </c>
      <c r="AS11" s="399" t="str">
        <f t="shared" si="32"/>
        <v>0</v>
      </c>
      <c r="AT11" s="399" t="str">
        <f t="shared" si="33"/>
        <v>0</v>
      </c>
      <c r="AU11" s="399" t="str">
        <f t="shared" si="34"/>
        <v>0</v>
      </c>
      <c r="AV11" s="399" t="str">
        <f t="shared" si="35"/>
        <v>0</v>
      </c>
      <c r="AW11" s="399" t="str">
        <f t="shared" si="36"/>
        <v>0</v>
      </c>
      <c r="AX11" s="399" t="str">
        <f t="shared" si="37"/>
        <v>0</v>
      </c>
      <c r="AY11" s="399" t="str">
        <f t="shared" si="38"/>
        <v>0</v>
      </c>
      <c r="AZ11" s="399" t="str">
        <f t="shared" si="39"/>
        <v>0</v>
      </c>
      <c r="BA11" s="399" t="str">
        <f t="shared" si="40"/>
        <v>0</v>
      </c>
      <c r="BB11" s="399" t="str">
        <f t="shared" si="41"/>
        <v>0</v>
      </c>
      <c r="BC11" s="399" t="str">
        <f t="shared" si="42"/>
        <v>0</v>
      </c>
      <c r="BD11" s="399" t="str">
        <f t="shared" si="43"/>
        <v>0</v>
      </c>
      <c r="BE11" s="399" t="str">
        <f t="shared" si="44"/>
        <v>0</v>
      </c>
      <c r="BF11" s="399" t="str">
        <f t="shared" si="45"/>
        <v>0</v>
      </c>
      <c r="BG11" s="399" t="str">
        <f t="shared" si="46"/>
        <v>0</v>
      </c>
      <c r="BH11" s="399" t="str">
        <f t="shared" si="47"/>
        <v>0</v>
      </c>
      <c r="BI11" s="399" t="str">
        <f t="shared" si="48"/>
        <v>0</v>
      </c>
      <c r="BJ11" s="399" t="str">
        <f t="shared" si="49"/>
        <v>0</v>
      </c>
      <c r="BK11" s="399" t="str">
        <f t="shared" si="50"/>
        <v>0</v>
      </c>
      <c r="BL11" s="399" t="str">
        <f t="shared" si="51"/>
        <v>0</v>
      </c>
      <c r="BM11" s="399" t="str">
        <f t="shared" si="52"/>
        <v>0</v>
      </c>
      <c r="BN11" s="399" t="str">
        <f t="shared" si="53"/>
        <v>0</v>
      </c>
      <c r="BO11" s="399" t="str">
        <f t="shared" si="54"/>
        <v>0</v>
      </c>
      <c r="BP11" s="399" t="str">
        <f t="shared" si="55"/>
        <v>0</v>
      </c>
      <c r="BQ11" s="399" t="str">
        <f t="shared" si="56"/>
        <v>0</v>
      </c>
      <c r="BR11" s="399" t="str">
        <f t="shared" si="57"/>
        <v>0</v>
      </c>
      <c r="BS11" s="399" t="str">
        <f t="shared" si="58"/>
        <v>0</v>
      </c>
      <c r="BT11" s="399" t="str">
        <f t="shared" si="59"/>
        <v>0</v>
      </c>
      <c r="BU11" s="399" t="str">
        <f t="shared" si="60"/>
        <v>0</v>
      </c>
      <c r="BV11" s="399" t="str">
        <f t="shared" si="61"/>
        <v>0</v>
      </c>
      <c r="BW11" s="399" t="str">
        <f t="shared" si="62"/>
        <v>0</v>
      </c>
      <c r="BX11" s="399" t="str">
        <f t="shared" si="63"/>
        <v>0</v>
      </c>
      <c r="BY11" s="399" t="str">
        <f t="shared" si="64"/>
        <v>0</v>
      </c>
      <c r="BZ11" s="399" t="str">
        <f t="shared" si="65"/>
        <v>0</v>
      </c>
      <c r="CA11" s="399" t="str">
        <f t="shared" si="66"/>
        <v>0</v>
      </c>
      <c r="CB11" s="399" t="str">
        <f t="shared" si="67"/>
        <v>0</v>
      </c>
      <c r="CC11" s="399" t="str">
        <f t="shared" si="68"/>
        <v>0</v>
      </c>
      <c r="CD11" s="399" t="str">
        <f t="shared" si="69"/>
        <v>0</v>
      </c>
      <c r="CE11" s="399" t="str">
        <f t="shared" si="70"/>
        <v>0</v>
      </c>
      <c r="CF11" s="399" t="str">
        <f t="shared" si="71"/>
        <v>0</v>
      </c>
      <c r="CG11" s="399" t="str">
        <f t="shared" si="72"/>
        <v>0</v>
      </c>
      <c r="CH11" s="399" t="str">
        <f t="shared" si="73"/>
        <v>0</v>
      </c>
      <c r="CI11" s="399" t="str">
        <f t="shared" si="74"/>
        <v>0</v>
      </c>
      <c r="CJ11" s="399" t="str">
        <f t="shared" si="75"/>
        <v>0</v>
      </c>
      <c r="CK11" s="399" t="str">
        <f t="shared" si="76"/>
        <v>0</v>
      </c>
    </row>
    <row r="12" spans="2:89" x14ac:dyDescent="0.3">
      <c r="B12" s="336">
        <v>9</v>
      </c>
      <c r="C12" s="392" t="str">
        <f>'3. Scénario E32b'!I14</f>
        <v>?</v>
      </c>
      <c r="D12" s="392" t="str">
        <f>'3. Scénario E32b'!J14</f>
        <v>?</v>
      </c>
      <c r="E12" s="393" t="str">
        <f>'3. Scénario E32b'!K14</f>
        <v>?</v>
      </c>
      <c r="F12" s="393" t="str">
        <f>'3. Scénario E32b'!L14</f>
        <v>?</v>
      </c>
      <c r="G12" s="467"/>
      <c r="H12" s="468"/>
      <c r="I12" s="468"/>
      <c r="J12" s="469"/>
      <c r="K12" s="400">
        <f>'3. Scénario E32b'!N14</f>
        <v>0</v>
      </c>
      <c r="L12" s="401">
        <f>'3. Scénario E32b'!O14</f>
        <v>0</v>
      </c>
      <c r="M12" s="402">
        <f t="shared" si="0"/>
        <v>0</v>
      </c>
      <c r="N12" s="402">
        <f t="shared" si="1"/>
        <v>0</v>
      </c>
      <c r="O12" s="402">
        <f t="shared" si="2"/>
        <v>0</v>
      </c>
      <c r="P12" s="397" t="str">
        <f t="shared" si="3"/>
        <v>0</v>
      </c>
      <c r="Q12" s="398" t="str">
        <f t="shared" si="4"/>
        <v>0</v>
      </c>
      <c r="R12" s="399" t="str">
        <f t="shared" si="5"/>
        <v>0</v>
      </c>
      <c r="S12" s="399" t="str">
        <f t="shared" si="6"/>
        <v>0</v>
      </c>
      <c r="T12" s="399" t="str">
        <f t="shared" si="7"/>
        <v>0</v>
      </c>
      <c r="U12" s="399" t="str">
        <f t="shared" si="8"/>
        <v>0</v>
      </c>
      <c r="V12" s="399" t="str">
        <f t="shared" si="9"/>
        <v>0</v>
      </c>
      <c r="W12" s="399" t="str">
        <f t="shared" si="10"/>
        <v>0</v>
      </c>
      <c r="X12" s="399" t="str">
        <f t="shared" si="11"/>
        <v>0</v>
      </c>
      <c r="Y12" s="399" t="str">
        <f t="shared" si="12"/>
        <v>0</v>
      </c>
      <c r="Z12" s="399" t="str">
        <f t="shared" si="13"/>
        <v>0</v>
      </c>
      <c r="AA12" s="399" t="str">
        <f t="shared" si="14"/>
        <v>0</v>
      </c>
      <c r="AB12" s="399" t="str">
        <f t="shared" si="15"/>
        <v>0</v>
      </c>
      <c r="AC12" s="399" t="str">
        <f t="shared" si="16"/>
        <v>0</v>
      </c>
      <c r="AD12" s="399" t="str">
        <f t="shared" si="17"/>
        <v>0</v>
      </c>
      <c r="AE12" s="399" t="str">
        <f t="shared" si="18"/>
        <v>0</v>
      </c>
      <c r="AF12" s="399" t="str">
        <f t="shared" si="19"/>
        <v>0</v>
      </c>
      <c r="AG12" s="399" t="str">
        <f t="shared" si="20"/>
        <v>0</v>
      </c>
      <c r="AH12" s="399" t="str">
        <f t="shared" si="21"/>
        <v>0</v>
      </c>
      <c r="AI12" s="399" t="str">
        <f t="shared" si="22"/>
        <v>0</v>
      </c>
      <c r="AJ12" s="399" t="str">
        <f t="shared" si="23"/>
        <v>0</v>
      </c>
      <c r="AK12" s="399" t="str">
        <f t="shared" si="24"/>
        <v>0</v>
      </c>
      <c r="AL12" s="399" t="str">
        <f t="shared" si="25"/>
        <v>0</v>
      </c>
      <c r="AM12" s="399" t="str">
        <f t="shared" si="26"/>
        <v>0</v>
      </c>
      <c r="AN12" s="399" t="str">
        <f t="shared" si="27"/>
        <v>0</v>
      </c>
      <c r="AO12" s="399" t="str">
        <f t="shared" si="28"/>
        <v>0</v>
      </c>
      <c r="AP12" s="399" t="str">
        <f t="shared" si="29"/>
        <v>0</v>
      </c>
      <c r="AQ12" s="399" t="str">
        <f t="shared" si="30"/>
        <v>0</v>
      </c>
      <c r="AR12" s="399" t="str">
        <f t="shared" si="31"/>
        <v>0</v>
      </c>
      <c r="AS12" s="399" t="str">
        <f t="shared" si="32"/>
        <v>0</v>
      </c>
      <c r="AT12" s="399" t="str">
        <f t="shared" si="33"/>
        <v>0</v>
      </c>
      <c r="AU12" s="399" t="str">
        <f t="shared" si="34"/>
        <v>0</v>
      </c>
      <c r="AV12" s="399" t="str">
        <f t="shared" si="35"/>
        <v>0</v>
      </c>
      <c r="AW12" s="399" t="str">
        <f t="shared" si="36"/>
        <v>0</v>
      </c>
      <c r="AX12" s="399" t="str">
        <f t="shared" si="37"/>
        <v>0</v>
      </c>
      <c r="AY12" s="399" t="str">
        <f t="shared" si="38"/>
        <v>0</v>
      </c>
      <c r="AZ12" s="399" t="str">
        <f t="shared" si="39"/>
        <v>0</v>
      </c>
      <c r="BA12" s="399" t="str">
        <f t="shared" si="40"/>
        <v>0</v>
      </c>
      <c r="BB12" s="399" t="str">
        <f t="shared" si="41"/>
        <v>0</v>
      </c>
      <c r="BC12" s="399" t="str">
        <f t="shared" si="42"/>
        <v>0</v>
      </c>
      <c r="BD12" s="399" t="str">
        <f t="shared" si="43"/>
        <v>0</v>
      </c>
      <c r="BE12" s="399" t="str">
        <f t="shared" si="44"/>
        <v>0</v>
      </c>
      <c r="BF12" s="399" t="str">
        <f t="shared" si="45"/>
        <v>0</v>
      </c>
      <c r="BG12" s="399" t="str">
        <f t="shared" si="46"/>
        <v>0</v>
      </c>
      <c r="BH12" s="399" t="str">
        <f t="shared" si="47"/>
        <v>0</v>
      </c>
      <c r="BI12" s="399" t="str">
        <f t="shared" si="48"/>
        <v>0</v>
      </c>
      <c r="BJ12" s="399" t="str">
        <f t="shared" si="49"/>
        <v>0</v>
      </c>
      <c r="BK12" s="399" t="str">
        <f t="shared" si="50"/>
        <v>0</v>
      </c>
      <c r="BL12" s="399" t="str">
        <f t="shared" si="51"/>
        <v>0</v>
      </c>
      <c r="BM12" s="399" t="str">
        <f t="shared" si="52"/>
        <v>0</v>
      </c>
      <c r="BN12" s="399" t="str">
        <f t="shared" si="53"/>
        <v>0</v>
      </c>
      <c r="BO12" s="399" t="str">
        <f t="shared" si="54"/>
        <v>0</v>
      </c>
      <c r="BP12" s="399" t="str">
        <f t="shared" si="55"/>
        <v>0</v>
      </c>
      <c r="BQ12" s="399" t="str">
        <f t="shared" si="56"/>
        <v>0</v>
      </c>
      <c r="BR12" s="399" t="str">
        <f t="shared" si="57"/>
        <v>0</v>
      </c>
      <c r="BS12" s="399" t="str">
        <f t="shared" si="58"/>
        <v>0</v>
      </c>
      <c r="BT12" s="399" t="str">
        <f t="shared" si="59"/>
        <v>0</v>
      </c>
      <c r="BU12" s="399" t="str">
        <f t="shared" si="60"/>
        <v>0</v>
      </c>
      <c r="BV12" s="399" t="str">
        <f t="shared" si="61"/>
        <v>0</v>
      </c>
      <c r="BW12" s="399" t="str">
        <f t="shared" si="62"/>
        <v>0</v>
      </c>
      <c r="BX12" s="399" t="str">
        <f t="shared" si="63"/>
        <v>0</v>
      </c>
      <c r="BY12" s="399" t="str">
        <f t="shared" si="64"/>
        <v>0</v>
      </c>
      <c r="BZ12" s="399" t="str">
        <f t="shared" si="65"/>
        <v>0</v>
      </c>
      <c r="CA12" s="399" t="str">
        <f t="shared" si="66"/>
        <v>0</v>
      </c>
      <c r="CB12" s="399" t="str">
        <f t="shared" si="67"/>
        <v>0</v>
      </c>
      <c r="CC12" s="399" t="str">
        <f t="shared" si="68"/>
        <v>0</v>
      </c>
      <c r="CD12" s="399" t="str">
        <f t="shared" si="69"/>
        <v>0</v>
      </c>
      <c r="CE12" s="399" t="str">
        <f t="shared" si="70"/>
        <v>0</v>
      </c>
      <c r="CF12" s="399" t="str">
        <f t="shared" si="71"/>
        <v>0</v>
      </c>
      <c r="CG12" s="399" t="str">
        <f t="shared" si="72"/>
        <v>0</v>
      </c>
      <c r="CH12" s="399" t="str">
        <f t="shared" si="73"/>
        <v>0</v>
      </c>
      <c r="CI12" s="399" t="str">
        <f t="shared" si="74"/>
        <v>0</v>
      </c>
      <c r="CJ12" s="399" t="str">
        <f t="shared" si="75"/>
        <v>0</v>
      </c>
      <c r="CK12" s="399" t="str">
        <f t="shared" si="76"/>
        <v>0</v>
      </c>
    </row>
    <row r="13" spans="2:89" x14ac:dyDescent="0.3">
      <c r="B13" s="336">
        <v>10</v>
      </c>
      <c r="C13" s="392" t="str">
        <f>'3. Scénario E32b'!I15</f>
        <v>?</v>
      </c>
      <c r="D13" s="392" t="str">
        <f>'3. Scénario E32b'!J15</f>
        <v>?</v>
      </c>
      <c r="E13" s="393" t="str">
        <f>'3. Scénario E32b'!K15</f>
        <v>?</v>
      </c>
      <c r="F13" s="393" t="str">
        <f>'3. Scénario E32b'!L15</f>
        <v>?</v>
      </c>
      <c r="G13" s="467"/>
      <c r="H13" s="468"/>
      <c r="I13" s="468"/>
      <c r="J13" s="469"/>
      <c r="K13" s="400">
        <f>'3. Scénario E32b'!N15</f>
        <v>0</v>
      </c>
      <c r="L13" s="401">
        <f>'3. Scénario E32b'!O15</f>
        <v>0</v>
      </c>
      <c r="M13" s="402">
        <f t="shared" si="0"/>
        <v>0</v>
      </c>
      <c r="N13" s="402">
        <f t="shared" si="1"/>
        <v>0</v>
      </c>
      <c r="O13" s="402">
        <f t="shared" si="2"/>
        <v>0</v>
      </c>
      <c r="P13" s="397" t="str">
        <f t="shared" si="3"/>
        <v>0</v>
      </c>
      <c r="Q13" s="398" t="str">
        <f t="shared" si="4"/>
        <v>0</v>
      </c>
      <c r="R13" s="399" t="str">
        <f t="shared" si="5"/>
        <v>0</v>
      </c>
      <c r="S13" s="399" t="str">
        <f t="shared" si="6"/>
        <v>0</v>
      </c>
      <c r="T13" s="399" t="str">
        <f t="shared" si="7"/>
        <v>0</v>
      </c>
      <c r="U13" s="399" t="str">
        <f t="shared" si="8"/>
        <v>0</v>
      </c>
      <c r="V13" s="399" t="str">
        <f t="shared" si="9"/>
        <v>0</v>
      </c>
      <c r="W13" s="399" t="str">
        <f t="shared" si="10"/>
        <v>0</v>
      </c>
      <c r="X13" s="399" t="str">
        <f t="shared" si="11"/>
        <v>0</v>
      </c>
      <c r="Y13" s="399" t="str">
        <f t="shared" si="12"/>
        <v>0</v>
      </c>
      <c r="Z13" s="399" t="str">
        <f t="shared" si="13"/>
        <v>0</v>
      </c>
      <c r="AA13" s="399" t="str">
        <f t="shared" si="14"/>
        <v>0</v>
      </c>
      <c r="AB13" s="399" t="str">
        <f t="shared" si="15"/>
        <v>0</v>
      </c>
      <c r="AC13" s="399" t="str">
        <f t="shared" si="16"/>
        <v>0</v>
      </c>
      <c r="AD13" s="399" t="str">
        <f t="shared" si="17"/>
        <v>0</v>
      </c>
      <c r="AE13" s="399" t="str">
        <f t="shared" si="18"/>
        <v>0</v>
      </c>
      <c r="AF13" s="399" t="str">
        <f t="shared" si="19"/>
        <v>0</v>
      </c>
      <c r="AG13" s="399" t="str">
        <f t="shared" si="20"/>
        <v>0</v>
      </c>
      <c r="AH13" s="399" t="str">
        <f t="shared" si="21"/>
        <v>0</v>
      </c>
      <c r="AI13" s="399" t="str">
        <f t="shared" si="22"/>
        <v>0</v>
      </c>
      <c r="AJ13" s="399" t="str">
        <f t="shared" si="23"/>
        <v>0</v>
      </c>
      <c r="AK13" s="399" t="str">
        <f t="shared" si="24"/>
        <v>0</v>
      </c>
      <c r="AL13" s="399" t="str">
        <f t="shared" si="25"/>
        <v>0</v>
      </c>
      <c r="AM13" s="399" t="str">
        <f t="shared" si="26"/>
        <v>0</v>
      </c>
      <c r="AN13" s="399" t="str">
        <f t="shared" si="27"/>
        <v>0</v>
      </c>
      <c r="AO13" s="399" t="str">
        <f t="shared" si="28"/>
        <v>0</v>
      </c>
      <c r="AP13" s="399" t="str">
        <f t="shared" si="29"/>
        <v>0</v>
      </c>
      <c r="AQ13" s="399" t="str">
        <f t="shared" si="30"/>
        <v>0</v>
      </c>
      <c r="AR13" s="399" t="str">
        <f t="shared" si="31"/>
        <v>0</v>
      </c>
      <c r="AS13" s="399" t="str">
        <f t="shared" si="32"/>
        <v>0</v>
      </c>
      <c r="AT13" s="399" t="str">
        <f t="shared" si="33"/>
        <v>0</v>
      </c>
      <c r="AU13" s="399" t="str">
        <f t="shared" si="34"/>
        <v>0</v>
      </c>
      <c r="AV13" s="399" t="str">
        <f t="shared" si="35"/>
        <v>0</v>
      </c>
      <c r="AW13" s="399" t="str">
        <f t="shared" si="36"/>
        <v>0</v>
      </c>
      <c r="AX13" s="399" t="str">
        <f t="shared" si="37"/>
        <v>0</v>
      </c>
      <c r="AY13" s="399" t="str">
        <f t="shared" si="38"/>
        <v>0</v>
      </c>
      <c r="AZ13" s="399" t="str">
        <f t="shared" si="39"/>
        <v>0</v>
      </c>
      <c r="BA13" s="399" t="str">
        <f t="shared" si="40"/>
        <v>0</v>
      </c>
      <c r="BB13" s="399" t="str">
        <f t="shared" si="41"/>
        <v>0</v>
      </c>
      <c r="BC13" s="399" t="str">
        <f t="shared" si="42"/>
        <v>0</v>
      </c>
      <c r="BD13" s="399" t="str">
        <f t="shared" si="43"/>
        <v>0</v>
      </c>
      <c r="BE13" s="399" t="str">
        <f t="shared" si="44"/>
        <v>0</v>
      </c>
      <c r="BF13" s="399" t="str">
        <f t="shared" si="45"/>
        <v>0</v>
      </c>
      <c r="BG13" s="399" t="str">
        <f t="shared" si="46"/>
        <v>0</v>
      </c>
      <c r="BH13" s="399" t="str">
        <f t="shared" si="47"/>
        <v>0</v>
      </c>
      <c r="BI13" s="399" t="str">
        <f t="shared" si="48"/>
        <v>0</v>
      </c>
      <c r="BJ13" s="399" t="str">
        <f t="shared" si="49"/>
        <v>0</v>
      </c>
      <c r="BK13" s="399" t="str">
        <f t="shared" si="50"/>
        <v>0</v>
      </c>
      <c r="BL13" s="399" t="str">
        <f t="shared" si="51"/>
        <v>0</v>
      </c>
      <c r="BM13" s="399" t="str">
        <f t="shared" si="52"/>
        <v>0</v>
      </c>
      <c r="BN13" s="399" t="str">
        <f t="shared" si="53"/>
        <v>0</v>
      </c>
      <c r="BO13" s="399" t="str">
        <f t="shared" si="54"/>
        <v>0</v>
      </c>
      <c r="BP13" s="399" t="str">
        <f t="shared" si="55"/>
        <v>0</v>
      </c>
      <c r="BQ13" s="399" t="str">
        <f t="shared" si="56"/>
        <v>0</v>
      </c>
      <c r="BR13" s="399" t="str">
        <f t="shared" si="57"/>
        <v>0</v>
      </c>
      <c r="BS13" s="399" t="str">
        <f t="shared" si="58"/>
        <v>0</v>
      </c>
      <c r="BT13" s="399" t="str">
        <f t="shared" si="59"/>
        <v>0</v>
      </c>
      <c r="BU13" s="399" t="str">
        <f t="shared" si="60"/>
        <v>0</v>
      </c>
      <c r="BV13" s="399" t="str">
        <f t="shared" si="61"/>
        <v>0</v>
      </c>
      <c r="BW13" s="399" t="str">
        <f t="shared" si="62"/>
        <v>0</v>
      </c>
      <c r="BX13" s="399" t="str">
        <f t="shared" si="63"/>
        <v>0</v>
      </c>
      <c r="BY13" s="399" t="str">
        <f t="shared" si="64"/>
        <v>0</v>
      </c>
      <c r="BZ13" s="399" t="str">
        <f t="shared" si="65"/>
        <v>0</v>
      </c>
      <c r="CA13" s="399" t="str">
        <f t="shared" si="66"/>
        <v>0</v>
      </c>
      <c r="CB13" s="399" t="str">
        <f t="shared" si="67"/>
        <v>0</v>
      </c>
      <c r="CC13" s="399" t="str">
        <f t="shared" si="68"/>
        <v>0</v>
      </c>
      <c r="CD13" s="399" t="str">
        <f t="shared" si="69"/>
        <v>0</v>
      </c>
      <c r="CE13" s="399" t="str">
        <f t="shared" si="70"/>
        <v>0</v>
      </c>
      <c r="CF13" s="399" t="str">
        <f t="shared" si="71"/>
        <v>0</v>
      </c>
      <c r="CG13" s="399" t="str">
        <f t="shared" si="72"/>
        <v>0</v>
      </c>
      <c r="CH13" s="399" t="str">
        <f t="shared" si="73"/>
        <v>0</v>
      </c>
      <c r="CI13" s="399" t="str">
        <f t="shared" si="74"/>
        <v>0</v>
      </c>
      <c r="CJ13" s="399" t="str">
        <f t="shared" si="75"/>
        <v>0</v>
      </c>
      <c r="CK13" s="399" t="str">
        <f t="shared" si="76"/>
        <v>0</v>
      </c>
    </row>
    <row r="14" spans="2:89" x14ac:dyDescent="0.3">
      <c r="B14" s="336">
        <v>11</v>
      </c>
      <c r="C14" s="392" t="str">
        <f>'3. Scénario E32b'!I16</f>
        <v>?</v>
      </c>
      <c r="D14" s="392" t="str">
        <f>'3. Scénario E32b'!J16</f>
        <v>?</v>
      </c>
      <c r="E14" s="393" t="str">
        <f>'3. Scénario E32b'!K16</f>
        <v>?</v>
      </c>
      <c r="F14" s="393" t="str">
        <f>'3. Scénario E32b'!L16</f>
        <v>?</v>
      </c>
      <c r="G14" s="467"/>
      <c r="H14" s="468"/>
      <c r="I14" s="468"/>
      <c r="J14" s="469"/>
      <c r="K14" s="400">
        <f>'3. Scénario E32b'!N16</f>
        <v>0</v>
      </c>
      <c r="L14" s="401">
        <f>'3. Scénario E32b'!O16</f>
        <v>0</v>
      </c>
      <c r="M14" s="402">
        <f t="shared" si="0"/>
        <v>0</v>
      </c>
      <c r="N14" s="402">
        <f t="shared" si="1"/>
        <v>0</v>
      </c>
      <c r="O14" s="402">
        <f t="shared" si="2"/>
        <v>0</v>
      </c>
      <c r="P14" s="397" t="str">
        <f t="shared" si="3"/>
        <v>0</v>
      </c>
      <c r="Q14" s="398" t="str">
        <f t="shared" si="4"/>
        <v>0</v>
      </c>
      <c r="R14" s="399" t="str">
        <f t="shared" si="5"/>
        <v>0</v>
      </c>
      <c r="S14" s="399" t="str">
        <f t="shared" si="6"/>
        <v>0</v>
      </c>
      <c r="T14" s="399" t="str">
        <f t="shared" si="7"/>
        <v>0</v>
      </c>
      <c r="U14" s="399" t="str">
        <f t="shared" si="8"/>
        <v>0</v>
      </c>
      <c r="V14" s="399" t="str">
        <f t="shared" si="9"/>
        <v>0</v>
      </c>
      <c r="W14" s="399" t="str">
        <f t="shared" si="10"/>
        <v>0</v>
      </c>
      <c r="X14" s="399" t="str">
        <f t="shared" si="11"/>
        <v>0</v>
      </c>
      <c r="Y14" s="399" t="str">
        <f t="shared" si="12"/>
        <v>0</v>
      </c>
      <c r="Z14" s="399" t="str">
        <f t="shared" si="13"/>
        <v>0</v>
      </c>
      <c r="AA14" s="399" t="str">
        <f t="shared" si="14"/>
        <v>0</v>
      </c>
      <c r="AB14" s="399" t="str">
        <f t="shared" si="15"/>
        <v>0</v>
      </c>
      <c r="AC14" s="399" t="str">
        <f t="shared" si="16"/>
        <v>0</v>
      </c>
      <c r="AD14" s="399" t="str">
        <f t="shared" si="17"/>
        <v>0</v>
      </c>
      <c r="AE14" s="399" t="str">
        <f t="shared" si="18"/>
        <v>0</v>
      </c>
      <c r="AF14" s="399" t="str">
        <f t="shared" si="19"/>
        <v>0</v>
      </c>
      <c r="AG14" s="399" t="str">
        <f t="shared" si="20"/>
        <v>0</v>
      </c>
      <c r="AH14" s="399" t="str">
        <f t="shared" si="21"/>
        <v>0</v>
      </c>
      <c r="AI14" s="399" t="str">
        <f t="shared" si="22"/>
        <v>0</v>
      </c>
      <c r="AJ14" s="399" t="str">
        <f t="shared" si="23"/>
        <v>0</v>
      </c>
      <c r="AK14" s="399" t="str">
        <f t="shared" si="24"/>
        <v>0</v>
      </c>
      <c r="AL14" s="399" t="str">
        <f t="shared" si="25"/>
        <v>0</v>
      </c>
      <c r="AM14" s="399" t="str">
        <f t="shared" si="26"/>
        <v>0</v>
      </c>
      <c r="AN14" s="399" t="str">
        <f t="shared" si="27"/>
        <v>0</v>
      </c>
      <c r="AO14" s="399" t="str">
        <f t="shared" si="28"/>
        <v>0</v>
      </c>
      <c r="AP14" s="399" t="str">
        <f t="shared" si="29"/>
        <v>0</v>
      </c>
      <c r="AQ14" s="399" t="str">
        <f t="shared" si="30"/>
        <v>0</v>
      </c>
      <c r="AR14" s="399" t="str">
        <f t="shared" si="31"/>
        <v>0</v>
      </c>
      <c r="AS14" s="399" t="str">
        <f t="shared" si="32"/>
        <v>0</v>
      </c>
      <c r="AT14" s="399" t="str">
        <f t="shared" si="33"/>
        <v>0</v>
      </c>
      <c r="AU14" s="399" t="str">
        <f t="shared" si="34"/>
        <v>0</v>
      </c>
      <c r="AV14" s="399" t="str">
        <f t="shared" si="35"/>
        <v>0</v>
      </c>
      <c r="AW14" s="399" t="str">
        <f t="shared" si="36"/>
        <v>0</v>
      </c>
      <c r="AX14" s="399" t="str">
        <f t="shared" si="37"/>
        <v>0</v>
      </c>
      <c r="AY14" s="399" t="str">
        <f t="shared" si="38"/>
        <v>0</v>
      </c>
      <c r="AZ14" s="399" t="str">
        <f t="shared" si="39"/>
        <v>0</v>
      </c>
      <c r="BA14" s="399" t="str">
        <f t="shared" si="40"/>
        <v>0</v>
      </c>
      <c r="BB14" s="399" t="str">
        <f t="shared" si="41"/>
        <v>0</v>
      </c>
      <c r="BC14" s="399" t="str">
        <f t="shared" si="42"/>
        <v>0</v>
      </c>
      <c r="BD14" s="399" t="str">
        <f t="shared" si="43"/>
        <v>0</v>
      </c>
      <c r="BE14" s="399" t="str">
        <f t="shared" si="44"/>
        <v>0</v>
      </c>
      <c r="BF14" s="399" t="str">
        <f t="shared" si="45"/>
        <v>0</v>
      </c>
      <c r="BG14" s="399" t="str">
        <f t="shared" si="46"/>
        <v>0</v>
      </c>
      <c r="BH14" s="399" t="str">
        <f t="shared" si="47"/>
        <v>0</v>
      </c>
      <c r="BI14" s="399" t="str">
        <f t="shared" si="48"/>
        <v>0</v>
      </c>
      <c r="BJ14" s="399" t="str">
        <f t="shared" si="49"/>
        <v>0</v>
      </c>
      <c r="BK14" s="399" t="str">
        <f t="shared" si="50"/>
        <v>0</v>
      </c>
      <c r="BL14" s="399" t="str">
        <f t="shared" si="51"/>
        <v>0</v>
      </c>
      <c r="BM14" s="399" t="str">
        <f t="shared" si="52"/>
        <v>0</v>
      </c>
      <c r="BN14" s="399" t="str">
        <f t="shared" si="53"/>
        <v>0</v>
      </c>
      <c r="BO14" s="399" t="str">
        <f t="shared" si="54"/>
        <v>0</v>
      </c>
      <c r="BP14" s="399" t="str">
        <f t="shared" si="55"/>
        <v>0</v>
      </c>
      <c r="BQ14" s="399" t="str">
        <f t="shared" si="56"/>
        <v>0</v>
      </c>
      <c r="BR14" s="399" t="str">
        <f t="shared" si="57"/>
        <v>0</v>
      </c>
      <c r="BS14" s="399" t="str">
        <f t="shared" si="58"/>
        <v>0</v>
      </c>
      <c r="BT14" s="399" t="str">
        <f t="shared" si="59"/>
        <v>0</v>
      </c>
      <c r="BU14" s="399" t="str">
        <f t="shared" si="60"/>
        <v>0</v>
      </c>
      <c r="BV14" s="399" t="str">
        <f t="shared" si="61"/>
        <v>0</v>
      </c>
      <c r="BW14" s="399" t="str">
        <f t="shared" si="62"/>
        <v>0</v>
      </c>
      <c r="BX14" s="399" t="str">
        <f t="shared" si="63"/>
        <v>0</v>
      </c>
      <c r="BY14" s="399" t="str">
        <f t="shared" si="64"/>
        <v>0</v>
      </c>
      <c r="BZ14" s="399" t="str">
        <f t="shared" si="65"/>
        <v>0</v>
      </c>
      <c r="CA14" s="399" t="str">
        <f t="shared" si="66"/>
        <v>0</v>
      </c>
      <c r="CB14" s="399" t="str">
        <f t="shared" si="67"/>
        <v>0</v>
      </c>
      <c r="CC14" s="399" t="str">
        <f t="shared" si="68"/>
        <v>0</v>
      </c>
      <c r="CD14" s="399" t="str">
        <f t="shared" si="69"/>
        <v>0</v>
      </c>
      <c r="CE14" s="399" t="str">
        <f t="shared" si="70"/>
        <v>0</v>
      </c>
      <c r="CF14" s="399" t="str">
        <f t="shared" si="71"/>
        <v>0</v>
      </c>
      <c r="CG14" s="399" t="str">
        <f t="shared" si="72"/>
        <v>0</v>
      </c>
      <c r="CH14" s="399" t="str">
        <f t="shared" si="73"/>
        <v>0</v>
      </c>
      <c r="CI14" s="399" t="str">
        <f t="shared" si="74"/>
        <v>0</v>
      </c>
      <c r="CJ14" s="399" t="str">
        <f t="shared" si="75"/>
        <v>0</v>
      </c>
      <c r="CK14" s="399" t="str">
        <f t="shared" si="76"/>
        <v>0</v>
      </c>
    </row>
    <row r="15" spans="2:89" x14ac:dyDescent="0.3">
      <c r="B15" s="336">
        <v>12</v>
      </c>
      <c r="C15" s="392" t="str">
        <f>'3. Scénario E32b'!I17</f>
        <v>?</v>
      </c>
      <c r="D15" s="392" t="str">
        <f>'3. Scénario E32b'!J17</f>
        <v>?</v>
      </c>
      <c r="E15" s="393" t="str">
        <f>'3. Scénario E32b'!K17</f>
        <v>?</v>
      </c>
      <c r="F15" s="393" t="str">
        <f>'3. Scénario E32b'!L17</f>
        <v>?</v>
      </c>
      <c r="G15" s="467"/>
      <c r="H15" s="468"/>
      <c r="I15" s="468"/>
      <c r="J15" s="469"/>
      <c r="K15" s="400">
        <f>'3. Scénario E32b'!N17</f>
        <v>0</v>
      </c>
      <c r="L15" s="401">
        <f>'3. Scénario E32b'!O17</f>
        <v>0</v>
      </c>
      <c r="M15" s="402">
        <f t="shared" si="0"/>
        <v>0</v>
      </c>
      <c r="N15" s="402">
        <f t="shared" si="1"/>
        <v>0</v>
      </c>
      <c r="O15" s="402">
        <f t="shared" si="2"/>
        <v>0</v>
      </c>
      <c r="P15" s="397" t="str">
        <f t="shared" si="3"/>
        <v>0</v>
      </c>
      <c r="Q15" s="398" t="str">
        <f t="shared" si="4"/>
        <v>0</v>
      </c>
      <c r="R15" s="399" t="str">
        <f t="shared" si="5"/>
        <v>0</v>
      </c>
      <c r="S15" s="399" t="str">
        <f t="shared" si="6"/>
        <v>0</v>
      </c>
      <c r="T15" s="399" t="str">
        <f t="shared" si="7"/>
        <v>0</v>
      </c>
      <c r="U15" s="399" t="str">
        <f t="shared" si="8"/>
        <v>0</v>
      </c>
      <c r="V15" s="399" t="str">
        <f t="shared" si="9"/>
        <v>0</v>
      </c>
      <c r="W15" s="399" t="str">
        <f t="shared" si="10"/>
        <v>0</v>
      </c>
      <c r="X15" s="399" t="str">
        <f t="shared" si="11"/>
        <v>0</v>
      </c>
      <c r="Y15" s="399" t="str">
        <f t="shared" si="12"/>
        <v>0</v>
      </c>
      <c r="Z15" s="399" t="str">
        <f t="shared" si="13"/>
        <v>0</v>
      </c>
      <c r="AA15" s="399" t="str">
        <f t="shared" si="14"/>
        <v>0</v>
      </c>
      <c r="AB15" s="399" t="str">
        <f t="shared" si="15"/>
        <v>0</v>
      </c>
      <c r="AC15" s="399" t="str">
        <f t="shared" si="16"/>
        <v>0</v>
      </c>
      <c r="AD15" s="399" t="str">
        <f t="shared" si="17"/>
        <v>0</v>
      </c>
      <c r="AE15" s="399" t="str">
        <f t="shared" si="18"/>
        <v>0</v>
      </c>
      <c r="AF15" s="399" t="str">
        <f t="shared" si="19"/>
        <v>0</v>
      </c>
      <c r="AG15" s="399" t="str">
        <f t="shared" si="20"/>
        <v>0</v>
      </c>
      <c r="AH15" s="399" t="str">
        <f t="shared" si="21"/>
        <v>0</v>
      </c>
      <c r="AI15" s="399" t="str">
        <f t="shared" si="22"/>
        <v>0</v>
      </c>
      <c r="AJ15" s="399" t="str">
        <f t="shared" si="23"/>
        <v>0</v>
      </c>
      <c r="AK15" s="399" t="str">
        <f t="shared" si="24"/>
        <v>0</v>
      </c>
      <c r="AL15" s="399" t="str">
        <f t="shared" si="25"/>
        <v>0</v>
      </c>
      <c r="AM15" s="399" t="str">
        <f t="shared" si="26"/>
        <v>0</v>
      </c>
      <c r="AN15" s="399" t="str">
        <f t="shared" si="27"/>
        <v>0</v>
      </c>
      <c r="AO15" s="399" t="str">
        <f t="shared" si="28"/>
        <v>0</v>
      </c>
      <c r="AP15" s="399" t="str">
        <f t="shared" si="29"/>
        <v>0</v>
      </c>
      <c r="AQ15" s="399" t="str">
        <f t="shared" si="30"/>
        <v>0</v>
      </c>
      <c r="AR15" s="399" t="str">
        <f t="shared" si="31"/>
        <v>0</v>
      </c>
      <c r="AS15" s="399" t="str">
        <f t="shared" si="32"/>
        <v>0</v>
      </c>
      <c r="AT15" s="399" t="str">
        <f t="shared" si="33"/>
        <v>0</v>
      </c>
      <c r="AU15" s="399" t="str">
        <f t="shared" si="34"/>
        <v>0</v>
      </c>
      <c r="AV15" s="399" t="str">
        <f t="shared" si="35"/>
        <v>0</v>
      </c>
      <c r="AW15" s="399" t="str">
        <f t="shared" si="36"/>
        <v>0</v>
      </c>
      <c r="AX15" s="399" t="str">
        <f t="shared" si="37"/>
        <v>0</v>
      </c>
      <c r="AY15" s="399" t="str">
        <f t="shared" si="38"/>
        <v>0</v>
      </c>
      <c r="AZ15" s="399" t="str">
        <f t="shared" si="39"/>
        <v>0</v>
      </c>
      <c r="BA15" s="399" t="str">
        <f t="shared" si="40"/>
        <v>0</v>
      </c>
      <c r="BB15" s="399" t="str">
        <f t="shared" si="41"/>
        <v>0</v>
      </c>
      <c r="BC15" s="399" t="str">
        <f t="shared" si="42"/>
        <v>0</v>
      </c>
      <c r="BD15" s="399" t="str">
        <f t="shared" si="43"/>
        <v>0</v>
      </c>
      <c r="BE15" s="399" t="str">
        <f t="shared" si="44"/>
        <v>0</v>
      </c>
      <c r="BF15" s="399" t="str">
        <f t="shared" si="45"/>
        <v>0</v>
      </c>
      <c r="BG15" s="399" t="str">
        <f t="shared" si="46"/>
        <v>0</v>
      </c>
      <c r="BH15" s="399" t="str">
        <f t="shared" si="47"/>
        <v>0</v>
      </c>
      <c r="BI15" s="399" t="str">
        <f t="shared" si="48"/>
        <v>0</v>
      </c>
      <c r="BJ15" s="399" t="str">
        <f t="shared" si="49"/>
        <v>0</v>
      </c>
      <c r="BK15" s="399" t="str">
        <f t="shared" si="50"/>
        <v>0</v>
      </c>
      <c r="BL15" s="399" t="str">
        <f t="shared" si="51"/>
        <v>0</v>
      </c>
      <c r="BM15" s="399" t="str">
        <f t="shared" si="52"/>
        <v>0</v>
      </c>
      <c r="BN15" s="399" t="str">
        <f t="shared" si="53"/>
        <v>0</v>
      </c>
      <c r="BO15" s="399" t="str">
        <f t="shared" si="54"/>
        <v>0</v>
      </c>
      <c r="BP15" s="399" t="str">
        <f t="shared" si="55"/>
        <v>0</v>
      </c>
      <c r="BQ15" s="399" t="str">
        <f t="shared" si="56"/>
        <v>0</v>
      </c>
      <c r="BR15" s="399" t="str">
        <f t="shared" si="57"/>
        <v>0</v>
      </c>
      <c r="BS15" s="399" t="str">
        <f t="shared" si="58"/>
        <v>0</v>
      </c>
      <c r="BT15" s="399" t="str">
        <f t="shared" si="59"/>
        <v>0</v>
      </c>
      <c r="BU15" s="399" t="str">
        <f t="shared" si="60"/>
        <v>0</v>
      </c>
      <c r="BV15" s="399" t="str">
        <f t="shared" si="61"/>
        <v>0</v>
      </c>
      <c r="BW15" s="399" t="str">
        <f t="shared" si="62"/>
        <v>0</v>
      </c>
      <c r="BX15" s="399" t="str">
        <f t="shared" si="63"/>
        <v>0</v>
      </c>
      <c r="BY15" s="399" t="str">
        <f t="shared" si="64"/>
        <v>0</v>
      </c>
      <c r="BZ15" s="399" t="str">
        <f t="shared" si="65"/>
        <v>0</v>
      </c>
      <c r="CA15" s="399" t="str">
        <f t="shared" si="66"/>
        <v>0</v>
      </c>
      <c r="CB15" s="399" t="str">
        <f t="shared" si="67"/>
        <v>0</v>
      </c>
      <c r="CC15" s="399" t="str">
        <f t="shared" si="68"/>
        <v>0</v>
      </c>
      <c r="CD15" s="399" t="str">
        <f t="shared" si="69"/>
        <v>0</v>
      </c>
      <c r="CE15" s="399" t="str">
        <f t="shared" si="70"/>
        <v>0</v>
      </c>
      <c r="CF15" s="399" t="str">
        <f t="shared" si="71"/>
        <v>0</v>
      </c>
      <c r="CG15" s="399" t="str">
        <f t="shared" si="72"/>
        <v>0</v>
      </c>
      <c r="CH15" s="399" t="str">
        <f t="shared" si="73"/>
        <v>0</v>
      </c>
      <c r="CI15" s="399" t="str">
        <f t="shared" si="74"/>
        <v>0</v>
      </c>
      <c r="CJ15" s="399" t="str">
        <f t="shared" si="75"/>
        <v>0</v>
      </c>
      <c r="CK15" s="399" t="str">
        <f t="shared" si="76"/>
        <v>0</v>
      </c>
    </row>
    <row r="16" spans="2:89" x14ac:dyDescent="0.3">
      <c r="J16" s="214" t="s">
        <v>180</v>
      </c>
      <c r="K16" s="403">
        <f>SUM(K4:K15)</f>
        <v>0</v>
      </c>
      <c r="L16" s="403">
        <f>SUM(L4:L15)</f>
        <v>0</v>
      </c>
      <c r="M16" s="404" t="s">
        <v>125</v>
      </c>
      <c r="N16" s="404">
        <f t="shared" ref="N16:AS16" si="77">SUM(N4:N15)</f>
        <v>0</v>
      </c>
      <c r="O16" s="404">
        <f t="shared" si="77"/>
        <v>0</v>
      </c>
      <c r="P16" s="405">
        <f t="shared" si="77"/>
        <v>0</v>
      </c>
      <c r="Q16" s="405">
        <f t="shared" si="77"/>
        <v>0</v>
      </c>
      <c r="R16" s="405">
        <f t="shared" si="77"/>
        <v>0</v>
      </c>
      <c r="S16" s="405">
        <f t="shared" si="77"/>
        <v>0</v>
      </c>
      <c r="T16" s="406">
        <f t="shared" si="77"/>
        <v>0</v>
      </c>
      <c r="U16" s="405">
        <f t="shared" si="77"/>
        <v>0</v>
      </c>
      <c r="V16" s="406">
        <f t="shared" si="77"/>
        <v>0</v>
      </c>
      <c r="W16" s="405">
        <f t="shared" si="77"/>
        <v>0</v>
      </c>
      <c r="X16" s="406">
        <f t="shared" si="77"/>
        <v>0</v>
      </c>
      <c r="Y16" s="405">
        <f t="shared" si="77"/>
        <v>0</v>
      </c>
      <c r="Z16" s="406">
        <f t="shared" si="77"/>
        <v>0</v>
      </c>
      <c r="AA16" s="405">
        <f t="shared" si="77"/>
        <v>0</v>
      </c>
      <c r="AB16" s="406">
        <f t="shared" si="77"/>
        <v>0</v>
      </c>
      <c r="AC16" s="405">
        <f t="shared" si="77"/>
        <v>0</v>
      </c>
      <c r="AD16" s="406">
        <f t="shared" si="77"/>
        <v>0</v>
      </c>
      <c r="AE16" s="405">
        <f t="shared" si="77"/>
        <v>0</v>
      </c>
      <c r="AF16" s="406">
        <f t="shared" si="77"/>
        <v>0</v>
      </c>
      <c r="AG16" s="405">
        <f t="shared" si="77"/>
        <v>0</v>
      </c>
      <c r="AH16" s="406">
        <f t="shared" si="77"/>
        <v>0</v>
      </c>
      <c r="AI16" s="405">
        <f t="shared" si="77"/>
        <v>0</v>
      </c>
      <c r="AJ16" s="406">
        <f t="shared" si="77"/>
        <v>0</v>
      </c>
      <c r="AK16" s="405">
        <f t="shared" si="77"/>
        <v>0</v>
      </c>
      <c r="AL16" s="406">
        <f t="shared" si="77"/>
        <v>0</v>
      </c>
      <c r="AM16" s="405">
        <f t="shared" si="77"/>
        <v>0</v>
      </c>
      <c r="AN16" s="406">
        <f t="shared" si="77"/>
        <v>0</v>
      </c>
      <c r="AO16" s="405">
        <f t="shared" si="77"/>
        <v>0</v>
      </c>
      <c r="AP16" s="406">
        <f t="shared" si="77"/>
        <v>0</v>
      </c>
      <c r="AQ16" s="405">
        <f t="shared" si="77"/>
        <v>0</v>
      </c>
      <c r="AR16" s="406">
        <f t="shared" si="77"/>
        <v>0</v>
      </c>
      <c r="AS16" s="405">
        <f t="shared" si="77"/>
        <v>0</v>
      </c>
      <c r="AT16" s="406">
        <f t="shared" ref="AT16:BY16" si="78">SUM(AT4:AT15)</f>
        <v>0</v>
      </c>
      <c r="AU16" s="405">
        <f t="shared" si="78"/>
        <v>0</v>
      </c>
      <c r="AV16" s="406">
        <f t="shared" si="78"/>
        <v>0</v>
      </c>
      <c r="AW16" s="405">
        <f t="shared" si="78"/>
        <v>0</v>
      </c>
      <c r="AX16" s="406">
        <f t="shared" si="78"/>
        <v>0</v>
      </c>
      <c r="AY16" s="405">
        <f t="shared" si="78"/>
        <v>0</v>
      </c>
      <c r="AZ16" s="406">
        <f t="shared" si="78"/>
        <v>0</v>
      </c>
      <c r="BA16" s="405">
        <f t="shared" si="78"/>
        <v>0</v>
      </c>
      <c r="BB16" s="406">
        <f t="shared" si="78"/>
        <v>0</v>
      </c>
      <c r="BC16" s="405">
        <f t="shared" si="78"/>
        <v>0</v>
      </c>
      <c r="BD16" s="406">
        <f t="shared" si="78"/>
        <v>0</v>
      </c>
      <c r="BE16" s="405">
        <f t="shared" si="78"/>
        <v>0</v>
      </c>
      <c r="BF16" s="406">
        <f t="shared" si="78"/>
        <v>0</v>
      </c>
      <c r="BG16" s="405">
        <f t="shared" si="78"/>
        <v>0</v>
      </c>
      <c r="BH16" s="406">
        <f t="shared" si="78"/>
        <v>0</v>
      </c>
      <c r="BI16" s="405">
        <f t="shared" si="78"/>
        <v>0</v>
      </c>
      <c r="BJ16" s="406">
        <f t="shared" si="78"/>
        <v>0</v>
      </c>
      <c r="BK16" s="405">
        <f t="shared" si="78"/>
        <v>0</v>
      </c>
      <c r="BL16" s="406">
        <f t="shared" si="78"/>
        <v>0</v>
      </c>
      <c r="BM16" s="405">
        <f t="shared" si="78"/>
        <v>0</v>
      </c>
      <c r="BN16" s="406">
        <f t="shared" si="78"/>
        <v>0</v>
      </c>
      <c r="BO16" s="405">
        <f t="shared" si="78"/>
        <v>0</v>
      </c>
      <c r="BP16" s="406">
        <f t="shared" si="78"/>
        <v>0</v>
      </c>
      <c r="BQ16" s="405">
        <f t="shared" si="78"/>
        <v>0</v>
      </c>
      <c r="BR16" s="406">
        <f t="shared" si="78"/>
        <v>0</v>
      </c>
      <c r="BS16" s="405">
        <f t="shared" si="78"/>
        <v>0</v>
      </c>
      <c r="BT16" s="406">
        <f t="shared" si="78"/>
        <v>0</v>
      </c>
      <c r="BU16" s="405">
        <f t="shared" si="78"/>
        <v>0</v>
      </c>
      <c r="BV16" s="406">
        <f t="shared" si="78"/>
        <v>0</v>
      </c>
      <c r="BW16" s="405">
        <f t="shared" si="78"/>
        <v>0</v>
      </c>
      <c r="BX16" s="406">
        <f t="shared" si="78"/>
        <v>0</v>
      </c>
      <c r="BY16" s="405">
        <f t="shared" si="78"/>
        <v>0</v>
      </c>
      <c r="BZ16" s="406">
        <f t="shared" ref="BZ16:CK16" si="79">SUM(BZ4:BZ15)</f>
        <v>0</v>
      </c>
      <c r="CA16" s="405">
        <f t="shared" si="79"/>
        <v>0</v>
      </c>
      <c r="CB16" s="406">
        <f t="shared" si="79"/>
        <v>0</v>
      </c>
      <c r="CC16" s="405">
        <f t="shared" si="79"/>
        <v>0</v>
      </c>
      <c r="CD16" s="406">
        <f t="shared" si="79"/>
        <v>0</v>
      </c>
      <c r="CE16" s="405">
        <f t="shared" si="79"/>
        <v>0</v>
      </c>
      <c r="CF16" s="406">
        <f t="shared" si="79"/>
        <v>0</v>
      </c>
      <c r="CG16" s="405">
        <f t="shared" si="79"/>
        <v>0</v>
      </c>
      <c r="CH16" s="406">
        <f t="shared" si="79"/>
        <v>0</v>
      </c>
      <c r="CI16" s="405">
        <f t="shared" si="79"/>
        <v>0</v>
      </c>
      <c r="CJ16" s="406">
        <f t="shared" si="79"/>
        <v>0</v>
      </c>
      <c r="CK16" s="405">
        <f t="shared" si="79"/>
        <v>0</v>
      </c>
    </row>
    <row r="17" spans="2:89" x14ac:dyDescent="0.3">
      <c r="B17" s="407"/>
      <c r="C17" s="407"/>
      <c r="D17" s="407"/>
      <c r="F17" s="407"/>
      <c r="G17" s="407"/>
      <c r="H17" s="407"/>
      <c r="I17" s="407"/>
      <c r="J17" s="407"/>
      <c r="K17" s="408" t="str">
        <f>IF(K16=100%,"OK","Erreur")</f>
        <v>Erreur</v>
      </c>
      <c r="L17" s="408" t="str">
        <f>IF(L16=100%,"OK","Erreur")</f>
        <v>Erreur</v>
      </c>
      <c r="N17" s="214">
        <f>ROUNDUP(N16,0)</f>
        <v>0</v>
      </c>
      <c r="O17" s="214">
        <f>ROUNDUP(O16,0)</f>
        <v>0</v>
      </c>
      <c r="P17" s="409" t="s">
        <v>96</v>
      </c>
      <c r="Q17" s="410">
        <f t="shared" ref="Q17:AA17" si="80">ROUNDUP(Q16,0)</f>
        <v>0</v>
      </c>
      <c r="R17" s="409" t="s">
        <v>713</v>
      </c>
      <c r="S17" s="411">
        <f t="shared" si="80"/>
        <v>0</v>
      </c>
      <c r="T17" s="409" t="s">
        <v>98</v>
      </c>
      <c r="U17" s="411">
        <f t="shared" si="80"/>
        <v>0</v>
      </c>
      <c r="V17" s="412" t="s">
        <v>715</v>
      </c>
      <c r="W17" s="413">
        <f t="shared" si="80"/>
        <v>0</v>
      </c>
      <c r="X17" s="412" t="s">
        <v>718</v>
      </c>
      <c r="Y17" s="413">
        <f t="shared" si="80"/>
        <v>0</v>
      </c>
      <c r="Z17" s="412" t="s">
        <v>720</v>
      </c>
      <c r="AA17" s="413">
        <f t="shared" si="80"/>
        <v>0</v>
      </c>
      <c r="AB17" s="412" t="s">
        <v>722</v>
      </c>
      <c r="AC17" s="413">
        <f>ROUNDUP(AC16,0)</f>
        <v>0</v>
      </c>
      <c r="AD17" s="412" t="s">
        <v>724</v>
      </c>
      <c r="AE17" s="413">
        <f>ROUNDUP(AE16,0)</f>
        <v>0</v>
      </c>
      <c r="AF17" s="414" t="s">
        <v>971</v>
      </c>
      <c r="AG17" s="415">
        <f>ROUNDUP(AG16,0)</f>
        <v>0</v>
      </c>
      <c r="AH17" s="414" t="s">
        <v>973</v>
      </c>
      <c r="AI17" s="415">
        <f t="shared" ref="AI17:AM17" si="81">ROUNDUP(AI16,0)</f>
        <v>0</v>
      </c>
      <c r="AJ17" s="416" t="s">
        <v>975</v>
      </c>
      <c r="AK17" s="417">
        <f t="shared" si="81"/>
        <v>0</v>
      </c>
      <c r="AL17" s="418" t="s">
        <v>977</v>
      </c>
      <c r="AM17" s="419">
        <f t="shared" si="81"/>
        <v>0</v>
      </c>
      <c r="AN17" s="418" t="s">
        <v>979</v>
      </c>
      <c r="AO17" s="419">
        <f>ROUNDUP(AO16,0)</f>
        <v>0</v>
      </c>
      <c r="AP17" s="420" t="s">
        <v>980</v>
      </c>
      <c r="AQ17" s="421">
        <f>ROUNDUP(AQ16,0)</f>
        <v>0</v>
      </c>
      <c r="AR17" s="420" t="s">
        <v>981</v>
      </c>
      <c r="AS17" s="421">
        <f>ROUNDUP(AS16,0)</f>
        <v>0</v>
      </c>
      <c r="AT17" s="420" t="s">
        <v>982</v>
      </c>
      <c r="AU17" s="421">
        <f>ROUNDUP(AU16,0)</f>
        <v>0</v>
      </c>
      <c r="AV17" s="420" t="s">
        <v>983</v>
      </c>
      <c r="AW17" s="421">
        <f>ROUNDUP(AW16,0)</f>
        <v>0</v>
      </c>
      <c r="AX17" s="420" t="s">
        <v>984</v>
      </c>
      <c r="AY17" s="421">
        <f>ROUNDUP(AY16,0)</f>
        <v>0</v>
      </c>
      <c r="AZ17" s="420" t="s">
        <v>985</v>
      </c>
      <c r="BA17" s="421">
        <f>ROUNDUP(BA16,0)</f>
        <v>0</v>
      </c>
      <c r="BB17" s="422" t="s">
        <v>986</v>
      </c>
      <c r="BC17" s="423">
        <f>ROUNDUP(BC16,0)</f>
        <v>0</v>
      </c>
      <c r="BD17" s="422" t="s">
        <v>987</v>
      </c>
      <c r="BE17" s="423">
        <f>ROUNDUP(BE16,0)</f>
        <v>0</v>
      </c>
      <c r="BF17" s="422" t="s">
        <v>988</v>
      </c>
      <c r="BG17" s="423">
        <f>ROUNDUP(BG16,0)</f>
        <v>0</v>
      </c>
      <c r="BH17" s="424" t="s">
        <v>992</v>
      </c>
      <c r="BI17" s="425">
        <f>ROUNDUP(BI16,0)</f>
        <v>0</v>
      </c>
      <c r="BJ17" s="424" t="s">
        <v>993</v>
      </c>
      <c r="BK17" s="425">
        <f>ROUNDUP(BK16,0)</f>
        <v>0</v>
      </c>
      <c r="BL17" s="424" t="s">
        <v>994</v>
      </c>
      <c r="BM17" s="425">
        <f>ROUNDUP(BM16,0)</f>
        <v>0</v>
      </c>
      <c r="BN17" s="426" t="s">
        <v>741</v>
      </c>
      <c r="BO17" s="427">
        <f>ROUNDUP(BO16,0)</f>
        <v>0</v>
      </c>
      <c r="BP17" s="426" t="s">
        <v>104</v>
      </c>
      <c r="BQ17" s="427">
        <f>ROUNDUP(BQ16,0)</f>
        <v>0</v>
      </c>
      <c r="BR17" s="420" t="s">
        <v>747</v>
      </c>
      <c r="BS17" s="421">
        <f>ROUNDUP(BS16,0)</f>
        <v>0</v>
      </c>
      <c r="BT17" s="420" t="s">
        <v>750</v>
      </c>
      <c r="BU17" s="421">
        <f>ROUNDUP(BU16,0)</f>
        <v>0</v>
      </c>
      <c r="BV17" s="428" t="s">
        <v>752</v>
      </c>
      <c r="BW17" s="429">
        <f>ROUNDUP(BW16,0)</f>
        <v>0</v>
      </c>
      <c r="BX17" s="428" t="s">
        <v>755</v>
      </c>
      <c r="BY17" s="429">
        <f>ROUNDUP(BY16,0)</f>
        <v>0</v>
      </c>
      <c r="BZ17" s="430" t="s">
        <v>757</v>
      </c>
      <c r="CA17" s="431">
        <f>ROUNDUP(CA16,0)</f>
        <v>0</v>
      </c>
      <c r="CB17" s="430" t="s">
        <v>760</v>
      </c>
      <c r="CC17" s="431">
        <f>ROUNDUP(CC16,0)</f>
        <v>0</v>
      </c>
      <c r="CD17" s="430" t="s">
        <v>762</v>
      </c>
      <c r="CE17" s="431">
        <f>ROUNDUP(CE16,0)</f>
        <v>0</v>
      </c>
      <c r="CF17" s="430" t="s">
        <v>764</v>
      </c>
      <c r="CG17" s="431">
        <f>ROUNDUP(CG16,0)</f>
        <v>0</v>
      </c>
      <c r="CH17" s="430" t="s">
        <v>766</v>
      </c>
      <c r="CI17" s="431">
        <f>ROUNDUP(CI16,0)</f>
        <v>0</v>
      </c>
      <c r="CJ17" s="432" t="s">
        <v>768</v>
      </c>
      <c r="CK17" s="433">
        <f>ROUNDUP(CK16,0)</f>
        <v>0</v>
      </c>
    </row>
    <row r="18" spans="2:89" ht="15" customHeight="1" x14ac:dyDescent="0.3">
      <c r="B18" s="407"/>
      <c r="C18" s="407"/>
      <c r="D18" s="407"/>
      <c r="F18" s="407"/>
      <c r="G18" s="434" t="s">
        <v>181</v>
      </c>
      <c r="H18" s="434"/>
      <c r="I18" s="434"/>
      <c r="J18" s="434"/>
      <c r="K18" s="509" t="s">
        <v>182</v>
      </c>
      <c r="L18" s="509"/>
      <c r="N18" s="435" t="s">
        <v>183</v>
      </c>
      <c r="O18" s="436"/>
      <c r="P18" s="437"/>
      <c r="Q18" s="438" t="str">
        <f>IF(Q17&lt;&gt;0,Q17,"NE")</f>
        <v>NE</v>
      </c>
      <c r="R18" s="437"/>
      <c r="S18" s="439" t="str">
        <f>IF(S17&lt;&gt;0,S17,"NE")</f>
        <v>NE</v>
      </c>
      <c r="T18" s="437"/>
      <c r="U18" s="439" t="str">
        <f>IF(U17&lt;&gt;0,U17,"NE")</f>
        <v>NE</v>
      </c>
      <c r="V18" s="440"/>
      <c r="W18" s="441" t="str">
        <f>IF(W17&lt;&gt;0,W17,"NE")</f>
        <v>NE</v>
      </c>
      <c r="X18" s="440"/>
      <c r="Y18" s="441" t="str">
        <f>IF(Y17&lt;&gt;0,Y17,"NE")</f>
        <v>NE</v>
      </c>
      <c r="Z18" s="440"/>
      <c r="AA18" s="441" t="str">
        <f>IF(AA17&lt;&gt;0,AA17,"NE")</f>
        <v>NE</v>
      </c>
      <c r="AB18" s="440"/>
      <c r="AC18" s="441" t="str">
        <f>IF(AC17&lt;&gt;0,AC17,"NE")</f>
        <v>NE</v>
      </c>
      <c r="AD18" s="440"/>
      <c r="AE18" s="441" t="str">
        <f>IF(AE17&lt;&gt;0,AE17,"NE")</f>
        <v>NE</v>
      </c>
      <c r="AF18" s="442"/>
      <c r="AG18" s="443" t="str">
        <f>IF(AG17&lt;&gt;0,AG17,"NE")</f>
        <v>NE</v>
      </c>
      <c r="AH18" s="442"/>
      <c r="AI18" s="443" t="str">
        <f>IF(AI17&lt;&gt;0,AI17,"NE")</f>
        <v>NE</v>
      </c>
      <c r="AJ18" s="444"/>
      <c r="AK18" s="445" t="str">
        <f>IF(AK17&lt;&gt;0,AK17,"NE")</f>
        <v>NE</v>
      </c>
      <c r="AL18" s="446"/>
      <c r="AM18" s="447" t="str">
        <f>IF(AM17&lt;&gt;0,AM17,"NE")</f>
        <v>NE</v>
      </c>
      <c r="AN18" s="446"/>
      <c r="AO18" s="447" t="str">
        <f>IF(AO17&lt;&gt;0,AO17,"NE")</f>
        <v>NE</v>
      </c>
      <c r="AP18" s="448"/>
      <c r="AQ18" s="449" t="str">
        <f>IF(AQ17&lt;&gt;0,AQ17,"NE")</f>
        <v>NE</v>
      </c>
      <c r="AR18" s="448"/>
      <c r="AS18" s="449" t="str">
        <f>IF(AS17&lt;&gt;0,AS17,"NE")</f>
        <v>NE</v>
      </c>
      <c r="AT18" s="448"/>
      <c r="AU18" s="449" t="str">
        <f>IF(AU17&lt;&gt;0,AU17,"NE")</f>
        <v>NE</v>
      </c>
      <c r="AV18" s="448"/>
      <c r="AW18" s="449" t="str">
        <f>IF(AW17&lt;&gt;0,AW17,"NE")</f>
        <v>NE</v>
      </c>
      <c r="AX18" s="448"/>
      <c r="AY18" s="449" t="str">
        <f>IF(AY17&lt;&gt;0,AY17,"NE")</f>
        <v>NE</v>
      </c>
      <c r="AZ18" s="448"/>
      <c r="BA18" s="449" t="str">
        <f>IF(BA17&lt;&gt;0,BA17,"NE")</f>
        <v>NE</v>
      </c>
      <c r="BB18" s="450"/>
      <c r="BC18" s="451" t="str">
        <f>IF(BC17&lt;&gt;0,BC17,"NE")</f>
        <v>NE</v>
      </c>
      <c r="BD18" s="450"/>
      <c r="BE18" s="451" t="str">
        <f>IF(BE17&lt;&gt;0,BE17,"NE")</f>
        <v>NE</v>
      </c>
      <c r="BF18" s="450"/>
      <c r="BG18" s="451" t="str">
        <f>IF(BG17&lt;&gt;0,BG17,"NE")</f>
        <v>NE</v>
      </c>
      <c r="BH18" s="452"/>
      <c r="BI18" s="453" t="str">
        <f>IF(BI17&lt;&gt;0,BI17,"NE")</f>
        <v>NE</v>
      </c>
      <c r="BJ18" s="452"/>
      <c r="BK18" s="453" t="str">
        <f>IF(BK17&lt;&gt;0,BK17,"NE")</f>
        <v>NE</v>
      </c>
      <c r="BL18" s="452"/>
      <c r="BM18" s="453" t="str">
        <f>IF(BM17&lt;&gt;0,BM17,"NE")</f>
        <v>NE</v>
      </c>
      <c r="BN18" s="454"/>
      <c r="BO18" s="455" t="str">
        <f>IF(BO17&lt;&gt;0,BO17,"NE")</f>
        <v>NE</v>
      </c>
      <c r="BP18" s="454"/>
      <c r="BQ18" s="455" t="str">
        <f>IF(BQ17&lt;&gt;0,BQ17,"NE")</f>
        <v>NE</v>
      </c>
      <c r="BR18" s="448"/>
      <c r="BS18" s="449" t="str">
        <f>IF(BS17&lt;&gt;0,BS17,"NE")</f>
        <v>NE</v>
      </c>
      <c r="BT18" s="448"/>
      <c r="BU18" s="449" t="str">
        <f>IF(BU17&lt;&gt;0,BU17,"NE")</f>
        <v>NE</v>
      </c>
      <c r="BV18" s="456"/>
      <c r="BW18" s="457" t="str">
        <f>IF(BW17&lt;&gt;0,BW17,"NE")</f>
        <v>NE</v>
      </c>
      <c r="BX18" s="456"/>
      <c r="BY18" s="457" t="str">
        <f>IF(BY17&lt;&gt;0,BY17,"NE")</f>
        <v>NE</v>
      </c>
      <c r="BZ18" s="458"/>
      <c r="CA18" s="459" t="str">
        <f>IF(CA17&lt;&gt;0,CA17,"NE")</f>
        <v>NE</v>
      </c>
      <c r="CB18" s="458"/>
      <c r="CC18" s="459" t="str">
        <f>IF(CC17&lt;&gt;0,CC17,"NE")</f>
        <v>NE</v>
      </c>
      <c r="CD18" s="458"/>
      <c r="CE18" s="459" t="str">
        <f>IF(CE17&lt;&gt;0,CE17,"NE")</f>
        <v>NE</v>
      </c>
      <c r="CF18" s="458"/>
      <c r="CG18" s="459" t="str">
        <f>IF(CG17&lt;&gt;0,CG17,"NE")</f>
        <v>NE</v>
      </c>
      <c r="CH18" s="458"/>
      <c r="CI18" s="459" t="str">
        <f>IF(CI17&lt;&gt;0,CI17,"NE")</f>
        <v>NE</v>
      </c>
      <c r="CJ18" s="460"/>
      <c r="CK18" s="461" t="str">
        <f>IF(CK17&lt;&gt;0,CK17,"NE")</f>
        <v>NE</v>
      </c>
    </row>
    <row r="19" spans="2:89" x14ac:dyDescent="0.3">
      <c r="B19" s="407"/>
      <c r="C19" s="407"/>
      <c r="D19" s="407"/>
      <c r="E19" s="407"/>
      <c r="F19" s="407"/>
      <c r="G19" s="434"/>
      <c r="H19" s="434"/>
      <c r="I19" s="434"/>
      <c r="J19" s="434"/>
      <c r="K19" s="509"/>
      <c r="L19" s="509"/>
      <c r="P19" s="462"/>
      <c r="Q19" s="462"/>
      <c r="R19" s="462"/>
    </row>
    <row r="20" spans="2:89" hidden="1" x14ac:dyDescent="0.3">
      <c r="B20" s="407"/>
      <c r="C20" s="407"/>
      <c r="D20" s="407"/>
      <c r="E20" s="407"/>
      <c r="F20" s="407"/>
      <c r="G20" s="434"/>
      <c r="H20" s="434"/>
      <c r="I20" s="434"/>
      <c r="J20" s="434"/>
      <c r="K20" s="508"/>
      <c r="L20" s="508"/>
      <c r="P20" s="215" t="str">
        <f>CONCATENATE(Q18,S18,U18)</f>
        <v>NENENE</v>
      </c>
      <c r="Q20" s="215">
        <f>IF(P20="NENENE",0,ROUNDUP(AVERAGE(Q18,S18,U18),0))</f>
        <v>0</v>
      </c>
      <c r="R20" s="462"/>
      <c r="S20" s="463"/>
      <c r="V20" s="215" t="str">
        <f>CONCATENATE(W18,Y18,AA18,AC18,AE18)</f>
        <v>NENENENENE</v>
      </c>
      <c r="W20" s="215">
        <f>IF(V20="NENENENENE",0,ROUNDUP(AVERAGE(W18,Y18,AA18,AC18,AE18),0))</f>
        <v>0</v>
      </c>
      <c r="AF20" s="215" t="str">
        <f>CONCATENATE(AG18,AI18)</f>
        <v>NENE</v>
      </c>
      <c r="AG20" s="215">
        <f>IF(AF20="NENE",0,ROUNDUP(AVERAGE(AG18,AI18),0))</f>
        <v>0</v>
      </c>
      <c r="AJ20" s="215" t="str">
        <f>CONCATENATE(AK18,AM18,AO18)</f>
        <v>NENENE</v>
      </c>
      <c r="AK20" s="215">
        <f>IF(AJ20="NENENE",0,ROUNDUP(AVERAGE(AK18,AM18,AO18),0))</f>
        <v>0</v>
      </c>
      <c r="AP20" s="215" t="str">
        <f>CONCATENATE(AQ18,AS18,AU18,AW18,AY18,BA18)</f>
        <v>NENENENENENE</v>
      </c>
      <c r="AQ20" s="215">
        <f>IF(AP20="NENENENENENE",0,ROUNDUP(AVERAGE(AQ18,AS18,AU18,AW18,AY18,BA18),0))</f>
        <v>0</v>
      </c>
      <c r="BB20" s="215" t="str">
        <f>CONCATENATE(BC18,BE18,BG18)</f>
        <v>NENENE</v>
      </c>
      <c r="BC20" s="215">
        <f>IF(BB20="NENENE",0,ROUNDUP(AVERAGE(BC18,BE18,BG18),0))</f>
        <v>0</v>
      </c>
      <c r="BH20" s="215" t="str">
        <f>CONCATENATE(BI18,BK18,BM18)</f>
        <v>NENENE</v>
      </c>
      <c r="BI20" s="215">
        <f>IF(BH20="NENENE",0,ROUNDUP(AVERAGE(BI18,BK18,BM18),0))</f>
        <v>0</v>
      </c>
      <c r="BN20" s="215" t="str">
        <f>CONCATENATE(BO18,BQ18)</f>
        <v>NENE</v>
      </c>
      <c r="BO20" s="215">
        <f>IF(BN20="NENE",0,ROUNDUP(AVERAGE(BO18,BQ18),0))</f>
        <v>0</v>
      </c>
      <c r="BR20" s="215" t="str">
        <f>CONCATENATE(BS18,BU18)</f>
        <v>NENE</v>
      </c>
      <c r="BS20" s="215">
        <f>IF(BR20="NENE",0,ROUNDUP(AVERAGE(BS18,BU18),0))</f>
        <v>0</v>
      </c>
      <c r="BV20" s="215" t="str">
        <f>CONCATENATE(BW18,BY18)</f>
        <v>NENE</v>
      </c>
      <c r="BW20" s="215">
        <f>IF(BV20="NENE",0,ROUNDUP(AVERAGE(BW18,BY18),0))</f>
        <v>0</v>
      </c>
      <c r="BZ20" s="215" t="str">
        <f>CONCATENATE(CA18,CC18,CE18,CG18,CI18)</f>
        <v>NENENENENE</v>
      </c>
      <c r="CA20" s="215">
        <f>IF(BZ20="NENENENENE",0,ROUNDUP(AVERAGE(CA18,CC18,CE18,CG18,CI18),0))</f>
        <v>0</v>
      </c>
      <c r="CJ20" s="215" t="str">
        <f>CONCATENATE(CK18)</f>
        <v>NE</v>
      </c>
      <c r="CK20" s="215">
        <f>IF(CJ20="NE",0,ROUNDUP(AVERAGE(CK18),0))</f>
        <v>0</v>
      </c>
    </row>
    <row r="21" spans="2:89" x14ac:dyDescent="0.3">
      <c r="B21" s="407"/>
      <c r="C21" s="407"/>
      <c r="D21" s="407"/>
      <c r="E21" s="407"/>
      <c r="F21" s="407"/>
      <c r="G21" s="407"/>
      <c r="Q21" s="215" t="str">
        <f>IF(P21="VRAI","X"," ")</f>
        <v xml:space="preserve"> </v>
      </c>
      <c r="S21" s="463"/>
    </row>
    <row r="22" spans="2:89" x14ac:dyDescent="0.3">
      <c r="B22" s="407"/>
      <c r="C22" s="407"/>
      <c r="D22" s="407"/>
      <c r="E22" s="407"/>
      <c r="F22" s="407"/>
      <c r="G22" s="407"/>
      <c r="S22" s="463"/>
    </row>
    <row r="23" spans="2:89" x14ac:dyDescent="0.3">
      <c r="B23" s="407"/>
      <c r="C23" s="407"/>
      <c r="D23" s="407"/>
      <c r="E23" s="407"/>
      <c r="F23" s="407"/>
      <c r="G23" s="407"/>
      <c r="S23" s="463"/>
    </row>
    <row r="24" spans="2:89" x14ac:dyDescent="0.3">
      <c r="B24" s="407"/>
      <c r="C24" s="407"/>
      <c r="D24" s="407"/>
      <c r="E24" s="407"/>
      <c r="F24" s="407"/>
      <c r="G24" s="407"/>
      <c r="S24" s="463" t="str">
        <f>IF($Q$20=4,"X","")</f>
        <v/>
      </c>
    </row>
    <row r="25" spans="2:89" x14ac:dyDescent="0.3">
      <c r="B25" s="407"/>
      <c r="C25" s="407"/>
      <c r="D25" s="407"/>
      <c r="E25" s="407"/>
      <c r="F25" s="407"/>
      <c r="G25" s="407"/>
    </row>
    <row r="26" spans="2:89" x14ac:dyDescent="0.3">
      <c r="B26" s="407"/>
      <c r="C26" s="407"/>
      <c r="D26" s="407"/>
      <c r="E26" s="407"/>
      <c r="F26" s="407"/>
      <c r="G26" s="407"/>
    </row>
    <row r="27" spans="2:89" x14ac:dyDescent="0.3">
      <c r="B27" s="407"/>
      <c r="C27" s="407"/>
      <c r="D27" s="407"/>
      <c r="E27" s="407"/>
      <c r="F27" s="407"/>
      <c r="G27" s="407"/>
    </row>
    <row r="28" spans="2:89" x14ac:dyDescent="0.3">
      <c r="B28" s="407"/>
      <c r="C28" s="407"/>
      <c r="D28" s="407"/>
      <c r="E28" s="407"/>
      <c r="F28" s="407"/>
      <c r="G28" s="407"/>
    </row>
    <row r="29" spans="2:89" x14ac:dyDescent="0.3">
      <c r="B29" s="407"/>
      <c r="C29" s="407"/>
      <c r="D29" s="407"/>
      <c r="E29" s="407"/>
      <c r="F29" s="407"/>
      <c r="G29" s="407"/>
    </row>
    <row r="30" spans="2:89" x14ac:dyDescent="0.3">
      <c r="B30" s="407"/>
      <c r="C30" s="407"/>
      <c r="D30" s="407"/>
      <c r="E30" s="407"/>
      <c r="F30" s="407"/>
      <c r="G30" s="407"/>
    </row>
    <row r="31" spans="2:89" x14ac:dyDescent="0.3">
      <c r="B31" s="407"/>
      <c r="C31" s="407"/>
      <c r="D31" s="407"/>
      <c r="E31" s="407"/>
      <c r="F31" s="407"/>
      <c r="G31" s="407"/>
    </row>
    <row r="32" spans="2:89" x14ac:dyDescent="0.3">
      <c r="B32" s="407"/>
      <c r="C32" s="407"/>
      <c r="D32" s="407"/>
      <c r="E32" s="407"/>
      <c r="F32" s="407"/>
      <c r="G32" s="407"/>
    </row>
  </sheetData>
  <sheetProtection sheet="1" objects="1" scenarios="1" selectLockedCells="1"/>
  <mergeCells count="40">
    <mergeCell ref="CH17:CH18"/>
    <mergeCell ref="CJ17:CJ18"/>
    <mergeCell ref="N18:O18"/>
    <mergeCell ref="BX17:BX18"/>
    <mergeCell ref="BZ17:BZ18"/>
    <mergeCell ref="CB17:CB18"/>
    <mergeCell ref="CD17:CD18"/>
    <mergeCell ref="CF17:CF18"/>
    <mergeCell ref="BN17:BN18"/>
    <mergeCell ref="BP17:BP18"/>
    <mergeCell ref="BR17:BR18"/>
    <mergeCell ref="BT17:BT18"/>
    <mergeCell ref="BV17:BV18"/>
    <mergeCell ref="BD17:BD18"/>
    <mergeCell ref="BL17:BL18"/>
    <mergeCell ref="AT17:AT18"/>
    <mergeCell ref="BF17:BF18"/>
    <mergeCell ref="BH17:BH18"/>
    <mergeCell ref="BJ17:BJ18"/>
    <mergeCell ref="AF17:AF18"/>
    <mergeCell ref="AH17:AH18"/>
    <mergeCell ref="AJ17:AJ18"/>
    <mergeCell ref="AL17:AL18"/>
    <mergeCell ref="AN17:AN18"/>
    <mergeCell ref="AV17:AV18"/>
    <mergeCell ref="AX17:AX18"/>
    <mergeCell ref="AZ17:AZ18"/>
    <mergeCell ref="BB17:BB18"/>
    <mergeCell ref="AP17:AP18"/>
    <mergeCell ref="AR17:AR18"/>
    <mergeCell ref="V17:V18"/>
    <mergeCell ref="X17:X18"/>
    <mergeCell ref="Z17:Z18"/>
    <mergeCell ref="AB17:AB18"/>
    <mergeCell ref="AD17:AD18"/>
    <mergeCell ref="G18:J20"/>
    <mergeCell ref="P17:P18"/>
    <mergeCell ref="R17:R18"/>
    <mergeCell ref="T17:T18"/>
    <mergeCell ref="K18:L19"/>
  </mergeCells>
  <pageMargins left="0.7" right="0.7" top="0.75" bottom="0.75" header="0.3" footer="0.3"/>
  <pageSetup paperSize="9" firstPageNumber="2147483648" orientation="portrait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1E3C-06F7-4014-99C8-D6323BB2A0A6}">
  <dimension ref="A1:H16"/>
  <sheetViews>
    <sheetView tabSelected="1" workbookViewId="0">
      <selection activeCell="D4" sqref="D4"/>
    </sheetView>
  </sheetViews>
  <sheetFormatPr baseColWidth="10" defaultRowHeight="14.4" x14ac:dyDescent="0.3"/>
  <cols>
    <col min="1" max="1" width="8.109375" style="215" customWidth="1"/>
    <col min="2" max="2" width="98" style="215" bestFit="1" customWidth="1"/>
    <col min="3" max="3" width="4.5546875" style="215" bestFit="1" customWidth="1"/>
    <col min="4" max="7" width="3.6640625" style="215" bestFit="1" customWidth="1"/>
    <col min="8" max="16384" width="11.5546875" style="215"/>
  </cols>
  <sheetData>
    <row r="1" spans="1:8" ht="30" customHeight="1" x14ac:dyDescent="0.3">
      <c r="A1" s="473" t="s">
        <v>998</v>
      </c>
      <c r="B1" s="474"/>
      <c r="C1" s="475" t="s">
        <v>999</v>
      </c>
      <c r="D1" s="476" t="s">
        <v>1000</v>
      </c>
      <c r="E1" s="477"/>
      <c r="F1" s="477"/>
      <c r="G1" s="477"/>
    </row>
    <row r="2" spans="1:8" ht="117.6" thickBot="1" x14ac:dyDescent="0.35">
      <c r="A2" s="478"/>
      <c r="B2" s="479"/>
      <c r="C2" s="480"/>
      <c r="D2" s="481" t="s">
        <v>1001</v>
      </c>
      <c r="E2" s="482" t="s">
        <v>1002</v>
      </c>
      <c r="F2" s="483" t="s">
        <v>1003</v>
      </c>
      <c r="G2" s="484" t="s">
        <v>1004</v>
      </c>
    </row>
    <row r="3" spans="1:8" ht="18.600000000000001" thickBot="1" x14ac:dyDescent="0.4">
      <c r="A3" s="485" t="s">
        <v>1005</v>
      </c>
      <c r="B3" s="486"/>
      <c r="C3" s="487"/>
      <c r="D3" s="488">
        <v>1</v>
      </c>
      <c r="E3" s="489">
        <v>2</v>
      </c>
      <c r="F3" s="490">
        <v>3</v>
      </c>
      <c r="G3" s="491">
        <v>4</v>
      </c>
    </row>
    <row r="4" spans="1:8" x14ac:dyDescent="0.3">
      <c r="A4" s="492" t="s">
        <v>1006</v>
      </c>
      <c r="B4" s="493" t="s">
        <v>167</v>
      </c>
      <c r="C4" s="505" t="str">
        <f>IF('4. Barème E32b'!$Q$20=0,"X","")</f>
        <v>X</v>
      </c>
      <c r="D4" s="505" t="str">
        <f>IF('4. Barème E32b'!$Q$20=1,"X","")</f>
        <v/>
      </c>
      <c r="E4" s="505" t="str">
        <f>IF('4. Barème E32b'!$Q$20=2,"X","")</f>
        <v/>
      </c>
      <c r="F4" s="505" t="str">
        <f>IF('4. Barème E32b'!$Q$20=3,"X","")</f>
        <v/>
      </c>
      <c r="G4" s="505" t="str">
        <f>IF('4. Barème E32b'!$Q$20=4,"X","")</f>
        <v/>
      </c>
      <c r="H4" s="463"/>
    </row>
    <row r="5" spans="1:8" x14ac:dyDescent="0.3">
      <c r="A5" s="494" t="s">
        <v>1007</v>
      </c>
      <c r="B5" s="495" t="s">
        <v>716</v>
      </c>
      <c r="C5" s="506" t="str">
        <f>IF('4. Barème E32b'!$W$20=0,"X","")</f>
        <v>X</v>
      </c>
      <c r="D5" s="506" t="str">
        <f>IF('4. Barème E32b'!$W$20=1,"X","")</f>
        <v/>
      </c>
      <c r="E5" s="506" t="str">
        <f>IF('4. Barème E32b'!$W$20=2,"X","")</f>
        <v/>
      </c>
      <c r="F5" s="506" t="str">
        <f>IF('4. Barème E32b'!$W$20=3,"X","")</f>
        <v/>
      </c>
      <c r="G5" s="506" t="str">
        <f>IF('4. Barème E32b'!$W$20=4,"X","")</f>
        <v/>
      </c>
    </row>
    <row r="6" spans="1:8" x14ac:dyDescent="0.3">
      <c r="A6" s="494" t="s">
        <v>1008</v>
      </c>
      <c r="B6" s="495" t="s">
        <v>171</v>
      </c>
      <c r="C6" s="506" t="str">
        <f>IF('4. Barème E32b'!$AG$20=0,"X","")</f>
        <v>X</v>
      </c>
      <c r="D6" s="506" t="str">
        <f>IF('4. Barème E32b'!$AG$20=1,"X","")</f>
        <v/>
      </c>
      <c r="E6" s="506" t="str">
        <f>IF('4. Barème E32b'!$AG$20=2,"X","")</f>
        <v/>
      </c>
      <c r="F6" s="506" t="str">
        <f>IF('4. Barème E32b'!$AG$20=3,"X","")</f>
        <v/>
      </c>
      <c r="G6" s="506" t="str">
        <f>IF('4. Barème E32b'!$AG$20=4,"X","")</f>
        <v/>
      </c>
    </row>
    <row r="7" spans="1:8" x14ac:dyDescent="0.3">
      <c r="A7" s="494" t="s">
        <v>1009</v>
      </c>
      <c r="B7" s="495" t="s">
        <v>976</v>
      </c>
      <c r="C7" s="506" t="str">
        <f>IF('4. Barème E32b'!$AK$20=0,"X","")</f>
        <v>X</v>
      </c>
      <c r="D7" s="506" t="str">
        <f>IF('4. Barème E32b'!$AK$20=1,"X","")</f>
        <v/>
      </c>
      <c r="E7" s="506" t="str">
        <f>IF('4. Barème E32b'!$AK$20=2,"X","")</f>
        <v/>
      </c>
      <c r="F7" s="506" t="str">
        <f>IF('4. Barème E32b'!$AK$20=3,"X","")</f>
        <v/>
      </c>
      <c r="G7" s="506" t="str">
        <f>IF('4. Barème E32b'!$AK$20=4,"X","")</f>
        <v/>
      </c>
    </row>
    <row r="8" spans="1:8" x14ac:dyDescent="0.3">
      <c r="A8" s="494" t="s">
        <v>1010</v>
      </c>
      <c r="B8" s="496" t="s">
        <v>173</v>
      </c>
      <c r="C8" s="506" t="str">
        <f>IF('4. Barème E32b'!$AQ$20=0,"X","")</f>
        <v>X</v>
      </c>
      <c r="D8" s="506" t="str">
        <f>IF('4. Barème E32b'!$AQ$20=1,"X","")</f>
        <v/>
      </c>
      <c r="E8" s="506" t="str">
        <f>IF('4. Barème E32b'!$AQ$20=2,"X","")</f>
        <v/>
      </c>
      <c r="F8" s="506" t="str">
        <f>IF('4. Barème E32b'!$AQ$20=3,"X","")</f>
        <v/>
      </c>
      <c r="G8" s="506" t="str">
        <f>IF('4. Barème E32b'!$AQ$20=4,"X","")</f>
        <v/>
      </c>
    </row>
    <row r="9" spans="1:8" x14ac:dyDescent="0.3">
      <c r="A9" s="494" t="s">
        <v>1011</v>
      </c>
      <c r="B9" s="495" t="s">
        <v>733</v>
      </c>
      <c r="C9" s="506" t="str">
        <f>IF('4. Barème E32b'!$BC$20=0,"X","")</f>
        <v>X</v>
      </c>
      <c r="D9" s="506" t="str">
        <f>IF('4. Barème E32b'!$BC$20=1,"X","")</f>
        <v/>
      </c>
      <c r="E9" s="506" t="str">
        <f>IF('4. Barème E32b'!$BC$20=2,"X","")</f>
        <v/>
      </c>
      <c r="F9" s="506" t="str">
        <f>IF('4. Barème E32b'!$BC$20=3,"X","")</f>
        <v/>
      </c>
      <c r="G9" s="506" t="str">
        <f>IF('4. Barème E32b'!$BC$20=4,"X","")</f>
        <v/>
      </c>
    </row>
    <row r="10" spans="1:8" ht="15" thickBot="1" x14ac:dyDescent="0.35">
      <c r="A10" s="494" t="s">
        <v>1012</v>
      </c>
      <c r="B10" s="495" t="s">
        <v>176</v>
      </c>
      <c r="C10" s="507" t="str">
        <f>IF('4. Barème E32b'!$BI$20=0,"X","")</f>
        <v>X</v>
      </c>
      <c r="D10" s="507" t="str">
        <f>IF('4. Barème E32b'!$BI$20=1,"X","")</f>
        <v/>
      </c>
      <c r="E10" s="507" t="str">
        <f>IF('4. Barème E32b'!$BI$20=2,"X","")</f>
        <v/>
      </c>
      <c r="F10" s="507" t="str">
        <f>IF('4. Barème E32b'!$BI$20=3,"X","")</f>
        <v/>
      </c>
      <c r="G10" s="507" t="str">
        <f>IF('4. Barème E32b'!$BI$20=4,"X","")</f>
        <v/>
      </c>
    </row>
    <row r="11" spans="1:8" ht="18.600000000000001" thickBot="1" x14ac:dyDescent="0.4">
      <c r="A11" s="485" t="s">
        <v>1013</v>
      </c>
      <c r="B11" s="497"/>
      <c r="C11" s="498" t="s">
        <v>1014</v>
      </c>
      <c r="D11" s="499">
        <v>1</v>
      </c>
      <c r="E11" s="500">
        <v>2</v>
      </c>
      <c r="F11" s="501">
        <v>3</v>
      </c>
      <c r="G11" s="502">
        <v>4</v>
      </c>
    </row>
    <row r="12" spans="1:8" x14ac:dyDescent="0.3">
      <c r="A12" s="503" t="s">
        <v>517</v>
      </c>
      <c r="B12" s="504" t="s">
        <v>178</v>
      </c>
      <c r="C12" s="505" t="str">
        <f>IF('4. Barème E32b'!$BO$20=0,"X","")</f>
        <v>X</v>
      </c>
      <c r="D12" s="505" t="str">
        <f>IF('4. Barème E32b'!$BO$20=1,"X","")</f>
        <v/>
      </c>
      <c r="E12" s="505" t="str">
        <f>IF('4. Barème E32b'!$BO$20=2,"X","")</f>
        <v/>
      </c>
      <c r="F12" s="505" t="str">
        <f>IF('4. Barème E32b'!$BO$20=3,"X","")</f>
        <v/>
      </c>
      <c r="G12" s="505" t="str">
        <f>IF('4. Barème E32b'!$BO$20=4,"X","")</f>
        <v/>
      </c>
    </row>
    <row r="13" spans="1:8" x14ac:dyDescent="0.3">
      <c r="A13" s="503" t="s">
        <v>1015</v>
      </c>
      <c r="B13" s="504" t="s">
        <v>748</v>
      </c>
      <c r="C13" s="506" t="str">
        <f>IF('4. Barème E32b'!$BS$20=0,"X","")</f>
        <v>X</v>
      </c>
      <c r="D13" s="506" t="str">
        <f>IF('4. Barème E32b'!$BS$20=1,"X","")</f>
        <v/>
      </c>
      <c r="E13" s="506" t="str">
        <f>IF('4. Barème E32b'!$BS$20=2,"X","")</f>
        <v/>
      </c>
      <c r="F13" s="506" t="str">
        <f>IF('4. Barème E32b'!$BS$20=3,"X","")</f>
        <v/>
      </c>
      <c r="G13" s="506" t="str">
        <f>IF('4. Barème E32b'!$BS$20=4,"X","")</f>
        <v/>
      </c>
    </row>
    <row r="14" spans="1:8" x14ac:dyDescent="0.3">
      <c r="A14" s="503" t="s">
        <v>1016</v>
      </c>
      <c r="B14" s="504" t="s">
        <v>753</v>
      </c>
      <c r="C14" s="506" t="str">
        <f>IF('4. Barème E32b'!$BW$20=0,"X","")</f>
        <v>X</v>
      </c>
      <c r="D14" s="506" t="str">
        <f>IF('4. Barème E32b'!$BW$20=1,"X","")</f>
        <v/>
      </c>
      <c r="E14" s="506" t="str">
        <f>IF('4. Barème E32b'!$BW$20=2,"X","")</f>
        <v/>
      </c>
      <c r="F14" s="506" t="str">
        <f>IF('4. Barème E32b'!$BW$20=3,"X","")</f>
        <v/>
      </c>
      <c r="G14" s="506" t="str">
        <f>IF('4. Barème E32b'!$BW$20=4,"X","")</f>
        <v/>
      </c>
    </row>
    <row r="15" spans="1:8" x14ac:dyDescent="0.3">
      <c r="A15" s="503" t="s">
        <v>1017</v>
      </c>
      <c r="B15" s="504" t="s">
        <v>758</v>
      </c>
      <c r="C15" s="506" t="str">
        <f>IF('4. Barème E32b'!$CA$20=0,"X","")</f>
        <v>X</v>
      </c>
      <c r="D15" s="506" t="str">
        <f>IF('4. Barème E32b'!$CA$20=1,"X","")</f>
        <v/>
      </c>
      <c r="E15" s="506" t="str">
        <f>IF('4. Barème E32b'!$CA$20=2,"X","")</f>
        <v/>
      </c>
      <c r="F15" s="506" t="str">
        <f>IF('4. Barème E32b'!$CA$20=3,"X","")</f>
        <v/>
      </c>
      <c r="G15" s="506" t="str">
        <f>IF('4. Barème E32b'!$CA$20=4,"X","")</f>
        <v/>
      </c>
    </row>
    <row r="16" spans="1:8" x14ac:dyDescent="0.3">
      <c r="A16" s="503" t="s">
        <v>1018</v>
      </c>
      <c r="B16" s="504" t="s">
        <v>769</v>
      </c>
      <c r="C16" s="506" t="str">
        <f>IF('4. Barème E32b'!$CK$20=0,"X","")</f>
        <v>X</v>
      </c>
      <c r="D16" s="506" t="str">
        <f>IF('4. Barème E32b'!$CK$20=1,"X","")</f>
        <v/>
      </c>
      <c r="E16" s="506" t="str">
        <f>IF('4. Barème E32b'!$CK$20=2,"X","")</f>
        <v/>
      </c>
      <c r="F16" s="506" t="str">
        <f>IF('4. Barème E32b'!$CK$20=3,"X","")</f>
        <v/>
      </c>
      <c r="G16" s="506" t="str">
        <f>IF('4. Barème E32b'!$CK$20=4,"X","")</f>
        <v/>
      </c>
    </row>
  </sheetData>
  <sheetProtection sheet="1" objects="1" scenarios="1" selectLockedCells="1"/>
  <mergeCells count="5">
    <mergeCell ref="A1:B2"/>
    <mergeCell ref="C1:C3"/>
    <mergeCell ref="D1:G1"/>
    <mergeCell ref="A3:B3"/>
    <mergeCell ref="A11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A15" sqref="A15"/>
    </sheetView>
  </sheetViews>
  <sheetFormatPr baseColWidth="10" defaultRowHeight="14.4" x14ac:dyDescent="0.3"/>
  <cols>
    <col min="1" max="1" width="26.6640625" customWidth="1"/>
    <col min="2" max="2" width="4.33203125" customWidth="1"/>
    <col min="3" max="3" width="19.33203125" customWidth="1"/>
  </cols>
  <sheetData>
    <row r="1" spans="1:5" x14ac:dyDescent="0.3">
      <c r="A1" s="16" t="s">
        <v>184</v>
      </c>
      <c r="B1" s="16"/>
      <c r="C1" s="16"/>
      <c r="D1" s="16"/>
    </row>
    <row r="2" spans="1:5" x14ac:dyDescent="0.3">
      <c r="A2" s="3" t="s">
        <v>185</v>
      </c>
      <c r="B2" s="16"/>
      <c r="C2" s="16"/>
      <c r="D2" s="3" t="s">
        <v>39</v>
      </c>
      <c r="E2" s="1" t="s">
        <v>186</v>
      </c>
    </row>
    <row r="3" spans="1:5" x14ac:dyDescent="0.3">
      <c r="A3" s="16" t="s">
        <v>41</v>
      </c>
      <c r="B3" s="16"/>
      <c r="C3" s="16"/>
      <c r="D3" s="17" t="s">
        <v>187</v>
      </c>
      <c r="E3" t="s">
        <v>41</v>
      </c>
    </row>
    <row r="4" spans="1:5" x14ac:dyDescent="0.3">
      <c r="A4" s="16" t="s">
        <v>188</v>
      </c>
      <c r="B4" s="16"/>
      <c r="C4" s="16"/>
      <c r="D4" s="16">
        <v>2024</v>
      </c>
      <c r="E4" t="s">
        <v>189</v>
      </c>
    </row>
    <row r="5" spans="1:5" x14ac:dyDescent="0.3">
      <c r="A5" s="16" t="s">
        <v>190</v>
      </c>
      <c r="B5" s="16"/>
      <c r="C5" s="16"/>
      <c r="D5" s="16">
        <v>2025</v>
      </c>
      <c r="E5" t="s">
        <v>191</v>
      </c>
    </row>
    <row r="6" spans="1:5" x14ac:dyDescent="0.3">
      <c r="A6" s="16"/>
      <c r="B6" s="16"/>
      <c r="C6" s="16"/>
      <c r="D6" s="16">
        <v>2026</v>
      </c>
      <c r="E6" t="s">
        <v>192</v>
      </c>
    </row>
    <row r="7" spans="1:5" x14ac:dyDescent="0.3">
      <c r="A7" s="16"/>
      <c r="B7" s="16"/>
      <c r="C7" s="16"/>
      <c r="D7" s="16">
        <v>2027</v>
      </c>
      <c r="E7" t="s">
        <v>193</v>
      </c>
    </row>
    <row r="8" spans="1:5" ht="29.1" customHeight="1" x14ac:dyDescent="0.3">
      <c r="A8" s="3" t="s">
        <v>194</v>
      </c>
      <c r="B8" s="16"/>
      <c r="C8" s="16"/>
      <c r="D8" s="16">
        <v>2028</v>
      </c>
      <c r="E8" t="s">
        <v>195</v>
      </c>
    </row>
    <row r="9" spans="1:5" ht="15" customHeight="1" x14ac:dyDescent="0.3">
      <c r="A9" s="18" t="s">
        <v>41</v>
      </c>
      <c r="B9" s="16"/>
      <c r="C9" s="16"/>
      <c r="D9" s="16"/>
      <c r="E9" t="s">
        <v>196</v>
      </c>
    </row>
    <row r="10" spans="1:5" x14ac:dyDescent="0.3">
      <c r="A10" s="18" t="s">
        <v>54</v>
      </c>
      <c r="D10" s="16"/>
      <c r="E10" t="s">
        <v>197</v>
      </c>
    </row>
    <row r="11" spans="1:5" x14ac:dyDescent="0.3">
      <c r="A11" s="18" t="s">
        <v>198</v>
      </c>
      <c r="D11" s="16"/>
      <c r="E11" t="s">
        <v>199</v>
      </c>
    </row>
    <row r="12" spans="1:5" x14ac:dyDescent="0.3">
      <c r="A12" s="18" t="s">
        <v>200</v>
      </c>
      <c r="D12" s="16"/>
      <c r="E12" t="s">
        <v>201</v>
      </c>
    </row>
    <row r="13" spans="1:5" x14ac:dyDescent="0.3">
      <c r="A13" s="18" t="s">
        <v>202</v>
      </c>
      <c r="D13" s="16"/>
      <c r="E13" t="s">
        <v>203</v>
      </c>
    </row>
    <row r="14" spans="1:5" x14ac:dyDescent="0.3">
      <c r="A14" s="16"/>
      <c r="D14" s="16"/>
      <c r="E14" t="s">
        <v>204</v>
      </c>
    </row>
    <row r="15" spans="1:5" x14ac:dyDescent="0.3">
      <c r="A15" s="16"/>
      <c r="D15" s="16"/>
      <c r="E15" t="s">
        <v>205</v>
      </c>
    </row>
    <row r="16" spans="1:5" x14ac:dyDescent="0.3">
      <c r="A16" s="16"/>
      <c r="D16" s="16"/>
      <c r="E16" t="s">
        <v>206</v>
      </c>
    </row>
    <row r="17" spans="1:5" x14ac:dyDescent="0.3">
      <c r="A17" s="16"/>
      <c r="E17" t="s">
        <v>207</v>
      </c>
    </row>
    <row r="18" spans="1:5" x14ac:dyDescent="0.3">
      <c r="A18" s="16"/>
      <c r="E18" t="s">
        <v>208</v>
      </c>
    </row>
    <row r="19" spans="1:5" x14ac:dyDescent="0.3">
      <c r="A19" s="16"/>
      <c r="E19" t="s">
        <v>209</v>
      </c>
    </row>
    <row r="20" spans="1:5" x14ac:dyDescent="0.3">
      <c r="A20" s="16"/>
      <c r="E20" t="s">
        <v>210</v>
      </c>
    </row>
    <row r="21" spans="1:5" x14ac:dyDescent="0.3">
      <c r="A21" s="16"/>
      <c r="E21" t="s">
        <v>211</v>
      </c>
    </row>
    <row r="22" spans="1:5" x14ac:dyDescent="0.3">
      <c r="A22" s="16"/>
      <c r="E22" t="s">
        <v>212</v>
      </c>
    </row>
    <row r="23" spans="1:5" x14ac:dyDescent="0.3">
      <c r="A23" s="16"/>
      <c r="E23" t="s">
        <v>213</v>
      </c>
    </row>
    <row r="24" spans="1:5" x14ac:dyDescent="0.3">
      <c r="E24" t="s">
        <v>214</v>
      </c>
    </row>
    <row r="25" spans="1:5" x14ac:dyDescent="0.3">
      <c r="E25" t="s">
        <v>215</v>
      </c>
    </row>
    <row r="26" spans="1:5" x14ac:dyDescent="0.3">
      <c r="E26" t="s">
        <v>216</v>
      </c>
    </row>
    <row r="27" spans="1:5" x14ac:dyDescent="0.3">
      <c r="E27" t="s">
        <v>217</v>
      </c>
    </row>
    <row r="28" spans="1:5" x14ac:dyDescent="0.3">
      <c r="E28" t="s">
        <v>218</v>
      </c>
    </row>
    <row r="29" spans="1:5" x14ac:dyDescent="0.3">
      <c r="E29" t="s">
        <v>219</v>
      </c>
    </row>
    <row r="30" spans="1:5" x14ac:dyDescent="0.3">
      <c r="E30" t="s">
        <v>220</v>
      </c>
    </row>
    <row r="31" spans="1:5" x14ac:dyDescent="0.3">
      <c r="E31" t="s">
        <v>221</v>
      </c>
    </row>
    <row r="32" spans="1:5" x14ac:dyDescent="0.3">
      <c r="E32" t="s">
        <v>222</v>
      </c>
    </row>
    <row r="33" spans="5:5" x14ac:dyDescent="0.3">
      <c r="E33" t="s">
        <v>223</v>
      </c>
    </row>
    <row r="34" spans="5:5" x14ac:dyDescent="0.3">
      <c r="E34" t="s">
        <v>224</v>
      </c>
    </row>
    <row r="35" spans="5:5" x14ac:dyDescent="0.3">
      <c r="E35" t="s">
        <v>225</v>
      </c>
    </row>
    <row r="36" spans="5:5" x14ac:dyDescent="0.3">
      <c r="E36" t="s">
        <v>226</v>
      </c>
    </row>
  </sheetData>
  <sheetProtection sheet="1" objects="1" scenarios="1"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50"/>
  <sheetViews>
    <sheetView topLeftCell="G67" zoomScale="70" workbookViewId="0">
      <selection activeCell="H92" sqref="H92"/>
    </sheetView>
  </sheetViews>
  <sheetFormatPr baseColWidth="10" defaultRowHeight="14.4" x14ac:dyDescent="0.3"/>
  <cols>
    <col min="1" max="1" width="53.5546875" customWidth="1"/>
    <col min="2" max="2" width="4.44140625" customWidth="1"/>
    <col min="3" max="3" width="20.33203125" customWidth="1"/>
    <col min="4" max="4" width="10.33203125" style="10" customWidth="1"/>
    <col min="6" max="6" width="121.33203125" customWidth="1"/>
    <col min="7" max="7" width="10.33203125" style="10" customWidth="1"/>
    <col min="8" max="8" width="167.6640625" customWidth="1"/>
    <col min="9" max="9" width="10.5546875" customWidth="1"/>
    <col min="10" max="10" width="5.33203125" customWidth="1"/>
    <col min="11" max="11" width="14.33203125" style="10" customWidth="1"/>
    <col min="12" max="12" width="23.5546875" style="10" customWidth="1"/>
    <col min="13" max="17" width="3.6640625" style="10" customWidth="1"/>
    <col min="18" max="18" width="4.33203125" style="10" customWidth="1"/>
    <col min="19" max="19" width="3.6640625" style="10" customWidth="1"/>
    <col min="20" max="20" width="3.6640625" customWidth="1"/>
    <col min="23" max="23" width="28.88671875" customWidth="1"/>
  </cols>
  <sheetData>
    <row r="1" spans="1:23" ht="54.45" customHeight="1" x14ac:dyDescent="0.3">
      <c r="A1" s="16" t="s">
        <v>194</v>
      </c>
      <c r="B1" s="220" t="s">
        <v>227</v>
      </c>
      <c r="C1" s="220"/>
      <c r="D1" s="9" t="s">
        <v>228</v>
      </c>
      <c r="E1" s="220" t="s">
        <v>84</v>
      </c>
      <c r="F1" s="220"/>
      <c r="G1" s="9" t="s">
        <v>228</v>
      </c>
      <c r="H1" t="s">
        <v>229</v>
      </c>
      <c r="K1" s="19" t="s">
        <v>230</v>
      </c>
      <c r="L1" s="19" t="s">
        <v>231</v>
      </c>
      <c r="M1" s="19" t="s">
        <v>232</v>
      </c>
      <c r="N1" s="19" t="s">
        <v>233</v>
      </c>
      <c r="O1" s="19" t="s">
        <v>234</v>
      </c>
      <c r="P1" s="19" t="s">
        <v>235</v>
      </c>
      <c r="Q1" s="19" t="s">
        <v>236</v>
      </c>
      <c r="R1" s="19" t="s">
        <v>237</v>
      </c>
      <c r="S1" s="19" t="s">
        <v>238</v>
      </c>
      <c r="T1" s="19" t="s">
        <v>239</v>
      </c>
    </row>
    <row r="2" spans="1:23" x14ac:dyDescent="0.3">
      <c r="A2" s="16"/>
      <c r="B2" s="9"/>
      <c r="C2" s="9"/>
      <c r="D2" s="9" t="s">
        <v>41</v>
      </c>
      <c r="E2" s="9" t="s">
        <v>41</v>
      </c>
      <c r="F2" s="9" t="s">
        <v>41</v>
      </c>
      <c r="G2" s="9" t="s">
        <v>41</v>
      </c>
      <c r="H2" s="10" t="s">
        <v>41</v>
      </c>
      <c r="I2" s="9" t="s">
        <v>41</v>
      </c>
      <c r="J2" s="9" t="s">
        <v>41</v>
      </c>
      <c r="K2" s="9" t="s">
        <v>41</v>
      </c>
      <c r="L2" s="9" t="s">
        <v>41</v>
      </c>
      <c r="V2" t="s">
        <v>240</v>
      </c>
    </row>
    <row r="3" spans="1:23" ht="15" customHeight="1" x14ac:dyDescent="0.3">
      <c r="A3" s="18" t="s">
        <v>54</v>
      </c>
      <c r="B3" s="16" t="s">
        <v>241</v>
      </c>
      <c r="C3" s="221" t="s">
        <v>242</v>
      </c>
      <c r="D3" s="20" t="s">
        <v>243</v>
      </c>
      <c r="E3" s="16" t="s">
        <v>244</v>
      </c>
      <c r="F3" s="21" t="s">
        <v>245</v>
      </c>
      <c r="G3" s="20" t="s">
        <v>243</v>
      </c>
      <c r="H3" s="22" t="s">
        <v>246</v>
      </c>
      <c r="I3" s="20" t="s">
        <v>243</v>
      </c>
      <c r="J3" s="16" t="s">
        <v>244</v>
      </c>
      <c r="K3" s="23" t="s">
        <v>247</v>
      </c>
      <c r="L3" s="23" t="s">
        <v>248</v>
      </c>
      <c r="M3" s="24" t="s">
        <v>169</v>
      </c>
      <c r="N3" s="24" t="s">
        <v>169</v>
      </c>
      <c r="O3" s="24" t="s">
        <v>169</v>
      </c>
      <c r="P3" s="24"/>
      <c r="Q3" s="24"/>
      <c r="R3" s="24" t="s">
        <v>169</v>
      </c>
      <c r="S3" s="24" t="s">
        <v>169</v>
      </c>
      <c r="T3" s="2"/>
      <c r="V3" t="s">
        <v>41</v>
      </c>
      <c r="W3" t="s">
        <v>41</v>
      </c>
    </row>
    <row r="4" spans="1:23" x14ac:dyDescent="0.3">
      <c r="A4" s="18" t="s">
        <v>198</v>
      </c>
      <c r="B4" s="25"/>
      <c r="C4" s="221"/>
      <c r="D4" s="26" t="s">
        <v>249</v>
      </c>
      <c r="E4" s="16" t="s">
        <v>244</v>
      </c>
      <c r="F4" s="21" t="s">
        <v>245</v>
      </c>
      <c r="G4" s="26" t="s">
        <v>249</v>
      </c>
      <c r="H4" s="27" t="s">
        <v>250</v>
      </c>
      <c r="I4" s="26" t="s">
        <v>249</v>
      </c>
      <c r="J4" s="16" t="s">
        <v>244</v>
      </c>
      <c r="K4" s="23" t="s">
        <v>247</v>
      </c>
      <c r="L4" s="23" t="s">
        <v>248</v>
      </c>
      <c r="M4" s="24" t="s">
        <v>169</v>
      </c>
      <c r="N4" s="24" t="s">
        <v>169</v>
      </c>
      <c r="O4" s="24" t="s">
        <v>169</v>
      </c>
      <c r="P4" s="24"/>
      <c r="Q4" s="24"/>
      <c r="R4" s="24" t="s">
        <v>169</v>
      </c>
      <c r="S4" s="24" t="s">
        <v>169</v>
      </c>
      <c r="T4" s="2"/>
      <c r="V4" s="28" t="s">
        <v>247</v>
      </c>
      <c r="W4" s="29" t="s">
        <v>248</v>
      </c>
    </row>
    <row r="5" spans="1:23" x14ac:dyDescent="0.3">
      <c r="A5" s="18" t="s">
        <v>200</v>
      </c>
      <c r="B5" s="25"/>
      <c r="C5" s="221"/>
      <c r="D5" s="26" t="s">
        <v>251</v>
      </c>
      <c r="E5" s="16" t="s">
        <v>244</v>
      </c>
      <c r="F5" s="21" t="s">
        <v>245</v>
      </c>
      <c r="G5" s="26" t="s">
        <v>251</v>
      </c>
      <c r="H5" s="27" t="s">
        <v>252</v>
      </c>
      <c r="I5" s="26" t="s">
        <v>251</v>
      </c>
      <c r="J5" s="16" t="s">
        <v>244</v>
      </c>
      <c r="K5" s="23" t="s">
        <v>247</v>
      </c>
      <c r="L5" s="23" t="s">
        <v>248</v>
      </c>
      <c r="M5" s="24" t="s">
        <v>169</v>
      </c>
      <c r="N5" s="24" t="s">
        <v>169</v>
      </c>
      <c r="O5" s="24" t="s">
        <v>169</v>
      </c>
      <c r="P5" s="24"/>
      <c r="Q5" s="24"/>
      <c r="R5" s="24" t="s">
        <v>169</v>
      </c>
      <c r="S5" s="24" t="s">
        <v>169</v>
      </c>
      <c r="T5" s="2"/>
      <c r="V5" s="30" t="s">
        <v>253</v>
      </c>
      <c r="W5" s="31" t="s">
        <v>254</v>
      </c>
    </row>
    <row r="6" spans="1:23" x14ac:dyDescent="0.3">
      <c r="A6" s="18" t="s">
        <v>255</v>
      </c>
      <c r="B6" s="25"/>
      <c r="C6" s="16"/>
      <c r="D6" s="26" t="s">
        <v>256</v>
      </c>
      <c r="E6" s="16" t="s">
        <v>244</v>
      </c>
      <c r="F6" s="21" t="s">
        <v>245</v>
      </c>
      <c r="G6" s="26" t="s">
        <v>256</v>
      </c>
      <c r="H6" s="27" t="s">
        <v>257</v>
      </c>
      <c r="I6" s="26" t="s">
        <v>256</v>
      </c>
      <c r="J6" s="16" t="s">
        <v>244</v>
      </c>
      <c r="K6" s="23" t="s">
        <v>247</v>
      </c>
      <c r="L6" s="23" t="s">
        <v>248</v>
      </c>
      <c r="M6" s="24" t="s">
        <v>169</v>
      </c>
      <c r="N6" s="24" t="s">
        <v>169</v>
      </c>
      <c r="O6" s="24" t="s">
        <v>169</v>
      </c>
      <c r="P6" s="24"/>
      <c r="Q6" s="24"/>
      <c r="R6" s="24" t="s">
        <v>169</v>
      </c>
      <c r="S6" s="24" t="s">
        <v>169</v>
      </c>
      <c r="T6" s="2"/>
      <c r="V6" s="32" t="s">
        <v>258</v>
      </c>
      <c r="W6" s="33" t="s">
        <v>259</v>
      </c>
    </row>
    <row r="7" spans="1:23" x14ac:dyDescent="0.3">
      <c r="B7" s="25"/>
      <c r="C7" s="16"/>
      <c r="D7" s="34" t="s">
        <v>260</v>
      </c>
      <c r="E7" s="16" t="s">
        <v>244</v>
      </c>
      <c r="F7" s="21" t="s">
        <v>245</v>
      </c>
      <c r="G7" s="34" t="s">
        <v>260</v>
      </c>
      <c r="H7" s="35" t="s">
        <v>261</v>
      </c>
      <c r="I7" s="34" t="s">
        <v>260</v>
      </c>
      <c r="J7" s="16" t="s">
        <v>244</v>
      </c>
      <c r="K7" s="23" t="s">
        <v>247</v>
      </c>
      <c r="L7" s="23" t="s">
        <v>248</v>
      </c>
      <c r="M7" s="24" t="s">
        <v>169</v>
      </c>
      <c r="N7" s="24" t="s">
        <v>169</v>
      </c>
      <c r="O7" s="24" t="s">
        <v>169</v>
      </c>
      <c r="P7" s="24"/>
      <c r="Q7" s="24"/>
      <c r="R7" s="24" t="s">
        <v>169</v>
      </c>
      <c r="S7" s="24" t="s">
        <v>169</v>
      </c>
      <c r="T7" s="2"/>
      <c r="V7" s="36" t="s">
        <v>262</v>
      </c>
      <c r="W7" s="37" t="s">
        <v>263</v>
      </c>
    </row>
    <row r="8" spans="1:23" x14ac:dyDescent="0.3">
      <c r="A8" s="16"/>
      <c r="B8" s="16"/>
      <c r="C8" s="16"/>
      <c r="D8" s="38" t="s">
        <v>264</v>
      </c>
      <c r="E8" s="16" t="s">
        <v>265</v>
      </c>
      <c r="F8" s="39" t="s">
        <v>266</v>
      </c>
      <c r="G8" s="38" t="s">
        <v>264</v>
      </c>
      <c r="H8" s="40" t="s">
        <v>267</v>
      </c>
      <c r="I8" s="38" t="s">
        <v>264</v>
      </c>
      <c r="J8" s="16" t="s">
        <v>265</v>
      </c>
      <c r="K8" s="41" t="s">
        <v>253</v>
      </c>
      <c r="L8" s="41" t="s">
        <v>254</v>
      </c>
      <c r="M8" s="42" t="s">
        <v>169</v>
      </c>
      <c r="N8" s="42"/>
      <c r="O8" s="42" t="s">
        <v>169</v>
      </c>
      <c r="P8" s="42" t="s">
        <v>169</v>
      </c>
      <c r="Q8" s="42"/>
      <c r="R8" s="42" t="s">
        <v>169</v>
      </c>
      <c r="S8" s="42"/>
      <c r="T8" s="43"/>
    </row>
    <row r="9" spans="1:23" x14ac:dyDescent="0.3">
      <c r="A9" s="16"/>
      <c r="B9" s="16"/>
      <c r="C9" s="16"/>
      <c r="D9" s="44" t="s">
        <v>268</v>
      </c>
      <c r="E9" s="16" t="s">
        <v>265</v>
      </c>
      <c r="F9" s="39" t="s">
        <v>266</v>
      </c>
      <c r="G9" s="44" t="s">
        <v>268</v>
      </c>
      <c r="H9" s="45" t="s">
        <v>269</v>
      </c>
      <c r="I9" s="44" t="s">
        <v>268</v>
      </c>
      <c r="J9" s="16" t="s">
        <v>265</v>
      </c>
      <c r="K9" s="41" t="s">
        <v>253</v>
      </c>
      <c r="L9" s="41" t="s">
        <v>254</v>
      </c>
      <c r="M9" s="42" t="s">
        <v>169</v>
      </c>
      <c r="N9" s="42"/>
      <c r="O9" s="42" t="s">
        <v>169</v>
      </c>
      <c r="P9" s="42" t="s">
        <v>169</v>
      </c>
      <c r="Q9" s="42"/>
      <c r="R9" s="42" t="s">
        <v>169</v>
      </c>
      <c r="S9" s="42"/>
      <c r="T9" s="43"/>
    </row>
    <row r="10" spans="1:23" x14ac:dyDescent="0.3">
      <c r="A10" s="16"/>
      <c r="B10" s="16"/>
      <c r="C10" s="16"/>
      <c r="D10" s="44" t="s">
        <v>270</v>
      </c>
      <c r="E10" s="16" t="s">
        <v>265</v>
      </c>
      <c r="F10" s="39" t="s">
        <v>266</v>
      </c>
      <c r="G10" s="44" t="s">
        <v>270</v>
      </c>
      <c r="H10" s="45" t="s">
        <v>271</v>
      </c>
      <c r="I10" s="44" t="s">
        <v>270</v>
      </c>
      <c r="J10" s="16" t="s">
        <v>265</v>
      </c>
      <c r="K10" s="41" t="s">
        <v>253</v>
      </c>
      <c r="L10" s="41" t="s">
        <v>272</v>
      </c>
      <c r="M10" s="42" t="s">
        <v>169</v>
      </c>
      <c r="N10" s="42"/>
      <c r="O10" s="42" t="s">
        <v>169</v>
      </c>
      <c r="P10" s="42" t="s">
        <v>169</v>
      </c>
      <c r="Q10" s="42"/>
      <c r="R10" s="42" t="s">
        <v>169</v>
      </c>
      <c r="S10" s="42"/>
      <c r="T10" s="43"/>
    </row>
    <row r="11" spans="1:23" x14ac:dyDescent="0.3">
      <c r="A11" s="16"/>
      <c r="B11" s="16"/>
      <c r="C11" s="16"/>
      <c r="D11" s="46" t="s">
        <v>273</v>
      </c>
      <c r="E11" s="16" t="s">
        <v>265</v>
      </c>
      <c r="F11" s="39" t="s">
        <v>266</v>
      </c>
      <c r="G11" s="46" t="s">
        <v>273</v>
      </c>
      <c r="H11" s="47" t="s">
        <v>274</v>
      </c>
      <c r="I11" s="46" t="s">
        <v>273</v>
      </c>
      <c r="J11" s="16" t="s">
        <v>265</v>
      </c>
      <c r="K11" s="41" t="s">
        <v>253</v>
      </c>
      <c r="L11" s="41" t="s">
        <v>272</v>
      </c>
      <c r="M11" s="42" t="s">
        <v>169</v>
      </c>
      <c r="N11" s="42"/>
      <c r="O11" s="42" t="s">
        <v>169</v>
      </c>
      <c r="P11" s="42" t="s">
        <v>169</v>
      </c>
      <c r="Q11" s="42"/>
      <c r="R11" s="42" t="s">
        <v>169</v>
      </c>
      <c r="S11" s="42"/>
      <c r="T11" s="43"/>
    </row>
    <row r="12" spans="1:23" x14ac:dyDescent="0.3">
      <c r="A12" s="16"/>
      <c r="B12" s="16"/>
      <c r="C12" s="16"/>
      <c r="D12" s="48" t="s">
        <v>275</v>
      </c>
      <c r="E12" s="16" t="s">
        <v>276</v>
      </c>
      <c r="F12" s="39" t="s">
        <v>277</v>
      </c>
      <c r="G12" s="48" t="s">
        <v>275</v>
      </c>
      <c r="H12" s="49" t="s">
        <v>278</v>
      </c>
      <c r="I12" s="48" t="s">
        <v>275</v>
      </c>
      <c r="J12" s="16" t="s">
        <v>276</v>
      </c>
      <c r="K12" s="50" t="s">
        <v>279</v>
      </c>
      <c r="L12" s="50" t="s">
        <v>259</v>
      </c>
      <c r="M12" s="51" t="s">
        <v>169</v>
      </c>
      <c r="N12" s="51" t="s">
        <v>169</v>
      </c>
      <c r="O12" s="51" t="s">
        <v>169</v>
      </c>
      <c r="P12" s="51"/>
      <c r="Q12" s="51" t="s">
        <v>169</v>
      </c>
      <c r="R12" s="51" t="s">
        <v>169</v>
      </c>
      <c r="S12" s="51" t="s">
        <v>169</v>
      </c>
      <c r="T12" s="52"/>
    </row>
    <row r="13" spans="1:23" x14ac:dyDescent="0.3">
      <c r="A13" s="16"/>
      <c r="B13" s="16"/>
      <c r="C13" s="16"/>
      <c r="D13" s="53" t="s">
        <v>280</v>
      </c>
      <c r="E13" s="16" t="s">
        <v>276</v>
      </c>
      <c r="F13" s="39" t="s">
        <v>277</v>
      </c>
      <c r="G13" s="53" t="s">
        <v>280</v>
      </c>
      <c r="H13" s="54" t="s">
        <v>281</v>
      </c>
      <c r="I13" s="53" t="s">
        <v>280</v>
      </c>
      <c r="J13" s="16" t="s">
        <v>276</v>
      </c>
      <c r="K13" s="50" t="s">
        <v>279</v>
      </c>
      <c r="L13" s="50" t="s">
        <v>259</v>
      </c>
      <c r="M13" s="51" t="s">
        <v>169</v>
      </c>
      <c r="N13" s="51" t="s">
        <v>169</v>
      </c>
      <c r="O13" s="51" t="s">
        <v>169</v>
      </c>
      <c r="P13" s="51"/>
      <c r="Q13" s="51" t="s">
        <v>169</v>
      </c>
      <c r="R13" s="51" t="s">
        <v>169</v>
      </c>
      <c r="S13" s="51" t="s">
        <v>169</v>
      </c>
      <c r="T13" s="52"/>
    </row>
    <row r="14" spans="1:23" x14ac:dyDescent="0.3">
      <c r="A14" s="16"/>
      <c r="B14" s="16"/>
      <c r="C14" s="16"/>
      <c r="D14" s="53" t="s">
        <v>282</v>
      </c>
      <c r="E14" s="16" t="s">
        <v>276</v>
      </c>
      <c r="F14" s="39" t="s">
        <v>277</v>
      </c>
      <c r="G14" s="53" t="s">
        <v>282</v>
      </c>
      <c r="H14" s="54" t="s">
        <v>283</v>
      </c>
      <c r="I14" s="53" t="s">
        <v>282</v>
      </c>
      <c r="J14" s="16" t="s">
        <v>276</v>
      </c>
      <c r="K14" s="50" t="s">
        <v>279</v>
      </c>
      <c r="L14" s="50" t="s">
        <v>259</v>
      </c>
      <c r="M14" s="51" t="s">
        <v>169</v>
      </c>
      <c r="N14" s="51" t="s">
        <v>169</v>
      </c>
      <c r="O14" s="51" t="s">
        <v>169</v>
      </c>
      <c r="P14" s="51"/>
      <c r="Q14" s="51" t="s">
        <v>169</v>
      </c>
      <c r="R14" s="51" t="s">
        <v>169</v>
      </c>
      <c r="S14" s="51" t="s">
        <v>169</v>
      </c>
      <c r="T14" s="52"/>
    </row>
    <row r="15" spans="1:23" x14ac:dyDescent="0.3">
      <c r="A15" s="16"/>
      <c r="B15" s="16"/>
      <c r="C15" s="16"/>
      <c r="D15" s="53" t="s">
        <v>284</v>
      </c>
      <c r="E15" s="16" t="s">
        <v>276</v>
      </c>
      <c r="F15" s="39" t="s">
        <v>277</v>
      </c>
      <c r="G15" s="53" t="s">
        <v>284</v>
      </c>
      <c r="H15" s="54" t="s">
        <v>285</v>
      </c>
      <c r="I15" s="53" t="s">
        <v>284</v>
      </c>
      <c r="J15" s="16" t="s">
        <v>276</v>
      </c>
      <c r="K15" s="50" t="s">
        <v>279</v>
      </c>
      <c r="L15" s="50" t="s">
        <v>259</v>
      </c>
      <c r="M15" s="51" t="s">
        <v>169</v>
      </c>
      <c r="N15" s="51" t="s">
        <v>169</v>
      </c>
      <c r="O15" s="51" t="s">
        <v>169</v>
      </c>
      <c r="P15" s="51"/>
      <c r="Q15" s="51" t="s">
        <v>169</v>
      </c>
      <c r="R15" s="51" t="s">
        <v>169</v>
      </c>
      <c r="S15" s="51" t="s">
        <v>169</v>
      </c>
      <c r="T15" s="52"/>
    </row>
    <row r="16" spans="1:23" x14ac:dyDescent="0.3">
      <c r="A16" s="16"/>
      <c r="B16" s="16"/>
      <c r="C16" s="16"/>
      <c r="D16" s="55" t="s">
        <v>286</v>
      </c>
      <c r="E16" s="16" t="s">
        <v>276</v>
      </c>
      <c r="F16" s="39" t="s">
        <v>277</v>
      </c>
      <c r="G16" s="55" t="s">
        <v>286</v>
      </c>
      <c r="H16" s="56" t="s">
        <v>287</v>
      </c>
      <c r="I16" s="55" t="s">
        <v>286</v>
      </c>
      <c r="J16" s="16" t="s">
        <v>276</v>
      </c>
      <c r="K16" s="50" t="s">
        <v>279</v>
      </c>
      <c r="L16" s="50" t="s">
        <v>259</v>
      </c>
      <c r="M16" s="51" t="s">
        <v>169</v>
      </c>
      <c r="N16" s="51" t="s">
        <v>169</v>
      </c>
      <c r="O16" s="51" t="s">
        <v>169</v>
      </c>
      <c r="P16" s="51"/>
      <c r="Q16" s="51" t="s">
        <v>169</v>
      </c>
      <c r="R16" s="51" t="s">
        <v>169</v>
      </c>
      <c r="S16" s="51" t="s">
        <v>169</v>
      </c>
      <c r="T16" s="52"/>
    </row>
    <row r="17" spans="1:23" x14ac:dyDescent="0.3">
      <c r="A17" s="16"/>
      <c r="B17" s="16"/>
      <c r="C17" s="16"/>
      <c r="D17" s="57" t="s">
        <v>288</v>
      </c>
      <c r="E17" s="16" t="s">
        <v>289</v>
      </c>
      <c r="F17" s="39" t="s">
        <v>290</v>
      </c>
      <c r="G17" s="57" t="s">
        <v>288</v>
      </c>
      <c r="H17" s="58" t="s">
        <v>291</v>
      </c>
      <c r="I17" s="57" t="s">
        <v>288</v>
      </c>
      <c r="J17" s="16" t="s">
        <v>289</v>
      </c>
      <c r="K17" s="59" t="s">
        <v>258</v>
      </c>
      <c r="L17" s="59" t="s">
        <v>259</v>
      </c>
      <c r="M17" s="60" t="s">
        <v>169</v>
      </c>
      <c r="N17" s="60" t="s">
        <v>169</v>
      </c>
      <c r="O17" s="60" t="s">
        <v>169</v>
      </c>
      <c r="P17" s="60"/>
      <c r="Q17" s="60" t="s">
        <v>169</v>
      </c>
      <c r="R17" s="60" t="s">
        <v>169</v>
      </c>
      <c r="S17" s="60" t="s">
        <v>169</v>
      </c>
      <c r="T17" s="61"/>
    </row>
    <row r="18" spans="1:23" x14ac:dyDescent="0.3">
      <c r="A18" s="16"/>
      <c r="B18" s="16"/>
      <c r="C18" s="16"/>
      <c r="D18" s="62" t="s">
        <v>292</v>
      </c>
      <c r="E18" s="16" t="s">
        <v>289</v>
      </c>
      <c r="F18" s="39" t="s">
        <v>290</v>
      </c>
      <c r="G18" s="62" t="s">
        <v>292</v>
      </c>
      <c r="H18" s="63" t="s">
        <v>293</v>
      </c>
      <c r="I18" s="62" t="s">
        <v>292</v>
      </c>
      <c r="J18" s="16" t="s">
        <v>289</v>
      </c>
      <c r="K18" s="59" t="s">
        <v>258</v>
      </c>
      <c r="L18" s="59" t="s">
        <v>259</v>
      </c>
      <c r="M18" s="60" t="s">
        <v>169</v>
      </c>
      <c r="N18" s="60" t="s">
        <v>169</v>
      </c>
      <c r="O18" s="60" t="s">
        <v>169</v>
      </c>
      <c r="P18" s="60"/>
      <c r="Q18" s="60" t="s">
        <v>169</v>
      </c>
      <c r="R18" s="60" t="s">
        <v>169</v>
      </c>
      <c r="S18" s="60" t="s">
        <v>169</v>
      </c>
      <c r="T18" s="61"/>
    </row>
    <row r="19" spans="1:23" x14ac:dyDescent="0.3">
      <c r="A19" s="16"/>
      <c r="B19" s="16"/>
      <c r="C19" s="16"/>
      <c r="D19" s="62" t="s">
        <v>294</v>
      </c>
      <c r="E19" s="16" t="s">
        <v>289</v>
      </c>
      <c r="F19" s="39" t="s">
        <v>290</v>
      </c>
      <c r="G19" s="62" t="s">
        <v>294</v>
      </c>
      <c r="H19" s="63" t="s">
        <v>295</v>
      </c>
      <c r="I19" s="62" t="s">
        <v>294</v>
      </c>
      <c r="J19" s="16" t="s">
        <v>289</v>
      </c>
      <c r="K19" s="59" t="s">
        <v>258</v>
      </c>
      <c r="L19" s="59" t="s">
        <v>259</v>
      </c>
      <c r="M19" s="60" t="s">
        <v>169</v>
      </c>
      <c r="N19" s="60" t="s">
        <v>169</v>
      </c>
      <c r="O19" s="60" t="s">
        <v>169</v>
      </c>
      <c r="P19" s="60"/>
      <c r="Q19" s="60" t="s">
        <v>169</v>
      </c>
      <c r="R19" s="60" t="s">
        <v>169</v>
      </c>
      <c r="S19" s="60" t="s">
        <v>169</v>
      </c>
      <c r="T19" s="61"/>
    </row>
    <row r="20" spans="1:23" x14ac:dyDescent="0.3">
      <c r="A20" s="16"/>
      <c r="B20" s="16"/>
      <c r="C20" s="16"/>
      <c r="D20" s="64" t="s">
        <v>296</v>
      </c>
      <c r="E20" s="16" t="s">
        <v>289</v>
      </c>
      <c r="F20" s="39" t="s">
        <v>290</v>
      </c>
      <c r="G20" s="64" t="s">
        <v>296</v>
      </c>
      <c r="H20" s="65" t="s">
        <v>297</v>
      </c>
      <c r="I20" s="64" t="s">
        <v>296</v>
      </c>
      <c r="J20" s="16" t="s">
        <v>289</v>
      </c>
      <c r="K20" s="59" t="s">
        <v>258</v>
      </c>
      <c r="L20" s="59" t="s">
        <v>259</v>
      </c>
      <c r="M20" s="60" t="s">
        <v>169</v>
      </c>
      <c r="N20" s="60" t="s">
        <v>169</v>
      </c>
      <c r="O20" s="60" t="s">
        <v>169</v>
      </c>
      <c r="P20" s="60"/>
      <c r="Q20" s="60" t="s">
        <v>169</v>
      </c>
      <c r="R20" s="60" t="s">
        <v>169</v>
      </c>
      <c r="S20" s="60" t="s">
        <v>169</v>
      </c>
      <c r="T20" s="61"/>
    </row>
    <row r="21" spans="1:23" ht="14.7" customHeight="1" x14ac:dyDescent="0.3">
      <c r="A21" s="16"/>
      <c r="B21" s="16"/>
      <c r="C21" s="16"/>
      <c r="D21" s="66" t="s">
        <v>298</v>
      </c>
      <c r="E21" s="16" t="s">
        <v>299</v>
      </c>
      <c r="F21" s="39" t="s">
        <v>300</v>
      </c>
      <c r="G21" s="66" t="s">
        <v>298</v>
      </c>
      <c r="H21" s="67" t="s">
        <v>301</v>
      </c>
      <c r="I21" s="66" t="s">
        <v>298</v>
      </c>
      <c r="J21" s="16" t="s">
        <v>299</v>
      </c>
      <c r="K21" s="68" t="s">
        <v>262</v>
      </c>
      <c r="L21" s="68" t="s">
        <v>263</v>
      </c>
      <c r="M21" s="69"/>
      <c r="N21" s="69"/>
      <c r="O21" s="69"/>
      <c r="P21" s="69"/>
      <c r="Q21" s="69" t="s">
        <v>169</v>
      </c>
      <c r="R21" s="69" t="s">
        <v>169</v>
      </c>
      <c r="S21" s="69" t="s">
        <v>169</v>
      </c>
      <c r="T21" s="70"/>
    </row>
    <row r="22" spans="1:23" x14ac:dyDescent="0.3">
      <c r="A22" s="16"/>
      <c r="B22" s="16"/>
      <c r="C22" s="16"/>
      <c r="D22" s="71" t="s">
        <v>302</v>
      </c>
      <c r="E22" s="16" t="s">
        <v>299</v>
      </c>
      <c r="F22" s="39" t="s">
        <v>300</v>
      </c>
      <c r="G22" s="71" t="s">
        <v>302</v>
      </c>
      <c r="H22" s="72" t="s">
        <v>303</v>
      </c>
      <c r="I22" s="71" t="s">
        <v>302</v>
      </c>
      <c r="J22" s="16" t="s">
        <v>299</v>
      </c>
      <c r="K22" s="68" t="s">
        <v>262</v>
      </c>
      <c r="L22" s="68" t="s">
        <v>263</v>
      </c>
      <c r="M22" s="69"/>
      <c r="N22" s="69"/>
      <c r="O22" s="69"/>
      <c r="P22" s="69"/>
      <c r="Q22" s="69" t="s">
        <v>169</v>
      </c>
      <c r="R22" s="69" t="s">
        <v>169</v>
      </c>
      <c r="S22" s="69" t="s">
        <v>169</v>
      </c>
      <c r="T22" s="70"/>
    </row>
    <row r="23" spans="1:23" x14ac:dyDescent="0.3">
      <c r="A23" s="16"/>
      <c r="B23" s="16"/>
      <c r="C23" s="16"/>
      <c r="D23" s="71" t="s">
        <v>304</v>
      </c>
      <c r="E23" s="16" t="s">
        <v>299</v>
      </c>
      <c r="F23" s="39" t="s">
        <v>300</v>
      </c>
      <c r="G23" s="71" t="s">
        <v>304</v>
      </c>
      <c r="H23" s="72" t="s">
        <v>305</v>
      </c>
      <c r="I23" s="71" t="s">
        <v>304</v>
      </c>
      <c r="J23" s="16" t="s">
        <v>299</v>
      </c>
      <c r="K23" s="68" t="s">
        <v>262</v>
      </c>
      <c r="L23" s="68" t="s">
        <v>306</v>
      </c>
      <c r="M23" s="69"/>
      <c r="N23" s="69"/>
      <c r="O23" s="69"/>
      <c r="P23" s="69"/>
      <c r="Q23" s="69" t="s">
        <v>169</v>
      </c>
      <c r="R23" s="69" t="s">
        <v>169</v>
      </c>
      <c r="S23" s="69" t="s">
        <v>169</v>
      </c>
      <c r="T23" s="70"/>
    </row>
    <row r="24" spans="1:23" x14ac:dyDescent="0.3">
      <c r="A24" s="16"/>
      <c r="B24" s="16"/>
      <c r="C24" s="16"/>
      <c r="D24" s="73" t="s">
        <v>307</v>
      </c>
      <c r="E24" s="16" t="s">
        <v>299</v>
      </c>
      <c r="F24" s="39" t="s">
        <v>300</v>
      </c>
      <c r="G24" s="73" t="s">
        <v>307</v>
      </c>
      <c r="H24" s="74" t="s">
        <v>308</v>
      </c>
      <c r="I24" s="73" t="s">
        <v>307</v>
      </c>
      <c r="J24" s="16" t="s">
        <v>299</v>
      </c>
      <c r="K24" s="68" t="s">
        <v>262</v>
      </c>
      <c r="L24" s="68" t="s">
        <v>306</v>
      </c>
      <c r="M24" s="69"/>
      <c r="N24" s="69"/>
      <c r="O24" s="69"/>
      <c r="P24" s="69"/>
      <c r="Q24" s="69" t="s">
        <v>169</v>
      </c>
      <c r="R24" s="69" t="s">
        <v>169</v>
      </c>
      <c r="S24" s="69" t="s">
        <v>169</v>
      </c>
      <c r="T24" s="70"/>
    </row>
    <row r="25" spans="1:23" x14ac:dyDescent="0.3">
      <c r="A25" s="16"/>
      <c r="D25" s="9"/>
      <c r="E25" s="16"/>
      <c r="G25" s="9"/>
      <c r="J25" s="16"/>
    </row>
    <row r="26" spans="1:23" x14ac:dyDescent="0.3">
      <c r="A26" s="16"/>
      <c r="B26" s="9"/>
      <c r="C26" s="9"/>
      <c r="D26" s="9" t="s">
        <v>41</v>
      </c>
      <c r="E26" s="9" t="s">
        <v>41</v>
      </c>
      <c r="F26" s="9" t="s">
        <v>41</v>
      </c>
      <c r="G26" s="9" t="s">
        <v>41</v>
      </c>
      <c r="H26" s="10" t="s">
        <v>41</v>
      </c>
      <c r="I26" s="9" t="s">
        <v>41</v>
      </c>
      <c r="J26" s="9" t="s">
        <v>41</v>
      </c>
      <c r="K26" s="9" t="s">
        <v>41</v>
      </c>
      <c r="L26" s="9" t="s">
        <v>41</v>
      </c>
      <c r="V26" t="s">
        <v>240</v>
      </c>
    </row>
    <row r="27" spans="1:23" ht="15" customHeight="1" x14ac:dyDescent="0.3">
      <c r="A27" s="18" t="s">
        <v>309</v>
      </c>
      <c r="B27" s="16" t="s">
        <v>310</v>
      </c>
      <c r="C27" s="222" t="s">
        <v>311</v>
      </c>
      <c r="D27" s="20" t="s">
        <v>312</v>
      </c>
      <c r="E27" s="16" t="s">
        <v>244</v>
      </c>
      <c r="F27" s="75" t="s">
        <v>313</v>
      </c>
      <c r="G27" s="20" t="s">
        <v>312</v>
      </c>
      <c r="H27" s="22" t="s">
        <v>314</v>
      </c>
      <c r="I27" s="20" t="s">
        <v>312</v>
      </c>
      <c r="J27" s="16" t="s">
        <v>244</v>
      </c>
      <c r="K27" s="23" t="s">
        <v>315</v>
      </c>
      <c r="L27" s="23" t="s">
        <v>316</v>
      </c>
      <c r="M27" s="24"/>
      <c r="N27" s="24" t="s">
        <v>169</v>
      </c>
      <c r="O27" s="24"/>
      <c r="P27" s="24"/>
      <c r="Q27" s="24" t="s">
        <v>169</v>
      </c>
      <c r="R27" s="24"/>
      <c r="S27" s="24" t="s">
        <v>169</v>
      </c>
      <c r="T27" s="2"/>
      <c r="V27" t="s">
        <v>41</v>
      </c>
      <c r="W27" t="s">
        <v>41</v>
      </c>
    </row>
    <row r="28" spans="1:23" ht="15" customHeight="1" x14ac:dyDescent="0.3">
      <c r="A28" s="18" t="s">
        <v>317</v>
      </c>
      <c r="B28" s="25"/>
      <c r="C28" s="222"/>
      <c r="D28" s="26" t="s">
        <v>318</v>
      </c>
      <c r="E28" s="16" t="s">
        <v>244</v>
      </c>
      <c r="F28" s="76" t="s">
        <v>313</v>
      </c>
      <c r="G28" s="26" t="s">
        <v>318</v>
      </c>
      <c r="H28" s="27" t="s">
        <v>319</v>
      </c>
      <c r="I28" s="26" t="s">
        <v>318</v>
      </c>
      <c r="J28" s="16" t="s">
        <v>244</v>
      </c>
      <c r="K28" s="23" t="s">
        <v>315</v>
      </c>
      <c r="L28" s="23" t="s">
        <v>316</v>
      </c>
      <c r="M28" s="24"/>
      <c r="N28" s="24" t="s">
        <v>169</v>
      </c>
      <c r="O28" s="24"/>
      <c r="P28" s="24"/>
      <c r="Q28" s="24" t="s">
        <v>169</v>
      </c>
      <c r="R28" s="24"/>
      <c r="S28" s="24" t="s">
        <v>169</v>
      </c>
      <c r="T28" s="2"/>
      <c r="V28" s="28" t="s">
        <v>315</v>
      </c>
      <c r="W28" s="29" t="s">
        <v>316</v>
      </c>
    </row>
    <row r="29" spans="1:23" ht="15" customHeight="1" x14ac:dyDescent="0.3">
      <c r="A29" s="18"/>
      <c r="B29" s="25"/>
      <c r="C29" s="16"/>
      <c r="D29" s="34" t="s">
        <v>320</v>
      </c>
      <c r="E29" s="16" t="s">
        <v>244</v>
      </c>
      <c r="F29" s="76" t="s">
        <v>313</v>
      </c>
      <c r="G29" s="34" t="s">
        <v>320</v>
      </c>
      <c r="H29" s="27" t="s">
        <v>321</v>
      </c>
      <c r="I29" s="34" t="s">
        <v>320</v>
      </c>
      <c r="J29" s="16" t="s">
        <v>244</v>
      </c>
      <c r="K29" s="23" t="s">
        <v>315</v>
      </c>
      <c r="L29" s="23" t="s">
        <v>316</v>
      </c>
      <c r="M29" s="24"/>
      <c r="N29" s="24" t="s">
        <v>169</v>
      </c>
      <c r="O29" s="24"/>
      <c r="P29" s="24"/>
      <c r="Q29" s="24" t="s">
        <v>169</v>
      </c>
      <c r="R29" s="24"/>
      <c r="S29" s="24" t="s">
        <v>169</v>
      </c>
      <c r="T29" s="2"/>
      <c r="V29" s="77" t="s">
        <v>322</v>
      </c>
      <c r="W29" s="78" t="s">
        <v>323</v>
      </c>
    </row>
    <row r="30" spans="1:23" ht="15" customHeight="1" x14ac:dyDescent="0.3">
      <c r="B30" s="16"/>
      <c r="C30" s="16"/>
      <c r="D30" s="79" t="s">
        <v>324</v>
      </c>
      <c r="E30" s="16" t="s">
        <v>265</v>
      </c>
      <c r="F30" s="76" t="s">
        <v>325</v>
      </c>
      <c r="G30" s="79" t="s">
        <v>324</v>
      </c>
      <c r="H30" s="40" t="s">
        <v>326</v>
      </c>
      <c r="I30" s="79" t="s">
        <v>324</v>
      </c>
      <c r="J30" s="16" t="s">
        <v>265</v>
      </c>
      <c r="K30" s="41" t="s">
        <v>322</v>
      </c>
      <c r="L30" s="41" t="s">
        <v>323</v>
      </c>
      <c r="M30" s="42"/>
      <c r="N30" s="42" t="s">
        <v>169</v>
      </c>
      <c r="O30" s="42"/>
      <c r="P30" s="42"/>
      <c r="Q30" s="42" t="s">
        <v>169</v>
      </c>
      <c r="R30" s="42" t="s">
        <v>169</v>
      </c>
      <c r="S30" s="42" t="s">
        <v>169</v>
      </c>
      <c r="T30" s="43"/>
    </row>
    <row r="31" spans="1:23" x14ac:dyDescent="0.3">
      <c r="A31" s="16"/>
      <c r="B31" s="16"/>
      <c r="C31" s="16"/>
      <c r="D31" s="44" t="s">
        <v>327</v>
      </c>
      <c r="E31" s="16" t="s">
        <v>265</v>
      </c>
      <c r="F31" s="76" t="s">
        <v>325</v>
      </c>
      <c r="G31" s="44" t="s">
        <v>327</v>
      </c>
      <c r="H31" s="45" t="s">
        <v>328</v>
      </c>
      <c r="I31" s="44" t="s">
        <v>327</v>
      </c>
      <c r="J31" s="16" t="s">
        <v>265</v>
      </c>
      <c r="K31" s="41" t="s">
        <v>322</v>
      </c>
      <c r="L31" s="41" t="s">
        <v>323</v>
      </c>
      <c r="M31" s="42"/>
      <c r="N31" s="42" t="s">
        <v>169</v>
      </c>
      <c r="O31" s="42"/>
      <c r="P31" s="42"/>
      <c r="Q31" s="42" t="s">
        <v>169</v>
      </c>
      <c r="R31" s="42" t="s">
        <v>169</v>
      </c>
      <c r="S31" s="42" t="s">
        <v>169</v>
      </c>
      <c r="T31" s="43"/>
    </row>
    <row r="32" spans="1:23" x14ac:dyDescent="0.3">
      <c r="A32" s="16"/>
      <c r="B32" s="16"/>
      <c r="C32" s="16"/>
      <c r="D32" s="44" t="s">
        <v>329</v>
      </c>
      <c r="E32" s="16" t="s">
        <v>265</v>
      </c>
      <c r="F32" s="76" t="s">
        <v>325</v>
      </c>
      <c r="G32" s="44" t="s">
        <v>329</v>
      </c>
      <c r="H32" s="45" t="s">
        <v>330</v>
      </c>
      <c r="I32" s="44" t="s">
        <v>329</v>
      </c>
      <c r="J32" s="16" t="s">
        <v>265</v>
      </c>
      <c r="K32" s="41" t="s">
        <v>322</v>
      </c>
      <c r="L32" s="41" t="s">
        <v>323</v>
      </c>
      <c r="M32" s="42"/>
      <c r="N32" s="42" t="s">
        <v>169</v>
      </c>
      <c r="O32" s="42"/>
      <c r="P32" s="42"/>
      <c r="Q32" s="42" t="s">
        <v>169</v>
      </c>
      <c r="R32" s="42" t="s">
        <v>169</v>
      </c>
      <c r="S32" s="42" t="s">
        <v>169</v>
      </c>
      <c r="T32" s="43"/>
    </row>
    <row r="33" spans="1:23" x14ac:dyDescent="0.3">
      <c r="A33" s="16"/>
      <c r="B33" s="16"/>
      <c r="C33" s="16"/>
      <c r="D33" s="80" t="s">
        <v>331</v>
      </c>
      <c r="E33" s="16" t="s">
        <v>265</v>
      </c>
      <c r="F33" s="76" t="s">
        <v>325</v>
      </c>
      <c r="G33" s="80" t="s">
        <v>331</v>
      </c>
      <c r="H33" s="47" t="s">
        <v>332</v>
      </c>
      <c r="I33" s="80" t="s">
        <v>331</v>
      </c>
      <c r="J33" s="16" t="s">
        <v>265</v>
      </c>
      <c r="K33" s="41" t="s">
        <v>322</v>
      </c>
      <c r="L33" s="41" t="s">
        <v>333</v>
      </c>
      <c r="M33" s="42"/>
      <c r="N33" s="42" t="s">
        <v>169</v>
      </c>
      <c r="O33" s="42"/>
      <c r="P33" s="42"/>
      <c r="Q33" s="42" t="s">
        <v>169</v>
      </c>
      <c r="R33" s="42" t="s">
        <v>169</v>
      </c>
      <c r="S33" s="42" t="s">
        <v>169</v>
      </c>
      <c r="T33" s="43"/>
    </row>
    <row r="34" spans="1:23" x14ac:dyDescent="0.3">
      <c r="A34" s="16"/>
      <c r="B34" s="16"/>
      <c r="C34" s="16"/>
      <c r="D34" s="48" t="s">
        <v>334</v>
      </c>
      <c r="E34" s="16" t="s">
        <v>276</v>
      </c>
      <c r="F34" s="76" t="s">
        <v>335</v>
      </c>
      <c r="G34" s="48" t="s">
        <v>334</v>
      </c>
      <c r="H34" s="49" t="s">
        <v>336</v>
      </c>
      <c r="I34" s="48" t="s">
        <v>334</v>
      </c>
      <c r="J34" s="16" t="s">
        <v>276</v>
      </c>
      <c r="K34" s="50" t="s">
        <v>322</v>
      </c>
      <c r="L34" s="50" t="s">
        <v>333</v>
      </c>
      <c r="M34" s="51"/>
      <c r="N34" s="51" t="s">
        <v>169</v>
      </c>
      <c r="O34" s="51"/>
      <c r="P34" s="51"/>
      <c r="Q34" s="51" t="s">
        <v>169</v>
      </c>
      <c r="R34" s="51" t="s">
        <v>169</v>
      </c>
      <c r="S34" s="51" t="s">
        <v>169</v>
      </c>
      <c r="T34" s="52"/>
    </row>
    <row r="35" spans="1:23" x14ac:dyDescent="0.3">
      <c r="A35" s="16"/>
      <c r="B35" s="16"/>
      <c r="C35" s="16"/>
      <c r="D35" s="53" t="s">
        <v>337</v>
      </c>
      <c r="E35" s="16" t="s">
        <v>276</v>
      </c>
      <c r="F35" s="76" t="s">
        <v>335</v>
      </c>
      <c r="G35" s="53" t="s">
        <v>337</v>
      </c>
      <c r="H35" s="54" t="s">
        <v>338</v>
      </c>
      <c r="I35" s="53" t="s">
        <v>337</v>
      </c>
      <c r="J35" s="16" t="s">
        <v>276</v>
      </c>
      <c r="K35" s="50" t="s">
        <v>322</v>
      </c>
      <c r="L35" s="50" t="s">
        <v>333</v>
      </c>
      <c r="M35" s="51"/>
      <c r="N35" s="51" t="s">
        <v>169</v>
      </c>
      <c r="O35" s="51"/>
      <c r="P35" s="51"/>
      <c r="Q35" s="51" t="s">
        <v>169</v>
      </c>
      <c r="R35" s="51" t="s">
        <v>169</v>
      </c>
      <c r="S35" s="51" t="s">
        <v>169</v>
      </c>
      <c r="T35" s="52"/>
    </row>
    <row r="36" spans="1:23" x14ac:dyDescent="0.3">
      <c r="A36" s="16"/>
      <c r="B36" s="16"/>
      <c r="C36" s="16"/>
      <c r="D36" s="53" t="s">
        <v>339</v>
      </c>
      <c r="E36" s="16" t="s">
        <v>276</v>
      </c>
      <c r="F36" s="76" t="s">
        <v>335</v>
      </c>
      <c r="G36" s="53" t="s">
        <v>339</v>
      </c>
      <c r="H36" s="54" t="s">
        <v>340</v>
      </c>
      <c r="I36" s="53" t="s">
        <v>339</v>
      </c>
      <c r="J36" s="16" t="s">
        <v>276</v>
      </c>
      <c r="K36" s="50" t="s">
        <v>322</v>
      </c>
      <c r="L36" s="50" t="s">
        <v>333</v>
      </c>
      <c r="M36" s="51"/>
      <c r="N36" s="51" t="s">
        <v>169</v>
      </c>
      <c r="O36" s="51"/>
      <c r="P36" s="51"/>
      <c r="Q36" s="51" t="s">
        <v>169</v>
      </c>
      <c r="R36" s="51" t="s">
        <v>169</v>
      </c>
      <c r="S36" s="51" t="s">
        <v>169</v>
      </c>
      <c r="T36" s="52"/>
    </row>
    <row r="37" spans="1:23" x14ac:dyDescent="0.3">
      <c r="A37" s="16"/>
      <c r="B37" s="16"/>
      <c r="C37" s="16"/>
      <c r="D37" s="55" t="s">
        <v>341</v>
      </c>
      <c r="E37" s="16" t="s">
        <v>276</v>
      </c>
      <c r="F37" s="76" t="s">
        <v>335</v>
      </c>
      <c r="G37" s="55" t="s">
        <v>341</v>
      </c>
      <c r="H37" s="54" t="s">
        <v>342</v>
      </c>
      <c r="I37" s="55" t="s">
        <v>341</v>
      </c>
      <c r="J37" s="16" t="s">
        <v>276</v>
      </c>
      <c r="K37" s="50" t="s">
        <v>322</v>
      </c>
      <c r="L37" s="50" t="s">
        <v>333</v>
      </c>
      <c r="M37" s="51"/>
      <c r="N37" s="51" t="s">
        <v>169</v>
      </c>
      <c r="O37" s="51"/>
      <c r="P37" s="51"/>
      <c r="Q37" s="51" t="s">
        <v>169</v>
      </c>
      <c r="R37" s="51" t="s">
        <v>169</v>
      </c>
      <c r="S37" s="51" t="s">
        <v>169</v>
      </c>
      <c r="T37" s="52"/>
    </row>
    <row r="38" spans="1:23" x14ac:dyDescent="0.3">
      <c r="A38" s="16"/>
      <c r="B38" s="16"/>
      <c r="C38" s="16"/>
      <c r="D38" s="81" t="s">
        <v>343</v>
      </c>
      <c r="E38" s="16" t="s">
        <v>289</v>
      </c>
      <c r="F38" s="39" t="s">
        <v>344</v>
      </c>
      <c r="G38" s="81" t="s">
        <v>343</v>
      </c>
      <c r="H38" s="58" t="s">
        <v>345</v>
      </c>
      <c r="I38" s="81" t="s">
        <v>343</v>
      </c>
      <c r="J38" s="16" t="s">
        <v>289</v>
      </c>
      <c r="K38" s="59" t="s">
        <v>322</v>
      </c>
      <c r="L38" s="59" t="s">
        <v>333</v>
      </c>
      <c r="M38" s="60"/>
      <c r="N38" s="60" t="s">
        <v>169</v>
      </c>
      <c r="O38" s="60"/>
      <c r="P38" s="60"/>
      <c r="Q38" s="60" t="s">
        <v>169</v>
      </c>
      <c r="R38" s="60" t="s">
        <v>169</v>
      </c>
      <c r="S38" s="60" t="s">
        <v>169</v>
      </c>
      <c r="T38" s="61"/>
    </row>
    <row r="39" spans="1:23" x14ac:dyDescent="0.3">
      <c r="A39" s="16"/>
      <c r="B39" s="16"/>
      <c r="C39" s="16"/>
      <c r="D39" s="62" t="s">
        <v>346</v>
      </c>
      <c r="E39" s="16" t="s">
        <v>289</v>
      </c>
      <c r="F39" s="39" t="s">
        <v>344</v>
      </c>
      <c r="G39" s="62" t="s">
        <v>346</v>
      </c>
      <c r="H39" s="63" t="s">
        <v>347</v>
      </c>
      <c r="I39" s="62" t="s">
        <v>346</v>
      </c>
      <c r="J39" s="16" t="s">
        <v>289</v>
      </c>
      <c r="K39" s="59" t="s">
        <v>322</v>
      </c>
      <c r="L39" s="59" t="s">
        <v>333</v>
      </c>
      <c r="M39" s="60"/>
      <c r="N39" s="60" t="s">
        <v>169</v>
      </c>
      <c r="O39" s="60"/>
      <c r="P39" s="60"/>
      <c r="Q39" s="60" t="s">
        <v>169</v>
      </c>
      <c r="R39" s="60" t="s">
        <v>169</v>
      </c>
      <c r="S39" s="60" t="s">
        <v>169</v>
      </c>
      <c r="T39" s="61"/>
    </row>
    <row r="40" spans="1:23" x14ac:dyDescent="0.3">
      <c r="A40" s="16"/>
      <c r="B40" s="16"/>
      <c r="C40" s="16"/>
      <c r="D40" s="62" t="s">
        <v>348</v>
      </c>
      <c r="E40" s="16" t="s">
        <v>289</v>
      </c>
      <c r="F40" s="39" t="s">
        <v>344</v>
      </c>
      <c r="G40" s="62" t="s">
        <v>348</v>
      </c>
      <c r="H40" s="63" t="s">
        <v>349</v>
      </c>
      <c r="I40" s="62" t="s">
        <v>348</v>
      </c>
      <c r="J40" s="16" t="s">
        <v>289</v>
      </c>
      <c r="K40" s="59" t="s">
        <v>322</v>
      </c>
      <c r="L40" s="59" t="s">
        <v>333</v>
      </c>
      <c r="M40" s="60"/>
      <c r="N40" s="60" t="s">
        <v>169</v>
      </c>
      <c r="O40" s="60"/>
      <c r="P40" s="60"/>
      <c r="Q40" s="60" t="s">
        <v>169</v>
      </c>
      <c r="R40" s="60" t="s">
        <v>169</v>
      </c>
      <c r="S40" s="60" t="s">
        <v>169</v>
      </c>
      <c r="T40" s="61"/>
    </row>
    <row r="41" spans="1:23" x14ac:dyDescent="0.3">
      <c r="A41" s="16"/>
      <c r="B41" s="16"/>
      <c r="C41" s="16"/>
      <c r="D41" s="82" t="s">
        <v>350</v>
      </c>
      <c r="E41" s="16" t="s">
        <v>289</v>
      </c>
      <c r="F41" s="39" t="s">
        <v>344</v>
      </c>
      <c r="G41" s="82" t="s">
        <v>350</v>
      </c>
      <c r="H41" s="65" t="s">
        <v>332</v>
      </c>
      <c r="I41" s="82" t="s">
        <v>350</v>
      </c>
      <c r="J41" s="16" t="s">
        <v>289</v>
      </c>
      <c r="K41" s="59" t="s">
        <v>322</v>
      </c>
      <c r="L41" s="59" t="s">
        <v>333</v>
      </c>
      <c r="M41" s="60"/>
      <c r="N41" s="60" t="s">
        <v>169</v>
      </c>
      <c r="O41" s="60"/>
      <c r="P41" s="60"/>
      <c r="Q41" s="60" t="s">
        <v>169</v>
      </c>
      <c r="R41" s="60" t="s">
        <v>169</v>
      </c>
      <c r="S41" s="60" t="s">
        <v>169</v>
      </c>
      <c r="T41" s="61"/>
    </row>
    <row r="42" spans="1:23" x14ac:dyDescent="0.3">
      <c r="A42" s="16"/>
      <c r="B42" s="16"/>
      <c r="C42" s="16"/>
      <c r="D42" s="66" t="s">
        <v>351</v>
      </c>
      <c r="E42" s="16" t="s">
        <v>299</v>
      </c>
      <c r="F42" s="39" t="s">
        <v>352</v>
      </c>
      <c r="G42" s="66" t="s">
        <v>351</v>
      </c>
      <c r="H42" s="67" t="s">
        <v>353</v>
      </c>
      <c r="I42" s="66" t="s">
        <v>351</v>
      </c>
      <c r="J42" s="16" t="s">
        <v>299</v>
      </c>
      <c r="K42" s="68" t="s">
        <v>322</v>
      </c>
      <c r="L42" s="68" t="s">
        <v>323</v>
      </c>
      <c r="M42" s="69"/>
      <c r="N42" s="69" t="s">
        <v>169</v>
      </c>
      <c r="O42" s="69"/>
      <c r="P42" s="69"/>
      <c r="Q42" s="69" t="s">
        <v>169</v>
      </c>
      <c r="R42" s="69" t="s">
        <v>169</v>
      </c>
      <c r="S42" s="69" t="s">
        <v>169</v>
      </c>
      <c r="T42" s="70"/>
    </row>
    <row r="43" spans="1:23" x14ac:dyDescent="0.3">
      <c r="A43" s="16"/>
      <c r="B43" s="16"/>
      <c r="C43" s="16"/>
      <c r="D43" s="71" t="s">
        <v>354</v>
      </c>
      <c r="E43" s="16" t="s">
        <v>299</v>
      </c>
      <c r="F43" s="39" t="s">
        <v>352</v>
      </c>
      <c r="G43" s="71" t="s">
        <v>354</v>
      </c>
      <c r="H43" s="72" t="s">
        <v>355</v>
      </c>
      <c r="I43" s="71" t="s">
        <v>354</v>
      </c>
      <c r="J43" s="16" t="s">
        <v>299</v>
      </c>
      <c r="K43" s="68" t="s">
        <v>322</v>
      </c>
      <c r="L43" s="68" t="s">
        <v>333</v>
      </c>
      <c r="M43" s="69"/>
      <c r="N43" s="69" t="s">
        <v>169</v>
      </c>
      <c r="O43" s="69"/>
      <c r="P43" s="69"/>
      <c r="Q43" s="69" t="s">
        <v>169</v>
      </c>
      <c r="R43" s="69" t="s">
        <v>169</v>
      </c>
      <c r="S43" s="69" t="s">
        <v>169</v>
      </c>
      <c r="T43" s="70"/>
    </row>
    <row r="44" spans="1:23" x14ac:dyDescent="0.3">
      <c r="A44" s="16"/>
      <c r="B44" s="16"/>
      <c r="C44" s="16"/>
      <c r="D44" s="73" t="s">
        <v>356</v>
      </c>
      <c r="E44" s="16" t="s">
        <v>299</v>
      </c>
      <c r="F44" s="83" t="s">
        <v>352</v>
      </c>
      <c r="G44" s="73" t="s">
        <v>356</v>
      </c>
      <c r="H44" s="84" t="s">
        <v>357</v>
      </c>
      <c r="I44" s="73" t="s">
        <v>356</v>
      </c>
      <c r="J44" s="16" t="s">
        <v>299</v>
      </c>
      <c r="K44" s="68" t="s">
        <v>322</v>
      </c>
      <c r="L44" s="68" t="s">
        <v>333</v>
      </c>
      <c r="M44" s="69"/>
      <c r="N44" s="69" t="s">
        <v>169</v>
      </c>
      <c r="O44" s="69"/>
      <c r="P44" s="69"/>
      <c r="Q44" s="69" t="s">
        <v>169</v>
      </c>
      <c r="R44" s="69" t="s">
        <v>169</v>
      </c>
      <c r="S44" s="69" t="s">
        <v>169</v>
      </c>
      <c r="T44" s="70"/>
    </row>
    <row r="45" spans="1:23" x14ac:dyDescent="0.3">
      <c r="A45" s="16"/>
      <c r="B45" s="16"/>
      <c r="C45" s="16"/>
      <c r="D45" s="85"/>
      <c r="E45" s="16"/>
      <c r="F45" s="86"/>
      <c r="G45" s="85"/>
      <c r="H45" s="87"/>
      <c r="I45" s="85"/>
      <c r="J45" s="16"/>
    </row>
    <row r="46" spans="1:23" ht="16.2" customHeight="1" x14ac:dyDescent="0.3">
      <c r="A46" s="16"/>
      <c r="B46" s="16"/>
      <c r="C46" s="16"/>
      <c r="D46" s="9" t="s">
        <v>41</v>
      </c>
      <c r="E46" s="9" t="s">
        <v>41</v>
      </c>
      <c r="F46" s="9" t="s">
        <v>41</v>
      </c>
      <c r="G46" s="9" t="s">
        <v>41</v>
      </c>
      <c r="H46" s="10" t="s">
        <v>41</v>
      </c>
      <c r="I46" s="9" t="s">
        <v>41</v>
      </c>
      <c r="J46" s="9" t="s">
        <v>41</v>
      </c>
      <c r="K46" s="9" t="s">
        <v>41</v>
      </c>
      <c r="L46" s="9" t="s">
        <v>41</v>
      </c>
      <c r="V46" t="s">
        <v>240</v>
      </c>
    </row>
    <row r="47" spans="1:23" ht="14.7" customHeight="1" x14ac:dyDescent="0.3">
      <c r="A47" s="18" t="s">
        <v>358</v>
      </c>
      <c r="B47" s="16" t="s">
        <v>310</v>
      </c>
      <c r="C47" s="223" t="s">
        <v>311</v>
      </c>
      <c r="D47" s="20" t="s">
        <v>359</v>
      </c>
      <c r="E47" s="16" t="s">
        <v>360</v>
      </c>
      <c r="F47" s="88" t="s">
        <v>361</v>
      </c>
      <c r="G47" s="20" t="s">
        <v>359</v>
      </c>
      <c r="H47" s="89" t="s">
        <v>362</v>
      </c>
      <c r="I47" s="20" t="s">
        <v>359</v>
      </c>
      <c r="J47" s="90" t="s">
        <v>360</v>
      </c>
      <c r="K47" s="91" t="s">
        <v>363</v>
      </c>
      <c r="L47" s="29" t="s">
        <v>364</v>
      </c>
      <c r="M47" s="24"/>
      <c r="N47" s="24" t="s">
        <v>169</v>
      </c>
      <c r="O47" s="24"/>
      <c r="P47" s="24" t="s">
        <v>169</v>
      </c>
      <c r="Q47" s="24" t="s">
        <v>169</v>
      </c>
      <c r="R47" s="24" t="s">
        <v>169</v>
      </c>
      <c r="S47" s="24" t="s">
        <v>169</v>
      </c>
      <c r="T47" s="2"/>
      <c r="V47" t="s">
        <v>41</v>
      </c>
      <c r="W47" t="s">
        <v>41</v>
      </c>
    </row>
    <row r="48" spans="1:23" x14ac:dyDescent="0.3">
      <c r="B48" s="25"/>
      <c r="C48" s="223"/>
      <c r="D48" s="26" t="s">
        <v>365</v>
      </c>
      <c r="E48" s="16" t="s">
        <v>360</v>
      </c>
      <c r="F48" s="92" t="s">
        <v>361</v>
      </c>
      <c r="G48" s="26" t="s">
        <v>365</v>
      </c>
      <c r="H48" s="93" t="s">
        <v>366</v>
      </c>
      <c r="I48" s="26" t="s">
        <v>365</v>
      </c>
      <c r="J48" s="16" t="s">
        <v>360</v>
      </c>
      <c r="K48" s="23" t="s">
        <v>363</v>
      </c>
      <c r="L48" s="94" t="s">
        <v>364</v>
      </c>
      <c r="M48" s="24"/>
      <c r="N48" s="24" t="s">
        <v>169</v>
      </c>
      <c r="O48" s="24"/>
      <c r="P48" s="24" t="s">
        <v>169</v>
      </c>
      <c r="Q48" s="24" t="s">
        <v>169</v>
      </c>
      <c r="R48" s="24" t="s">
        <v>169</v>
      </c>
      <c r="S48" s="24" t="s">
        <v>169</v>
      </c>
      <c r="T48" s="2"/>
      <c r="V48" s="28" t="s">
        <v>363</v>
      </c>
      <c r="W48" s="29" t="s">
        <v>364</v>
      </c>
    </row>
    <row r="49" spans="2:23" x14ac:dyDescent="0.3">
      <c r="B49" s="25"/>
      <c r="C49" s="86"/>
      <c r="D49" s="26" t="s">
        <v>367</v>
      </c>
      <c r="E49" s="16" t="s">
        <v>360</v>
      </c>
      <c r="F49" s="92" t="s">
        <v>361</v>
      </c>
      <c r="G49" s="26" t="s">
        <v>367</v>
      </c>
      <c r="H49" s="93" t="s">
        <v>368</v>
      </c>
      <c r="I49" s="26" t="s">
        <v>367</v>
      </c>
      <c r="J49" s="16" t="s">
        <v>360</v>
      </c>
      <c r="K49" s="23" t="s">
        <v>363</v>
      </c>
      <c r="L49" s="94" t="s">
        <v>364</v>
      </c>
      <c r="M49" s="24"/>
      <c r="N49" s="24" t="s">
        <v>169</v>
      </c>
      <c r="O49" s="24"/>
      <c r="P49" s="24" t="s">
        <v>169</v>
      </c>
      <c r="Q49" s="24" t="s">
        <v>169</v>
      </c>
      <c r="R49" s="24" t="s">
        <v>169</v>
      </c>
      <c r="S49" s="24" t="s">
        <v>169</v>
      </c>
      <c r="T49" s="2"/>
      <c r="V49" s="95" t="s">
        <v>369</v>
      </c>
      <c r="W49" s="96" t="s">
        <v>370</v>
      </c>
    </row>
    <row r="50" spans="2:23" x14ac:dyDescent="0.3">
      <c r="D50" s="26" t="s">
        <v>371</v>
      </c>
      <c r="E50" s="16" t="s">
        <v>360</v>
      </c>
      <c r="F50" s="92" t="s">
        <v>361</v>
      </c>
      <c r="G50" s="26" t="s">
        <v>371</v>
      </c>
      <c r="H50" s="93" t="s">
        <v>372</v>
      </c>
      <c r="I50" s="26" t="s">
        <v>371</v>
      </c>
      <c r="J50" s="16" t="s">
        <v>360</v>
      </c>
      <c r="K50" s="23" t="s">
        <v>363</v>
      </c>
      <c r="L50" s="94" t="s">
        <v>364</v>
      </c>
      <c r="M50" s="24"/>
      <c r="N50" s="24" t="s">
        <v>169</v>
      </c>
      <c r="O50" s="24"/>
      <c r="P50" s="24" t="s">
        <v>169</v>
      </c>
      <c r="Q50" s="24" t="s">
        <v>169</v>
      </c>
      <c r="R50" s="24" t="s">
        <v>169</v>
      </c>
      <c r="S50" s="24" t="s">
        <v>169</v>
      </c>
      <c r="T50" s="2"/>
      <c r="V50" s="97" t="s">
        <v>373</v>
      </c>
      <c r="W50" s="98" t="s">
        <v>370</v>
      </c>
    </row>
    <row r="51" spans="2:23" x14ac:dyDescent="0.3">
      <c r="D51" s="99" t="s">
        <v>374</v>
      </c>
      <c r="E51" s="16" t="s">
        <v>360</v>
      </c>
      <c r="F51" s="92" t="s">
        <v>361</v>
      </c>
      <c r="G51" s="99" t="s">
        <v>374</v>
      </c>
      <c r="H51" s="100" t="s">
        <v>375</v>
      </c>
      <c r="I51" s="99" t="s">
        <v>374</v>
      </c>
      <c r="J51" s="16" t="s">
        <v>360</v>
      </c>
      <c r="K51" s="23" t="s">
        <v>363</v>
      </c>
      <c r="L51" s="94" t="s">
        <v>364</v>
      </c>
      <c r="M51" s="24"/>
      <c r="N51" s="24" t="s">
        <v>169</v>
      </c>
      <c r="O51" s="24"/>
      <c r="P51" s="24" t="s">
        <v>169</v>
      </c>
      <c r="Q51" s="24" t="s">
        <v>169</v>
      </c>
      <c r="R51" s="24" t="s">
        <v>169</v>
      </c>
      <c r="S51" s="24" t="s">
        <v>169</v>
      </c>
      <c r="T51" s="2"/>
    </row>
    <row r="52" spans="2:23" x14ac:dyDescent="0.3">
      <c r="D52" s="66" t="s">
        <v>376</v>
      </c>
      <c r="E52" s="16" t="s">
        <v>377</v>
      </c>
      <c r="F52" s="39" t="s">
        <v>378</v>
      </c>
      <c r="G52" s="66" t="s">
        <v>376</v>
      </c>
      <c r="H52" s="101" t="s">
        <v>379</v>
      </c>
      <c r="I52" s="66" t="s">
        <v>376</v>
      </c>
      <c r="J52" s="16" t="s">
        <v>377</v>
      </c>
      <c r="K52" s="68" t="s">
        <v>380</v>
      </c>
      <c r="L52" s="96" t="s">
        <v>364</v>
      </c>
      <c r="M52" s="69"/>
      <c r="N52" s="69" t="s">
        <v>169</v>
      </c>
      <c r="O52" s="69"/>
      <c r="P52" s="69" t="s">
        <v>169</v>
      </c>
      <c r="Q52" s="69" t="s">
        <v>169</v>
      </c>
      <c r="R52" s="69" t="s">
        <v>169</v>
      </c>
      <c r="S52" s="69" t="s">
        <v>169</v>
      </c>
      <c r="T52" s="70"/>
    </row>
    <row r="53" spans="2:23" x14ac:dyDescent="0.3">
      <c r="D53" s="71" t="s">
        <v>381</v>
      </c>
      <c r="E53" s="16" t="s">
        <v>377</v>
      </c>
      <c r="F53" s="39" t="s">
        <v>378</v>
      </c>
      <c r="G53" s="71" t="s">
        <v>381</v>
      </c>
      <c r="H53" s="102" t="s">
        <v>382</v>
      </c>
      <c r="I53" s="71" t="s">
        <v>381</v>
      </c>
      <c r="J53" s="16" t="s">
        <v>377</v>
      </c>
      <c r="K53" s="68" t="s">
        <v>380</v>
      </c>
      <c r="L53" s="96" t="s">
        <v>364</v>
      </c>
      <c r="M53" s="69"/>
      <c r="N53" s="69" t="s">
        <v>169</v>
      </c>
      <c r="O53" s="69"/>
      <c r="P53" s="69" t="s">
        <v>169</v>
      </c>
      <c r="Q53" s="69" t="s">
        <v>169</v>
      </c>
      <c r="R53" s="69" t="s">
        <v>169</v>
      </c>
      <c r="S53" s="69" t="s">
        <v>169</v>
      </c>
      <c r="T53" s="70"/>
    </row>
    <row r="54" spans="2:23" x14ac:dyDescent="0.3">
      <c r="D54" s="71" t="s">
        <v>383</v>
      </c>
      <c r="E54" s="16" t="s">
        <v>377</v>
      </c>
      <c r="F54" s="39" t="s">
        <v>378</v>
      </c>
      <c r="G54" s="71" t="s">
        <v>383</v>
      </c>
      <c r="H54" s="102" t="s">
        <v>384</v>
      </c>
      <c r="I54" s="71" t="s">
        <v>383</v>
      </c>
      <c r="J54" s="16" t="s">
        <v>377</v>
      </c>
      <c r="K54" s="68" t="s">
        <v>380</v>
      </c>
      <c r="L54" s="96" t="s">
        <v>364</v>
      </c>
      <c r="M54" s="69"/>
      <c r="N54" s="69" t="s">
        <v>169</v>
      </c>
      <c r="O54" s="69"/>
      <c r="P54" s="69" t="s">
        <v>169</v>
      </c>
      <c r="Q54" s="69" t="s">
        <v>169</v>
      </c>
      <c r="R54" s="69" t="s">
        <v>169</v>
      </c>
      <c r="S54" s="69" t="s">
        <v>169</v>
      </c>
      <c r="T54" s="70"/>
    </row>
    <row r="55" spans="2:23" x14ac:dyDescent="0.3">
      <c r="D55" s="71" t="s">
        <v>385</v>
      </c>
      <c r="E55" s="16" t="s">
        <v>377</v>
      </c>
      <c r="F55" s="39" t="s">
        <v>378</v>
      </c>
      <c r="G55" s="71" t="s">
        <v>385</v>
      </c>
      <c r="H55" s="102" t="s">
        <v>386</v>
      </c>
      <c r="I55" s="71" t="s">
        <v>385</v>
      </c>
      <c r="J55" s="16" t="s">
        <v>377</v>
      </c>
      <c r="K55" s="68" t="s">
        <v>380</v>
      </c>
      <c r="L55" s="96" t="s">
        <v>364</v>
      </c>
      <c r="M55" s="69"/>
      <c r="N55" s="69" t="s">
        <v>169</v>
      </c>
      <c r="O55" s="69"/>
      <c r="P55" s="69" t="s">
        <v>169</v>
      </c>
      <c r="Q55" s="69" t="s">
        <v>169</v>
      </c>
      <c r="R55" s="69" t="s">
        <v>169</v>
      </c>
      <c r="S55" s="69" t="s">
        <v>169</v>
      </c>
      <c r="T55" s="70"/>
    </row>
    <row r="56" spans="2:23" x14ac:dyDescent="0.3">
      <c r="D56" s="71" t="s">
        <v>387</v>
      </c>
      <c r="E56" s="16" t="s">
        <v>377</v>
      </c>
      <c r="F56" s="39" t="s">
        <v>378</v>
      </c>
      <c r="G56" s="71" t="s">
        <v>387</v>
      </c>
      <c r="H56" s="102" t="s">
        <v>388</v>
      </c>
      <c r="I56" s="71" t="s">
        <v>387</v>
      </c>
      <c r="J56" s="16" t="s">
        <v>377</v>
      </c>
      <c r="K56" s="68" t="s">
        <v>380</v>
      </c>
      <c r="L56" s="96" t="s">
        <v>364</v>
      </c>
      <c r="M56" s="69"/>
      <c r="N56" s="69" t="s">
        <v>169</v>
      </c>
      <c r="O56" s="69"/>
      <c r="P56" s="69" t="s">
        <v>169</v>
      </c>
      <c r="Q56" s="69" t="s">
        <v>169</v>
      </c>
      <c r="R56" s="69" t="s">
        <v>169</v>
      </c>
      <c r="S56" s="69" t="s">
        <v>169</v>
      </c>
      <c r="T56" s="70"/>
    </row>
    <row r="57" spans="2:23" x14ac:dyDescent="0.3">
      <c r="D57" s="71" t="s">
        <v>389</v>
      </c>
      <c r="E57" s="16" t="s">
        <v>377</v>
      </c>
      <c r="F57" s="39" t="s">
        <v>378</v>
      </c>
      <c r="G57" s="71" t="s">
        <v>389</v>
      </c>
      <c r="H57" s="102" t="s">
        <v>390</v>
      </c>
      <c r="I57" s="71" t="s">
        <v>389</v>
      </c>
      <c r="J57" s="16" t="s">
        <v>377</v>
      </c>
      <c r="K57" s="68" t="s">
        <v>380</v>
      </c>
      <c r="L57" s="96" t="s">
        <v>364</v>
      </c>
      <c r="M57" s="69"/>
      <c r="N57" s="69" t="s">
        <v>169</v>
      </c>
      <c r="O57" s="69"/>
      <c r="P57" s="69" t="s">
        <v>169</v>
      </c>
      <c r="Q57" s="69" t="s">
        <v>169</v>
      </c>
      <c r="R57" s="69" t="s">
        <v>169</v>
      </c>
      <c r="S57" s="69" t="s">
        <v>169</v>
      </c>
      <c r="T57" s="70"/>
    </row>
    <row r="58" spans="2:23" x14ac:dyDescent="0.3">
      <c r="D58" s="71" t="s">
        <v>391</v>
      </c>
      <c r="E58" s="16" t="s">
        <v>377</v>
      </c>
      <c r="F58" s="39" t="s">
        <v>378</v>
      </c>
      <c r="G58" s="71" t="s">
        <v>391</v>
      </c>
      <c r="H58" s="102" t="s">
        <v>392</v>
      </c>
      <c r="I58" s="71" t="s">
        <v>391</v>
      </c>
      <c r="J58" s="16" t="s">
        <v>377</v>
      </c>
      <c r="K58" s="68" t="s">
        <v>380</v>
      </c>
      <c r="L58" s="96" t="s">
        <v>364</v>
      </c>
      <c r="M58" s="69"/>
      <c r="N58" s="69" t="s">
        <v>169</v>
      </c>
      <c r="O58" s="69"/>
      <c r="P58" s="69" t="s">
        <v>169</v>
      </c>
      <c r="Q58" s="69" t="s">
        <v>169</v>
      </c>
      <c r="R58" s="69" t="s">
        <v>169</v>
      </c>
      <c r="S58" s="69" t="s">
        <v>169</v>
      </c>
      <c r="T58" s="70"/>
    </row>
    <row r="59" spans="2:23" x14ac:dyDescent="0.3">
      <c r="D59" s="73" t="s">
        <v>393</v>
      </c>
      <c r="E59" s="16" t="s">
        <v>377</v>
      </c>
      <c r="F59" s="39" t="s">
        <v>378</v>
      </c>
      <c r="G59" s="73" t="s">
        <v>393</v>
      </c>
      <c r="H59" s="103" t="s">
        <v>394</v>
      </c>
      <c r="I59" s="73" t="s">
        <v>393</v>
      </c>
      <c r="J59" s="16" t="s">
        <v>377</v>
      </c>
      <c r="K59" s="68" t="s">
        <v>380</v>
      </c>
      <c r="L59" s="96" t="s">
        <v>364</v>
      </c>
      <c r="M59" s="69"/>
      <c r="N59" s="69" t="s">
        <v>169</v>
      </c>
      <c r="O59" s="69"/>
      <c r="P59" s="69" t="s">
        <v>169</v>
      </c>
      <c r="Q59" s="69" t="s">
        <v>169</v>
      </c>
      <c r="R59" s="69" t="s">
        <v>169</v>
      </c>
      <c r="S59" s="69" t="s">
        <v>169</v>
      </c>
      <c r="T59" s="70"/>
    </row>
    <row r="60" spans="2:23" x14ac:dyDescent="0.3">
      <c r="D60" s="104" t="s">
        <v>395</v>
      </c>
      <c r="E60" s="16" t="s">
        <v>396</v>
      </c>
      <c r="F60" s="105" t="s">
        <v>397</v>
      </c>
      <c r="G60" s="104" t="s">
        <v>395</v>
      </c>
      <c r="H60" s="106" t="s">
        <v>398</v>
      </c>
      <c r="I60" s="104" t="s">
        <v>395</v>
      </c>
      <c r="J60" s="16" t="s">
        <v>396</v>
      </c>
      <c r="K60" s="107" t="s">
        <v>399</v>
      </c>
      <c r="L60" s="108" t="s">
        <v>370</v>
      </c>
      <c r="M60" s="109"/>
      <c r="N60" s="109"/>
      <c r="O60" s="109"/>
      <c r="P60" s="109" t="s">
        <v>169</v>
      </c>
      <c r="Q60" s="109"/>
      <c r="R60" s="109" t="s">
        <v>169</v>
      </c>
      <c r="S60" s="109" t="s">
        <v>169</v>
      </c>
      <c r="T60" s="110"/>
    </row>
    <row r="61" spans="2:23" x14ac:dyDescent="0.3">
      <c r="D61" s="111" t="s">
        <v>400</v>
      </c>
      <c r="E61" s="16" t="s">
        <v>396</v>
      </c>
      <c r="F61" s="105" t="s">
        <v>397</v>
      </c>
      <c r="G61" s="111" t="s">
        <v>400</v>
      </c>
      <c r="H61" s="112" t="s">
        <v>401</v>
      </c>
      <c r="I61" s="111" t="s">
        <v>400</v>
      </c>
      <c r="J61" s="16" t="s">
        <v>396</v>
      </c>
      <c r="K61" s="107" t="s">
        <v>399</v>
      </c>
      <c r="L61" s="108" t="s">
        <v>370</v>
      </c>
      <c r="M61" s="109"/>
      <c r="N61" s="109"/>
      <c r="O61" s="109"/>
      <c r="P61" s="109" t="s">
        <v>169</v>
      </c>
      <c r="Q61" s="109"/>
      <c r="R61" s="109" t="s">
        <v>169</v>
      </c>
      <c r="S61" s="109" t="s">
        <v>169</v>
      </c>
      <c r="T61" s="110"/>
    </row>
    <row r="62" spans="2:23" x14ac:dyDescent="0.3">
      <c r="D62" s="111" t="s">
        <v>402</v>
      </c>
      <c r="E62" s="16" t="s">
        <v>396</v>
      </c>
      <c r="F62" s="105" t="s">
        <v>397</v>
      </c>
      <c r="G62" s="111" t="s">
        <v>402</v>
      </c>
      <c r="H62" s="113" t="s">
        <v>403</v>
      </c>
      <c r="I62" s="111" t="s">
        <v>402</v>
      </c>
      <c r="J62" s="16" t="s">
        <v>396</v>
      </c>
      <c r="K62" s="107" t="s">
        <v>399</v>
      </c>
      <c r="L62" s="108" t="s">
        <v>370</v>
      </c>
      <c r="M62" s="109"/>
      <c r="N62" s="109"/>
      <c r="O62" s="109"/>
      <c r="P62" s="109" t="s">
        <v>169</v>
      </c>
      <c r="Q62" s="109"/>
      <c r="R62" s="109" t="s">
        <v>169</v>
      </c>
      <c r="S62" s="109" t="s">
        <v>169</v>
      </c>
      <c r="T62" s="110"/>
    </row>
    <row r="63" spans="2:23" x14ac:dyDescent="0.3">
      <c r="D63" s="111" t="s">
        <v>404</v>
      </c>
      <c r="E63" s="16" t="s">
        <v>396</v>
      </c>
      <c r="F63" s="105" t="s">
        <v>397</v>
      </c>
      <c r="G63" s="111" t="s">
        <v>404</v>
      </c>
      <c r="H63" s="113" t="s">
        <v>405</v>
      </c>
      <c r="I63" s="111" t="s">
        <v>404</v>
      </c>
      <c r="J63" s="16" t="s">
        <v>396</v>
      </c>
      <c r="K63" s="107" t="s">
        <v>399</v>
      </c>
      <c r="L63" s="108" t="s">
        <v>370</v>
      </c>
      <c r="M63" s="109"/>
      <c r="N63" s="109"/>
      <c r="O63" s="109"/>
      <c r="P63" s="109" t="s">
        <v>169</v>
      </c>
      <c r="Q63" s="109"/>
      <c r="R63" s="109" t="s">
        <v>169</v>
      </c>
      <c r="S63" s="109" t="s">
        <v>169</v>
      </c>
      <c r="T63" s="110"/>
    </row>
    <row r="64" spans="2:23" x14ac:dyDescent="0.3">
      <c r="D64" s="114" t="s">
        <v>406</v>
      </c>
      <c r="E64" s="16" t="s">
        <v>396</v>
      </c>
      <c r="F64" s="105" t="s">
        <v>397</v>
      </c>
      <c r="G64" s="114" t="s">
        <v>406</v>
      </c>
      <c r="H64" s="115" t="s">
        <v>407</v>
      </c>
      <c r="I64" s="114" t="s">
        <v>406</v>
      </c>
      <c r="J64" s="16" t="s">
        <v>396</v>
      </c>
      <c r="K64" s="107" t="s">
        <v>399</v>
      </c>
      <c r="L64" s="108" t="s">
        <v>370</v>
      </c>
      <c r="M64" s="109"/>
      <c r="N64" s="109"/>
      <c r="O64" s="109"/>
      <c r="P64" s="109" t="s">
        <v>169</v>
      </c>
      <c r="Q64" s="109"/>
      <c r="R64" s="109" t="s">
        <v>169</v>
      </c>
      <c r="S64" s="109" t="s">
        <v>169</v>
      </c>
      <c r="T64" s="110"/>
    </row>
    <row r="65" spans="1:23" x14ac:dyDescent="0.3">
      <c r="D65" s="116" t="s">
        <v>408</v>
      </c>
      <c r="E65" s="16" t="s">
        <v>409</v>
      </c>
      <c r="F65" s="117" t="s">
        <v>410</v>
      </c>
      <c r="G65" s="116" t="s">
        <v>408</v>
      </c>
      <c r="H65" s="118" t="s">
        <v>411</v>
      </c>
      <c r="I65" s="116" t="s">
        <v>408</v>
      </c>
      <c r="J65" s="119" t="s">
        <v>409</v>
      </c>
      <c r="K65" s="120" t="s">
        <v>380</v>
      </c>
      <c r="L65" s="121" t="s">
        <v>364</v>
      </c>
      <c r="M65" s="51"/>
      <c r="N65" s="51" t="s">
        <v>169</v>
      </c>
      <c r="O65" s="51"/>
      <c r="P65" s="51" t="s">
        <v>169</v>
      </c>
      <c r="Q65" s="51" t="s">
        <v>169</v>
      </c>
      <c r="R65" s="51" t="s">
        <v>169</v>
      </c>
      <c r="S65" s="51" t="s">
        <v>169</v>
      </c>
      <c r="T65" s="52"/>
    </row>
    <row r="66" spans="1:23" x14ac:dyDescent="0.3">
      <c r="V66" t="s">
        <v>240</v>
      </c>
    </row>
    <row r="67" spans="1:23" ht="15" thickBot="1" x14ac:dyDescent="0.35">
      <c r="B67" s="9"/>
      <c r="C67" s="9"/>
      <c r="D67" s="9" t="s">
        <v>41</v>
      </c>
      <c r="E67" s="9" t="s">
        <v>41</v>
      </c>
      <c r="F67" s="9" t="s">
        <v>41</v>
      </c>
      <c r="G67" s="9" t="s">
        <v>41</v>
      </c>
      <c r="H67" s="10" t="s">
        <v>41</v>
      </c>
      <c r="I67" s="9" t="s">
        <v>41</v>
      </c>
      <c r="J67" s="9" t="s">
        <v>41</v>
      </c>
      <c r="K67" s="9" t="s">
        <v>41</v>
      </c>
      <c r="L67" s="9" t="s">
        <v>41</v>
      </c>
      <c r="V67" t="s">
        <v>41</v>
      </c>
      <c r="W67" t="s">
        <v>41</v>
      </c>
    </row>
    <row r="68" spans="1:23" ht="14.7" customHeight="1" thickBot="1" x14ac:dyDescent="0.35">
      <c r="A68" s="18" t="s">
        <v>412</v>
      </c>
      <c r="B68" s="16" t="s">
        <v>413</v>
      </c>
      <c r="C68" s="223" t="s">
        <v>414</v>
      </c>
      <c r="D68" s="20" t="s">
        <v>69</v>
      </c>
      <c r="E68" s="16" t="s">
        <v>244</v>
      </c>
      <c r="F68" s="122" t="s">
        <v>415</v>
      </c>
      <c r="G68" s="123" t="s">
        <v>69</v>
      </c>
      <c r="H68" s="124" t="s">
        <v>167</v>
      </c>
      <c r="I68" s="20" t="s">
        <v>69</v>
      </c>
      <c r="J68" s="16" t="s">
        <v>110</v>
      </c>
      <c r="K68" s="23" t="s">
        <v>416</v>
      </c>
      <c r="L68" s="23" t="s">
        <v>417</v>
      </c>
      <c r="M68" s="24" t="s">
        <v>169</v>
      </c>
      <c r="N68" s="24" t="s">
        <v>169</v>
      </c>
      <c r="O68" s="24"/>
      <c r="P68" s="24" t="s">
        <v>169</v>
      </c>
      <c r="Q68" s="24"/>
      <c r="R68" s="24" t="s">
        <v>169</v>
      </c>
      <c r="S68" s="24" t="s">
        <v>169</v>
      </c>
      <c r="T68" s="24" t="s">
        <v>169</v>
      </c>
      <c r="V68" s="28" t="s">
        <v>89</v>
      </c>
      <c r="W68" s="29" t="s">
        <v>418</v>
      </c>
    </row>
    <row r="69" spans="1:23" ht="15" thickBot="1" x14ac:dyDescent="0.35">
      <c r="B69" s="25"/>
      <c r="C69" s="223"/>
      <c r="D69" s="26" t="s">
        <v>419</v>
      </c>
      <c r="E69" s="16" t="s">
        <v>244</v>
      </c>
      <c r="F69" s="125" t="s">
        <v>415</v>
      </c>
      <c r="G69" s="123" t="s">
        <v>419</v>
      </c>
      <c r="H69" s="126" t="s">
        <v>420</v>
      </c>
      <c r="I69" s="26" t="s">
        <v>419</v>
      </c>
      <c r="J69" s="16" t="s">
        <v>110</v>
      </c>
      <c r="K69" s="23" t="s">
        <v>416</v>
      </c>
      <c r="L69" s="23" t="s">
        <v>417</v>
      </c>
      <c r="M69" s="24" t="s">
        <v>169</v>
      </c>
      <c r="N69" s="24" t="s">
        <v>169</v>
      </c>
      <c r="O69" s="24"/>
      <c r="P69" s="24" t="s">
        <v>169</v>
      </c>
      <c r="Q69" s="24"/>
      <c r="R69" s="24" t="s">
        <v>169</v>
      </c>
      <c r="S69" s="24" t="s">
        <v>169</v>
      </c>
      <c r="T69" s="24" t="s">
        <v>169</v>
      </c>
      <c r="V69" s="127" t="s">
        <v>90</v>
      </c>
      <c r="W69" s="121" t="s">
        <v>421</v>
      </c>
    </row>
    <row r="70" spans="1:23" ht="15" thickBot="1" x14ac:dyDescent="0.35">
      <c r="A70" s="18"/>
      <c r="B70" s="25"/>
      <c r="C70" s="16"/>
      <c r="D70" s="20" t="s">
        <v>422</v>
      </c>
      <c r="E70" s="16" t="s">
        <v>244</v>
      </c>
      <c r="F70" s="125" t="s">
        <v>415</v>
      </c>
      <c r="G70" s="123" t="s">
        <v>422</v>
      </c>
      <c r="H70" s="126" t="s">
        <v>423</v>
      </c>
      <c r="I70" s="26" t="s">
        <v>422</v>
      </c>
      <c r="J70" s="16" t="s">
        <v>110</v>
      </c>
      <c r="K70" s="23" t="s">
        <v>416</v>
      </c>
      <c r="L70" s="23" t="s">
        <v>417</v>
      </c>
      <c r="M70" s="24" t="s">
        <v>169</v>
      </c>
      <c r="N70" s="24" t="s">
        <v>169</v>
      </c>
      <c r="O70" s="24"/>
      <c r="P70" s="24" t="s">
        <v>169</v>
      </c>
      <c r="Q70" s="24"/>
      <c r="R70" s="24" t="s">
        <v>169</v>
      </c>
      <c r="S70" s="24" t="s">
        <v>169</v>
      </c>
      <c r="T70" s="24" t="s">
        <v>169</v>
      </c>
    </row>
    <row r="71" spans="1:23" ht="15" thickBot="1" x14ac:dyDescent="0.35">
      <c r="A71" s="18"/>
      <c r="B71" s="25"/>
      <c r="C71" s="16"/>
      <c r="D71" s="26" t="s">
        <v>424</v>
      </c>
      <c r="E71" s="16" t="s">
        <v>244</v>
      </c>
      <c r="F71" s="125" t="s">
        <v>415</v>
      </c>
      <c r="G71" s="123" t="s">
        <v>424</v>
      </c>
      <c r="H71" s="126" t="s">
        <v>425</v>
      </c>
      <c r="I71" s="26" t="s">
        <v>424</v>
      </c>
      <c r="J71" s="16" t="s">
        <v>110</v>
      </c>
      <c r="K71" s="23" t="s">
        <v>416</v>
      </c>
      <c r="L71" s="23" t="s">
        <v>417</v>
      </c>
      <c r="M71" s="24" t="s">
        <v>169</v>
      </c>
      <c r="N71" s="24" t="s">
        <v>169</v>
      </c>
      <c r="O71" s="24"/>
      <c r="P71" s="24" t="s">
        <v>169</v>
      </c>
      <c r="Q71" s="24"/>
      <c r="R71" s="24" t="s">
        <v>169</v>
      </c>
      <c r="S71" s="24" t="s">
        <v>169</v>
      </c>
      <c r="T71" s="24" t="s">
        <v>169</v>
      </c>
    </row>
    <row r="72" spans="1:23" ht="15" thickBot="1" x14ac:dyDescent="0.35">
      <c r="A72" s="18"/>
      <c r="B72" s="25"/>
      <c r="C72" s="16"/>
      <c r="D72" s="20" t="s">
        <v>72</v>
      </c>
      <c r="E72" s="16" t="s">
        <v>244</v>
      </c>
      <c r="F72" s="125" t="s">
        <v>415</v>
      </c>
      <c r="G72" s="123" t="s">
        <v>72</v>
      </c>
      <c r="H72" s="126" t="s">
        <v>426</v>
      </c>
      <c r="I72" s="26" t="s">
        <v>72</v>
      </c>
      <c r="J72" s="16" t="s">
        <v>110</v>
      </c>
      <c r="K72" s="23" t="s">
        <v>416</v>
      </c>
      <c r="L72" s="23" t="s">
        <v>417</v>
      </c>
      <c r="M72" s="24" t="s">
        <v>169</v>
      </c>
      <c r="N72" s="24" t="s">
        <v>169</v>
      </c>
      <c r="O72" s="24"/>
      <c r="P72" s="24" t="s">
        <v>169</v>
      </c>
      <c r="Q72" s="24"/>
      <c r="R72" s="24" t="s">
        <v>169</v>
      </c>
      <c r="S72" s="24" t="s">
        <v>169</v>
      </c>
      <c r="T72" s="24" t="s">
        <v>169</v>
      </c>
    </row>
    <row r="73" spans="1:23" ht="15" thickBot="1" x14ac:dyDescent="0.35">
      <c r="A73" s="18"/>
      <c r="B73" s="25"/>
      <c r="C73" s="16"/>
      <c r="D73" s="26" t="s">
        <v>71</v>
      </c>
      <c r="E73" s="16" t="s">
        <v>244</v>
      </c>
      <c r="F73" s="125" t="s">
        <v>415</v>
      </c>
      <c r="G73" s="123" t="s">
        <v>71</v>
      </c>
      <c r="H73" s="126" t="s">
        <v>427</v>
      </c>
      <c r="I73" s="26" t="s">
        <v>71</v>
      </c>
      <c r="J73" s="16" t="s">
        <v>110</v>
      </c>
      <c r="K73" s="23" t="s">
        <v>416</v>
      </c>
      <c r="L73" s="23" t="s">
        <v>417</v>
      </c>
      <c r="M73" s="24" t="s">
        <v>169</v>
      </c>
      <c r="N73" s="24" t="s">
        <v>169</v>
      </c>
      <c r="O73" s="24"/>
      <c r="P73" s="24" t="s">
        <v>169</v>
      </c>
      <c r="Q73" s="24"/>
      <c r="R73" s="24" t="s">
        <v>169</v>
      </c>
      <c r="S73" s="24" t="s">
        <v>169</v>
      </c>
      <c r="T73" s="24" t="s">
        <v>169</v>
      </c>
    </row>
    <row r="74" spans="1:23" ht="15" thickBot="1" x14ac:dyDescent="0.35">
      <c r="A74" s="18"/>
      <c r="B74" s="25"/>
      <c r="C74" s="16"/>
      <c r="D74" s="20" t="s">
        <v>73</v>
      </c>
      <c r="E74" s="16" t="s">
        <v>244</v>
      </c>
      <c r="F74" s="125" t="s">
        <v>415</v>
      </c>
      <c r="G74" s="123" t="s">
        <v>73</v>
      </c>
      <c r="H74" s="126" t="s">
        <v>428</v>
      </c>
      <c r="I74" s="26" t="s">
        <v>73</v>
      </c>
      <c r="J74" s="16" t="s">
        <v>110</v>
      </c>
      <c r="K74" s="23" t="s">
        <v>416</v>
      </c>
      <c r="L74" s="23" t="s">
        <v>417</v>
      </c>
      <c r="M74" s="24" t="s">
        <v>169</v>
      </c>
      <c r="N74" s="24" t="s">
        <v>169</v>
      </c>
      <c r="O74" s="24"/>
      <c r="P74" s="24" t="s">
        <v>169</v>
      </c>
      <c r="Q74" s="24"/>
      <c r="R74" s="24" t="s">
        <v>169</v>
      </c>
      <c r="S74" s="24" t="s">
        <v>169</v>
      </c>
      <c r="T74" s="24" t="s">
        <v>169</v>
      </c>
    </row>
    <row r="75" spans="1:23" ht="15" thickBot="1" x14ac:dyDescent="0.35">
      <c r="A75" s="18"/>
      <c r="B75" s="25"/>
      <c r="C75" s="16"/>
      <c r="D75" s="26" t="s">
        <v>74</v>
      </c>
      <c r="E75" s="16" t="s">
        <v>244</v>
      </c>
      <c r="F75" s="125" t="s">
        <v>415</v>
      </c>
      <c r="G75" s="123" t="s">
        <v>74</v>
      </c>
      <c r="H75" s="126" t="s">
        <v>429</v>
      </c>
      <c r="I75" s="26" t="s">
        <v>74</v>
      </c>
      <c r="J75" s="16" t="s">
        <v>110</v>
      </c>
      <c r="K75" s="23" t="s">
        <v>416</v>
      </c>
      <c r="L75" s="23" t="s">
        <v>417</v>
      </c>
      <c r="M75" s="24" t="s">
        <v>169</v>
      </c>
      <c r="N75" s="24" t="s">
        <v>169</v>
      </c>
      <c r="O75" s="24"/>
      <c r="P75" s="24" t="s">
        <v>169</v>
      </c>
      <c r="Q75" s="24"/>
      <c r="R75" s="24" t="s">
        <v>169</v>
      </c>
      <c r="S75" s="24" t="s">
        <v>169</v>
      </c>
      <c r="T75" s="24" t="s">
        <v>169</v>
      </c>
    </row>
    <row r="76" spans="1:23" ht="15" thickBot="1" x14ac:dyDescent="0.35">
      <c r="A76" s="18"/>
      <c r="B76" s="25"/>
      <c r="C76" s="16"/>
      <c r="D76" s="20" t="s">
        <v>75</v>
      </c>
      <c r="E76" s="16" t="s">
        <v>244</v>
      </c>
      <c r="F76" s="125" t="s">
        <v>415</v>
      </c>
      <c r="G76" s="123" t="s">
        <v>75</v>
      </c>
      <c r="H76" s="126" t="s">
        <v>355</v>
      </c>
      <c r="I76" s="26" t="s">
        <v>75</v>
      </c>
      <c r="J76" s="16" t="s">
        <v>110</v>
      </c>
      <c r="K76" s="23" t="s">
        <v>416</v>
      </c>
      <c r="L76" s="23" t="s">
        <v>417</v>
      </c>
      <c r="M76" s="24" t="s">
        <v>169</v>
      </c>
      <c r="N76" s="24" t="s">
        <v>169</v>
      </c>
      <c r="O76" s="24"/>
      <c r="P76" s="24" t="s">
        <v>169</v>
      </c>
      <c r="Q76" s="24"/>
      <c r="R76" s="24" t="s">
        <v>169</v>
      </c>
      <c r="S76" s="24" t="s">
        <v>169</v>
      </c>
      <c r="T76" s="24" t="s">
        <v>169</v>
      </c>
    </row>
    <row r="77" spans="1:23" ht="15" thickBot="1" x14ac:dyDescent="0.35">
      <c r="B77" s="25"/>
      <c r="C77" s="16"/>
      <c r="D77" s="26" t="s">
        <v>430</v>
      </c>
      <c r="E77" s="16" t="s">
        <v>244</v>
      </c>
      <c r="F77" s="128" t="s">
        <v>415</v>
      </c>
      <c r="G77" s="123" t="s">
        <v>430</v>
      </c>
      <c r="H77" s="126" t="s">
        <v>431</v>
      </c>
      <c r="I77" s="26" t="s">
        <v>430</v>
      </c>
      <c r="J77" s="16" t="s">
        <v>989</v>
      </c>
      <c r="K77" s="23" t="s">
        <v>90</v>
      </c>
      <c r="L77" s="23" t="s">
        <v>417</v>
      </c>
      <c r="M77" s="24" t="s">
        <v>169</v>
      </c>
      <c r="N77" s="24" t="s">
        <v>169</v>
      </c>
      <c r="O77" s="24"/>
      <c r="P77" s="24" t="s">
        <v>169</v>
      </c>
      <c r="Q77" s="24"/>
      <c r="R77" s="24" t="s">
        <v>169</v>
      </c>
      <c r="S77" s="24" t="s">
        <v>169</v>
      </c>
      <c r="T77" s="24" t="s">
        <v>169</v>
      </c>
    </row>
    <row r="78" spans="1:23" x14ac:dyDescent="0.3">
      <c r="B78" s="16" t="s">
        <v>432</v>
      </c>
      <c r="C78" s="223" t="s">
        <v>433</v>
      </c>
      <c r="D78" s="48" t="s">
        <v>434</v>
      </c>
      <c r="E78" s="16" t="s">
        <v>276</v>
      </c>
      <c r="F78" s="129" t="s">
        <v>435</v>
      </c>
      <c r="G78" s="48" t="s">
        <v>434</v>
      </c>
      <c r="H78" s="49" t="s">
        <v>437</v>
      </c>
      <c r="I78" s="48" t="s">
        <v>434</v>
      </c>
      <c r="J78" s="16" t="s">
        <v>744</v>
      </c>
      <c r="K78" s="50" t="s">
        <v>438</v>
      </c>
      <c r="L78" s="50" t="s">
        <v>439</v>
      </c>
      <c r="M78" s="51"/>
      <c r="N78" s="51" t="s">
        <v>169</v>
      </c>
      <c r="O78" s="51"/>
      <c r="P78" s="51" t="s">
        <v>169</v>
      </c>
      <c r="Q78" s="51"/>
      <c r="R78" s="51" t="s">
        <v>169</v>
      </c>
      <c r="S78" s="51" t="s">
        <v>169</v>
      </c>
      <c r="T78" s="51" t="s">
        <v>169</v>
      </c>
    </row>
    <row r="79" spans="1:23" x14ac:dyDescent="0.3">
      <c r="B79" s="25"/>
      <c r="C79" s="223"/>
      <c r="D79" s="53" t="s">
        <v>440</v>
      </c>
      <c r="E79" s="16" t="s">
        <v>276</v>
      </c>
      <c r="F79" s="130" t="s">
        <v>435</v>
      </c>
      <c r="G79" s="53" t="s">
        <v>440</v>
      </c>
      <c r="H79" s="54" t="s">
        <v>442</v>
      </c>
      <c r="I79" s="53" t="s">
        <v>440</v>
      </c>
      <c r="J79" s="16" t="s">
        <v>744</v>
      </c>
      <c r="K79" s="50" t="s">
        <v>438</v>
      </c>
      <c r="L79" s="50" t="s">
        <v>439</v>
      </c>
      <c r="M79" s="51"/>
      <c r="N79" s="51" t="s">
        <v>169</v>
      </c>
      <c r="O79" s="51"/>
      <c r="P79" s="51" t="s">
        <v>169</v>
      </c>
      <c r="Q79" s="51"/>
      <c r="R79" s="51" t="s">
        <v>169</v>
      </c>
      <c r="S79" s="51" t="s">
        <v>169</v>
      </c>
      <c r="T79" s="51" t="s">
        <v>169</v>
      </c>
    </row>
    <row r="80" spans="1:23" ht="15" thickBot="1" x14ac:dyDescent="0.35">
      <c r="B80" s="25"/>
      <c r="C80" s="16"/>
      <c r="D80" s="53" t="s">
        <v>443</v>
      </c>
      <c r="E80" s="16" t="s">
        <v>276</v>
      </c>
      <c r="F80" s="130" t="s">
        <v>435</v>
      </c>
      <c r="G80" s="53" t="s">
        <v>443</v>
      </c>
      <c r="H80" s="54" t="s">
        <v>445</v>
      </c>
      <c r="I80" s="55" t="s">
        <v>443</v>
      </c>
      <c r="J80" s="16" t="s">
        <v>744</v>
      </c>
      <c r="K80" s="50" t="s">
        <v>438</v>
      </c>
      <c r="L80" s="50" t="s">
        <v>439</v>
      </c>
      <c r="M80" s="51"/>
      <c r="N80" s="51" t="s">
        <v>169</v>
      </c>
      <c r="O80" s="51"/>
      <c r="P80" s="51" t="s">
        <v>169</v>
      </c>
      <c r="Q80" s="51"/>
      <c r="R80" s="51" t="s">
        <v>169</v>
      </c>
      <c r="S80" s="51" t="s">
        <v>169</v>
      </c>
      <c r="T80" s="51" t="s">
        <v>169</v>
      </c>
    </row>
    <row r="81" spans="1:23" x14ac:dyDescent="0.3">
      <c r="B81" s="16"/>
      <c r="C81" s="16"/>
      <c r="D81" s="81" t="s">
        <v>477</v>
      </c>
      <c r="E81" s="16" t="s">
        <v>289</v>
      </c>
      <c r="F81" s="144" t="s">
        <v>478</v>
      </c>
      <c r="G81" s="81" t="s">
        <v>477</v>
      </c>
      <c r="H81" s="58" t="s">
        <v>479</v>
      </c>
      <c r="I81" s="81" t="s">
        <v>477</v>
      </c>
      <c r="J81" s="16" t="s">
        <v>745</v>
      </c>
      <c r="K81" s="59" t="s">
        <v>89</v>
      </c>
      <c r="L81" s="59" t="s">
        <v>480</v>
      </c>
      <c r="M81" s="60" t="s">
        <v>169</v>
      </c>
      <c r="N81" s="60" t="s">
        <v>169</v>
      </c>
      <c r="O81" s="60"/>
      <c r="P81" s="60" t="s">
        <v>169</v>
      </c>
      <c r="Q81" s="60" t="s">
        <v>169</v>
      </c>
      <c r="R81" s="60"/>
      <c r="S81" s="60"/>
      <c r="T81" s="60" t="s">
        <v>169</v>
      </c>
    </row>
    <row r="82" spans="1:23" x14ac:dyDescent="0.3">
      <c r="B82" s="16"/>
      <c r="C82" s="16"/>
      <c r="D82" s="81" t="s">
        <v>481</v>
      </c>
      <c r="E82" s="16" t="s">
        <v>289</v>
      </c>
      <c r="F82" s="145" t="s">
        <v>478</v>
      </c>
      <c r="G82" s="81" t="s">
        <v>481</v>
      </c>
      <c r="H82" s="63" t="s">
        <v>482</v>
      </c>
      <c r="I82" s="81" t="s">
        <v>481</v>
      </c>
      <c r="J82" s="16" t="s">
        <v>745</v>
      </c>
      <c r="K82" s="59" t="s">
        <v>89</v>
      </c>
      <c r="L82" s="59" t="s">
        <v>480</v>
      </c>
      <c r="M82" s="60" t="s">
        <v>169</v>
      </c>
      <c r="N82" s="60" t="s">
        <v>169</v>
      </c>
      <c r="O82" s="60"/>
      <c r="P82" s="60" t="s">
        <v>169</v>
      </c>
      <c r="Q82" s="60" t="s">
        <v>169</v>
      </c>
      <c r="R82" s="60"/>
      <c r="S82" s="60"/>
      <c r="T82" s="60" t="s">
        <v>169</v>
      </c>
    </row>
    <row r="83" spans="1:23" x14ac:dyDescent="0.3">
      <c r="B83" s="16"/>
      <c r="C83" s="16"/>
      <c r="D83" s="81" t="s">
        <v>483</v>
      </c>
      <c r="E83" s="16" t="s">
        <v>289</v>
      </c>
      <c r="F83" s="145" t="s">
        <v>478</v>
      </c>
      <c r="G83" s="81" t="s">
        <v>483</v>
      </c>
      <c r="H83" s="63" t="s">
        <v>484</v>
      </c>
      <c r="I83" s="81" t="s">
        <v>483</v>
      </c>
      <c r="J83" s="16" t="s">
        <v>745</v>
      </c>
      <c r="K83" s="59" t="s">
        <v>89</v>
      </c>
      <c r="L83" s="59" t="s">
        <v>480</v>
      </c>
      <c r="M83" s="60" t="s">
        <v>169</v>
      </c>
      <c r="N83" s="60" t="s">
        <v>169</v>
      </c>
      <c r="O83" s="60"/>
      <c r="P83" s="60" t="s">
        <v>169</v>
      </c>
      <c r="Q83" s="60" t="s">
        <v>169</v>
      </c>
      <c r="R83" s="60"/>
      <c r="S83" s="60"/>
      <c r="T83" s="60" t="s">
        <v>169</v>
      </c>
    </row>
    <row r="84" spans="1:23" x14ac:dyDescent="0.3">
      <c r="B84" s="16"/>
      <c r="C84" s="16"/>
      <c r="D84" s="81" t="s">
        <v>485</v>
      </c>
      <c r="E84" s="16" t="s">
        <v>289</v>
      </c>
      <c r="F84" s="145" t="s">
        <v>478</v>
      </c>
      <c r="G84" s="81" t="s">
        <v>485</v>
      </c>
      <c r="H84" s="146" t="s">
        <v>486</v>
      </c>
      <c r="I84" s="81" t="s">
        <v>485</v>
      </c>
      <c r="J84" s="16" t="s">
        <v>745</v>
      </c>
      <c r="K84" s="59" t="s">
        <v>89</v>
      </c>
      <c r="L84" s="59" t="s">
        <v>480</v>
      </c>
      <c r="M84" s="60" t="s">
        <v>169</v>
      </c>
      <c r="N84" s="60" t="s">
        <v>169</v>
      </c>
      <c r="O84" s="60"/>
      <c r="P84" s="60" t="s">
        <v>169</v>
      </c>
      <c r="Q84" s="60" t="s">
        <v>169</v>
      </c>
      <c r="R84" s="60"/>
      <c r="S84" s="60"/>
      <c r="T84" s="60" t="s">
        <v>169</v>
      </c>
    </row>
    <row r="85" spans="1:23" x14ac:dyDescent="0.3">
      <c r="B85" s="16"/>
      <c r="C85" s="16"/>
      <c r="D85" s="81" t="s">
        <v>487</v>
      </c>
      <c r="E85" s="16" t="s">
        <v>289</v>
      </c>
      <c r="F85" s="145" t="s">
        <v>478</v>
      </c>
      <c r="G85" s="81" t="s">
        <v>487</v>
      </c>
      <c r="H85" s="146" t="s">
        <v>488</v>
      </c>
      <c r="I85" s="81" t="s">
        <v>487</v>
      </c>
      <c r="J85" s="16" t="s">
        <v>745</v>
      </c>
      <c r="K85" s="59" t="s">
        <v>89</v>
      </c>
      <c r="L85" s="59" t="s">
        <v>480</v>
      </c>
      <c r="M85" s="60" t="s">
        <v>169</v>
      </c>
      <c r="N85" s="60" t="s">
        <v>169</v>
      </c>
      <c r="O85" s="60"/>
      <c r="P85" s="60" t="s">
        <v>169</v>
      </c>
      <c r="Q85" s="60" t="s">
        <v>169</v>
      </c>
      <c r="R85" s="60"/>
      <c r="S85" s="60"/>
      <c r="T85" s="60" t="s">
        <v>169</v>
      </c>
    </row>
    <row r="86" spans="1:23" ht="15" thickBot="1" x14ac:dyDescent="0.35">
      <c r="B86" s="16"/>
      <c r="C86" s="16"/>
      <c r="D86" s="81" t="s">
        <v>489</v>
      </c>
      <c r="E86" s="16" t="s">
        <v>289</v>
      </c>
      <c r="F86" s="147" t="s">
        <v>478</v>
      </c>
      <c r="G86" s="81" t="s">
        <v>489</v>
      </c>
      <c r="H86" s="65" t="s">
        <v>490</v>
      </c>
      <c r="I86" s="81" t="s">
        <v>489</v>
      </c>
      <c r="J86" s="16" t="s">
        <v>745</v>
      </c>
      <c r="K86" s="59" t="s">
        <v>89</v>
      </c>
      <c r="L86" s="59" t="s">
        <v>480</v>
      </c>
      <c r="M86" s="60" t="s">
        <v>169</v>
      </c>
      <c r="N86" s="60" t="s">
        <v>169</v>
      </c>
      <c r="O86" s="60"/>
      <c r="P86" s="60" t="s">
        <v>169</v>
      </c>
      <c r="Q86" s="60" t="s">
        <v>169</v>
      </c>
      <c r="R86" s="60"/>
      <c r="S86" s="60"/>
      <c r="T86" s="60" t="s">
        <v>169</v>
      </c>
    </row>
    <row r="87" spans="1:23" x14ac:dyDescent="0.3">
      <c r="B87" s="16"/>
      <c r="C87" s="16"/>
      <c r="D87" s="66" t="s">
        <v>436</v>
      </c>
      <c r="E87" s="16" t="s">
        <v>299</v>
      </c>
      <c r="F87" s="131" t="s">
        <v>446</v>
      </c>
      <c r="G87" s="66" t="s">
        <v>436</v>
      </c>
      <c r="H87" s="132" t="s">
        <v>447</v>
      </c>
      <c r="I87" s="66" t="s">
        <v>436</v>
      </c>
      <c r="J87" s="16" t="s">
        <v>746</v>
      </c>
      <c r="K87" s="68" t="s">
        <v>416</v>
      </c>
      <c r="L87" s="68" t="s">
        <v>439</v>
      </c>
      <c r="M87" s="69"/>
      <c r="N87" s="69" t="s">
        <v>169</v>
      </c>
      <c r="O87" s="69"/>
      <c r="P87" s="69" t="s">
        <v>169</v>
      </c>
      <c r="Q87" s="69"/>
      <c r="R87" s="69" t="s">
        <v>169</v>
      </c>
      <c r="S87" s="69" t="s">
        <v>169</v>
      </c>
      <c r="T87" s="69" t="s">
        <v>169</v>
      </c>
    </row>
    <row r="88" spans="1:23" ht="15" thickBot="1" x14ac:dyDescent="0.35">
      <c r="B88" s="16"/>
      <c r="C88" s="16"/>
      <c r="D88" s="71" t="s">
        <v>441</v>
      </c>
      <c r="E88" s="16" t="s">
        <v>299</v>
      </c>
      <c r="F88" s="133" t="s">
        <v>446</v>
      </c>
      <c r="G88" s="71" t="s">
        <v>441</v>
      </c>
      <c r="H88" s="134" t="s">
        <v>448</v>
      </c>
      <c r="I88" s="71" t="s">
        <v>441</v>
      </c>
      <c r="J88" s="16" t="s">
        <v>746</v>
      </c>
      <c r="K88" s="68" t="s">
        <v>416</v>
      </c>
      <c r="L88" s="68" t="s">
        <v>439</v>
      </c>
      <c r="M88" s="69"/>
      <c r="N88" s="69" t="s">
        <v>169</v>
      </c>
      <c r="O88" s="69"/>
      <c r="P88" s="69" t="s">
        <v>169</v>
      </c>
      <c r="Q88" s="69"/>
      <c r="R88" s="69" t="s">
        <v>169</v>
      </c>
      <c r="S88" s="69" t="s">
        <v>169</v>
      </c>
      <c r="T88" s="69" t="s">
        <v>169</v>
      </c>
    </row>
    <row r="89" spans="1:23" x14ac:dyDescent="0.3">
      <c r="B89" s="16"/>
      <c r="C89" s="16"/>
      <c r="D89" s="66" t="s">
        <v>444</v>
      </c>
      <c r="E89" s="16" t="s">
        <v>299</v>
      </c>
      <c r="F89" s="133" t="s">
        <v>446</v>
      </c>
      <c r="G89" s="66" t="s">
        <v>444</v>
      </c>
      <c r="H89" s="134" t="s">
        <v>449</v>
      </c>
      <c r="I89" s="71" t="s">
        <v>444</v>
      </c>
      <c r="J89" s="16" t="s">
        <v>746</v>
      </c>
      <c r="K89" s="68" t="s">
        <v>416</v>
      </c>
      <c r="L89" s="68" t="s">
        <v>439</v>
      </c>
      <c r="M89" s="69"/>
      <c r="N89" s="69" t="s">
        <v>169</v>
      </c>
      <c r="O89" s="69"/>
      <c r="P89" s="69" t="s">
        <v>169</v>
      </c>
      <c r="Q89" s="69"/>
      <c r="R89" s="69" t="s">
        <v>169</v>
      </c>
      <c r="S89" s="69" t="s">
        <v>169</v>
      </c>
      <c r="T89" s="69" t="s">
        <v>169</v>
      </c>
    </row>
    <row r="90" spans="1:23" ht="15" thickBot="1" x14ac:dyDescent="0.35">
      <c r="B90" s="16"/>
      <c r="C90" s="16"/>
      <c r="D90" s="73" t="s">
        <v>450</v>
      </c>
      <c r="E90" s="16" t="s">
        <v>299</v>
      </c>
      <c r="F90" s="135" t="s">
        <v>446</v>
      </c>
      <c r="G90" s="73" t="s">
        <v>450</v>
      </c>
      <c r="H90" s="136" t="s">
        <v>451</v>
      </c>
      <c r="I90" s="73" t="s">
        <v>450</v>
      </c>
      <c r="J90" s="16" t="s">
        <v>746</v>
      </c>
      <c r="K90" s="68" t="s">
        <v>416</v>
      </c>
      <c r="L90" s="68" t="s">
        <v>439</v>
      </c>
      <c r="M90" s="69"/>
      <c r="N90" s="69" t="s">
        <v>169</v>
      </c>
      <c r="O90" s="69"/>
      <c r="P90" s="69" t="s">
        <v>169</v>
      </c>
      <c r="Q90" s="69"/>
      <c r="R90" s="69" t="s">
        <v>169</v>
      </c>
      <c r="S90" s="69" t="s">
        <v>169</v>
      </c>
      <c r="T90" s="69" t="s">
        <v>169</v>
      </c>
    </row>
    <row r="91" spans="1:23" ht="15" thickBot="1" x14ac:dyDescent="0.35">
      <c r="B91" s="25"/>
      <c r="C91" s="16"/>
      <c r="D91" s="85"/>
      <c r="E91" s="16"/>
      <c r="F91" s="86"/>
      <c r="G91" s="85"/>
      <c r="I91" s="137"/>
      <c r="J91" s="16"/>
      <c r="K91" s="138"/>
      <c r="L91" s="138"/>
      <c r="T91" s="10"/>
      <c r="V91" t="s">
        <v>240</v>
      </c>
    </row>
    <row r="92" spans="1:23" x14ac:dyDescent="0.3">
      <c r="B92" s="9"/>
      <c r="C92" s="9"/>
      <c r="D92" s="9" t="s">
        <v>41</v>
      </c>
      <c r="E92" s="9" t="s">
        <v>41</v>
      </c>
      <c r="F92" s="9" t="s">
        <v>41</v>
      </c>
      <c r="G92" s="9" t="s">
        <v>41</v>
      </c>
      <c r="H92" s="10" t="s">
        <v>41</v>
      </c>
      <c r="I92" s="9" t="s">
        <v>41</v>
      </c>
      <c r="J92" s="9" t="s">
        <v>41</v>
      </c>
      <c r="K92" s="139" t="s">
        <v>41</v>
      </c>
      <c r="L92" s="139" t="s">
        <v>41</v>
      </c>
      <c r="V92" t="s">
        <v>41</v>
      </c>
      <c r="W92" t="s">
        <v>41</v>
      </c>
    </row>
    <row r="93" spans="1:23" x14ac:dyDescent="0.3">
      <c r="A93" s="18" t="s">
        <v>452</v>
      </c>
      <c r="B93" s="16" t="s">
        <v>413</v>
      </c>
      <c r="C93" s="223" t="s">
        <v>414</v>
      </c>
      <c r="D93" s="38" t="s">
        <v>453</v>
      </c>
      <c r="E93" s="16" t="s">
        <v>265</v>
      </c>
      <c r="F93" s="140" t="s">
        <v>454</v>
      </c>
      <c r="G93" s="38" t="s">
        <v>453</v>
      </c>
      <c r="H93" s="40" t="s">
        <v>455</v>
      </c>
      <c r="I93" s="38" t="s">
        <v>453</v>
      </c>
      <c r="J93" s="16" t="s">
        <v>265</v>
      </c>
      <c r="K93" s="41" t="s">
        <v>456</v>
      </c>
      <c r="L93" s="41" t="s">
        <v>457</v>
      </c>
      <c r="M93" s="42" t="s">
        <v>169</v>
      </c>
      <c r="N93" s="42" t="s">
        <v>169</v>
      </c>
      <c r="O93" s="42"/>
      <c r="P93" s="42" t="s">
        <v>169</v>
      </c>
      <c r="Q93" s="42" t="s">
        <v>169</v>
      </c>
      <c r="R93" s="42"/>
      <c r="S93" s="42"/>
      <c r="T93" s="42" t="s">
        <v>169</v>
      </c>
      <c r="V93" s="95" t="s">
        <v>458</v>
      </c>
      <c r="W93" s="96" t="s">
        <v>459</v>
      </c>
    </row>
    <row r="94" spans="1:23" x14ac:dyDescent="0.3">
      <c r="B94" s="25"/>
      <c r="C94" s="223"/>
      <c r="D94" s="44" t="s">
        <v>460</v>
      </c>
      <c r="E94" s="16" t="s">
        <v>265</v>
      </c>
      <c r="F94" s="141" t="s">
        <v>454</v>
      </c>
      <c r="G94" s="44" t="s">
        <v>460</v>
      </c>
      <c r="H94" s="45" t="s">
        <v>461</v>
      </c>
      <c r="I94" s="44" t="s">
        <v>460</v>
      </c>
      <c r="J94" s="16" t="s">
        <v>265</v>
      </c>
      <c r="K94" s="41" t="s">
        <v>456</v>
      </c>
      <c r="L94" s="41" t="s">
        <v>457</v>
      </c>
      <c r="M94" s="42" t="s">
        <v>169</v>
      </c>
      <c r="N94" s="42" t="s">
        <v>169</v>
      </c>
      <c r="O94" s="42"/>
      <c r="P94" s="42" t="s">
        <v>169</v>
      </c>
      <c r="Q94" s="42" t="s">
        <v>169</v>
      </c>
      <c r="R94" s="42"/>
      <c r="S94" s="42"/>
      <c r="T94" s="42" t="s">
        <v>169</v>
      </c>
      <c r="V94" s="97" t="s">
        <v>462</v>
      </c>
      <c r="W94" s="98" t="s">
        <v>459</v>
      </c>
    </row>
    <row r="95" spans="1:23" x14ac:dyDescent="0.3">
      <c r="B95" s="16"/>
      <c r="C95" s="16"/>
      <c r="D95" s="44" t="s">
        <v>463</v>
      </c>
      <c r="E95" s="16" t="s">
        <v>265</v>
      </c>
      <c r="F95" s="141" t="s">
        <v>454</v>
      </c>
      <c r="G95" s="44" t="s">
        <v>463</v>
      </c>
      <c r="H95" s="45" t="s">
        <v>423</v>
      </c>
      <c r="I95" s="44" t="s">
        <v>463</v>
      </c>
      <c r="J95" s="16" t="s">
        <v>265</v>
      </c>
      <c r="K95" s="41" t="s">
        <v>456</v>
      </c>
      <c r="L95" s="41" t="s">
        <v>457</v>
      </c>
      <c r="M95" s="42" t="s">
        <v>169</v>
      </c>
      <c r="N95" s="42" t="s">
        <v>169</v>
      </c>
      <c r="O95" s="42"/>
      <c r="P95" s="42" t="s">
        <v>169</v>
      </c>
      <c r="Q95" s="42" t="s">
        <v>169</v>
      </c>
      <c r="R95" s="42"/>
      <c r="S95" s="42"/>
      <c r="T95" s="42" t="s">
        <v>169</v>
      </c>
    </row>
    <row r="96" spans="1:23" x14ac:dyDescent="0.3">
      <c r="B96" s="16"/>
      <c r="C96" s="16"/>
      <c r="D96" s="79" t="s">
        <v>464</v>
      </c>
      <c r="E96" s="16" t="s">
        <v>265</v>
      </c>
      <c r="F96" s="141" t="s">
        <v>454</v>
      </c>
      <c r="G96" s="79" t="s">
        <v>464</v>
      </c>
      <c r="H96" s="142" t="s">
        <v>426</v>
      </c>
      <c r="I96" s="79" t="s">
        <v>464</v>
      </c>
      <c r="J96" s="16" t="s">
        <v>265</v>
      </c>
      <c r="K96" s="41" t="s">
        <v>456</v>
      </c>
      <c r="L96" s="41" t="s">
        <v>457</v>
      </c>
      <c r="M96" s="42" t="s">
        <v>169</v>
      </c>
      <c r="N96" s="42" t="s">
        <v>169</v>
      </c>
      <c r="O96" s="42"/>
      <c r="P96" s="42" t="s">
        <v>169</v>
      </c>
      <c r="Q96" s="42" t="s">
        <v>169</v>
      </c>
      <c r="R96" s="42"/>
      <c r="S96" s="42"/>
      <c r="T96" s="42" t="s">
        <v>169</v>
      </c>
    </row>
    <row r="97" spans="2:20" x14ac:dyDescent="0.3">
      <c r="B97" s="16"/>
      <c r="C97" s="16"/>
      <c r="D97" s="44" t="s">
        <v>465</v>
      </c>
      <c r="E97" s="16" t="s">
        <v>265</v>
      </c>
      <c r="F97" s="141" t="s">
        <v>454</v>
      </c>
      <c r="G97" s="44" t="s">
        <v>465</v>
      </c>
      <c r="H97" s="142" t="s">
        <v>466</v>
      </c>
      <c r="I97" s="44" t="s">
        <v>465</v>
      </c>
      <c r="J97" s="16" t="s">
        <v>265</v>
      </c>
      <c r="K97" s="41" t="s">
        <v>456</v>
      </c>
      <c r="L97" s="41" t="s">
        <v>457</v>
      </c>
      <c r="M97" s="42" t="s">
        <v>169</v>
      </c>
      <c r="N97" s="42" t="s">
        <v>169</v>
      </c>
      <c r="O97" s="42"/>
      <c r="P97" s="42" t="s">
        <v>169</v>
      </c>
      <c r="Q97" s="42" t="s">
        <v>169</v>
      </c>
      <c r="R97" s="42"/>
      <c r="S97" s="42"/>
      <c r="T97" s="42" t="s">
        <v>169</v>
      </c>
    </row>
    <row r="98" spans="2:20" x14ac:dyDescent="0.3">
      <c r="B98" s="16"/>
      <c r="C98" s="16"/>
      <c r="D98" s="44" t="s">
        <v>467</v>
      </c>
      <c r="E98" s="16" t="s">
        <v>265</v>
      </c>
      <c r="F98" s="141" t="s">
        <v>454</v>
      </c>
      <c r="G98" s="44" t="s">
        <v>467</v>
      </c>
      <c r="H98" s="142" t="s">
        <v>468</v>
      </c>
      <c r="I98" s="44" t="s">
        <v>467</v>
      </c>
      <c r="J98" s="16" t="s">
        <v>265</v>
      </c>
      <c r="K98" s="41" t="s">
        <v>456</v>
      </c>
      <c r="L98" s="41" t="s">
        <v>457</v>
      </c>
      <c r="M98" s="42" t="s">
        <v>169</v>
      </c>
      <c r="N98" s="42" t="s">
        <v>169</v>
      </c>
      <c r="O98" s="42"/>
      <c r="P98" s="42" t="s">
        <v>169</v>
      </c>
      <c r="Q98" s="42" t="s">
        <v>169</v>
      </c>
      <c r="R98" s="42"/>
      <c r="S98" s="42"/>
      <c r="T98" s="42" t="s">
        <v>169</v>
      </c>
    </row>
    <row r="99" spans="2:20" x14ac:dyDescent="0.3">
      <c r="B99" s="16"/>
      <c r="C99" s="16"/>
      <c r="D99" s="79" t="s">
        <v>469</v>
      </c>
      <c r="E99" s="16" t="s">
        <v>265</v>
      </c>
      <c r="F99" s="141" t="s">
        <v>454</v>
      </c>
      <c r="G99" s="79" t="s">
        <v>469</v>
      </c>
      <c r="H99" s="142" t="s">
        <v>470</v>
      </c>
      <c r="I99" s="79" t="s">
        <v>469</v>
      </c>
      <c r="J99" s="16" t="s">
        <v>265</v>
      </c>
      <c r="K99" s="41" t="s">
        <v>456</v>
      </c>
      <c r="L99" s="41" t="s">
        <v>457</v>
      </c>
      <c r="M99" s="42" t="s">
        <v>169</v>
      </c>
      <c r="N99" s="42" t="s">
        <v>169</v>
      </c>
      <c r="O99" s="42"/>
      <c r="P99" s="42" t="s">
        <v>169</v>
      </c>
      <c r="Q99" s="42" t="s">
        <v>169</v>
      </c>
      <c r="R99" s="42"/>
      <c r="S99" s="42"/>
      <c r="T99" s="42" t="s">
        <v>169</v>
      </c>
    </row>
    <row r="100" spans="2:20" x14ac:dyDescent="0.3">
      <c r="B100" s="16"/>
      <c r="C100" s="16"/>
      <c r="D100" s="44" t="s">
        <v>471</v>
      </c>
      <c r="E100" s="16" t="s">
        <v>265</v>
      </c>
      <c r="F100" s="141" t="s">
        <v>454</v>
      </c>
      <c r="G100" s="44" t="s">
        <v>471</v>
      </c>
      <c r="H100" s="142" t="s">
        <v>472</v>
      </c>
      <c r="I100" s="44" t="s">
        <v>471</v>
      </c>
      <c r="J100" s="16" t="s">
        <v>265</v>
      </c>
      <c r="K100" s="41" t="s">
        <v>456</v>
      </c>
      <c r="L100" s="41" t="s">
        <v>457</v>
      </c>
      <c r="M100" s="42" t="s">
        <v>169</v>
      </c>
      <c r="N100" s="42" t="s">
        <v>169</v>
      </c>
      <c r="O100" s="42"/>
      <c r="P100" s="42" t="s">
        <v>169</v>
      </c>
      <c r="Q100" s="42" t="s">
        <v>169</v>
      </c>
      <c r="R100" s="42"/>
      <c r="S100" s="42"/>
      <c r="T100" s="42" t="s">
        <v>169</v>
      </c>
    </row>
    <row r="101" spans="2:20" x14ac:dyDescent="0.3">
      <c r="B101" s="16"/>
      <c r="C101" s="16"/>
      <c r="D101" s="44" t="s">
        <v>473</v>
      </c>
      <c r="E101" s="16" t="s">
        <v>265</v>
      </c>
      <c r="F101" s="141" t="s">
        <v>454</v>
      </c>
      <c r="G101" s="44" t="s">
        <v>473</v>
      </c>
      <c r="H101" s="142" t="s">
        <v>355</v>
      </c>
      <c r="I101" s="44" t="s">
        <v>473</v>
      </c>
      <c r="J101" s="16" t="s">
        <v>265</v>
      </c>
      <c r="K101" s="41" t="s">
        <v>456</v>
      </c>
      <c r="L101" s="41" t="s">
        <v>457</v>
      </c>
      <c r="M101" s="42" t="s">
        <v>169</v>
      </c>
      <c r="N101" s="42" t="s">
        <v>169</v>
      </c>
      <c r="O101" s="42"/>
      <c r="P101" s="42" t="s">
        <v>169</v>
      </c>
      <c r="Q101" s="42" t="s">
        <v>169</v>
      </c>
      <c r="R101" s="42"/>
      <c r="S101" s="42"/>
      <c r="T101" s="42" t="s">
        <v>169</v>
      </c>
    </row>
    <row r="102" spans="2:20" x14ac:dyDescent="0.3">
      <c r="B102" s="16"/>
      <c r="C102" s="16"/>
      <c r="D102" s="79" t="s">
        <v>474</v>
      </c>
      <c r="E102" s="16" t="s">
        <v>265</v>
      </c>
      <c r="F102" s="143" t="s">
        <v>454</v>
      </c>
      <c r="G102" s="79" t="s">
        <v>474</v>
      </c>
      <c r="H102" s="47" t="s">
        <v>475</v>
      </c>
      <c r="I102" s="79" t="s">
        <v>474</v>
      </c>
      <c r="J102" s="16" t="s">
        <v>265</v>
      </c>
      <c r="K102" s="41" t="s">
        <v>456</v>
      </c>
      <c r="L102" s="41" t="s">
        <v>457</v>
      </c>
      <c r="M102" s="42" t="s">
        <v>169</v>
      </c>
      <c r="N102" s="42" t="s">
        <v>169</v>
      </c>
      <c r="O102" s="42"/>
      <c r="P102" s="42" t="s">
        <v>169</v>
      </c>
      <c r="Q102" s="42" t="s">
        <v>169</v>
      </c>
      <c r="R102" s="42"/>
      <c r="S102" s="42"/>
      <c r="T102" s="42" t="s">
        <v>169</v>
      </c>
    </row>
    <row r="103" spans="2:20" x14ac:dyDescent="0.3">
      <c r="B103" s="16" t="s">
        <v>432</v>
      </c>
      <c r="C103" s="223" t="s">
        <v>433</v>
      </c>
      <c r="D103" s="48" t="s">
        <v>434</v>
      </c>
      <c r="E103" s="16" t="s">
        <v>276</v>
      </c>
      <c r="F103" s="129" t="s">
        <v>435</v>
      </c>
      <c r="G103" s="48" t="s">
        <v>434</v>
      </c>
      <c r="H103" s="49" t="s">
        <v>437</v>
      </c>
      <c r="I103" s="48" t="s">
        <v>434</v>
      </c>
      <c r="J103" s="16" t="s">
        <v>276</v>
      </c>
      <c r="K103" s="50" t="s">
        <v>456</v>
      </c>
      <c r="L103" s="50" t="s">
        <v>476</v>
      </c>
      <c r="M103" s="51" t="s">
        <v>169</v>
      </c>
      <c r="N103" s="51" t="s">
        <v>169</v>
      </c>
      <c r="O103" s="51"/>
      <c r="P103" s="51" t="s">
        <v>169</v>
      </c>
      <c r="Q103" s="51" t="s">
        <v>169</v>
      </c>
      <c r="R103" s="51"/>
      <c r="S103" s="51"/>
      <c r="T103" s="51" t="s">
        <v>169</v>
      </c>
    </row>
    <row r="104" spans="2:20" x14ac:dyDescent="0.3">
      <c r="B104" s="25"/>
      <c r="C104" s="223"/>
      <c r="D104" s="53" t="s">
        <v>440</v>
      </c>
      <c r="E104" s="16" t="s">
        <v>276</v>
      </c>
      <c r="F104" s="130" t="s">
        <v>435</v>
      </c>
      <c r="G104" s="53" t="s">
        <v>440</v>
      </c>
      <c r="H104" s="54" t="s">
        <v>442</v>
      </c>
      <c r="I104" s="53" t="s">
        <v>440</v>
      </c>
      <c r="J104" s="16" t="s">
        <v>276</v>
      </c>
      <c r="K104" s="50" t="s">
        <v>456</v>
      </c>
      <c r="L104" s="50" t="s">
        <v>476</v>
      </c>
      <c r="M104" s="51" t="s">
        <v>169</v>
      </c>
      <c r="N104" s="51" t="s">
        <v>169</v>
      </c>
      <c r="O104" s="51"/>
      <c r="P104" s="51" t="s">
        <v>169</v>
      </c>
      <c r="Q104" s="51" t="s">
        <v>169</v>
      </c>
      <c r="R104" s="51"/>
      <c r="S104" s="51"/>
      <c r="T104" s="51" t="s">
        <v>169</v>
      </c>
    </row>
    <row r="105" spans="2:20" x14ac:dyDescent="0.3">
      <c r="B105" s="25"/>
      <c r="C105" s="16"/>
      <c r="D105" s="53" t="s">
        <v>443</v>
      </c>
      <c r="E105" s="16" t="s">
        <v>276</v>
      </c>
      <c r="F105" s="130" t="s">
        <v>435</v>
      </c>
      <c r="G105" s="53" t="s">
        <v>443</v>
      </c>
      <c r="H105" s="54" t="s">
        <v>445</v>
      </c>
      <c r="I105" s="53" t="s">
        <v>443</v>
      </c>
      <c r="J105" s="16" t="s">
        <v>276</v>
      </c>
      <c r="K105" s="50" t="s">
        <v>456</v>
      </c>
      <c r="L105" s="50" t="s">
        <v>476</v>
      </c>
      <c r="M105" s="51" t="s">
        <v>169</v>
      </c>
      <c r="N105" s="51" t="s">
        <v>169</v>
      </c>
      <c r="O105" s="51"/>
      <c r="P105" s="51" t="s">
        <v>169</v>
      </c>
      <c r="Q105" s="51" t="s">
        <v>169</v>
      </c>
      <c r="R105" s="51"/>
      <c r="S105" s="51"/>
      <c r="T105" s="51" t="s">
        <v>169</v>
      </c>
    </row>
    <row r="106" spans="2:20" x14ac:dyDescent="0.3">
      <c r="B106" s="16"/>
      <c r="C106" s="16"/>
      <c r="D106" s="81" t="s">
        <v>477</v>
      </c>
      <c r="E106" s="16" t="s">
        <v>289</v>
      </c>
      <c r="F106" s="144" t="s">
        <v>478</v>
      </c>
      <c r="G106" s="81" t="s">
        <v>477</v>
      </c>
      <c r="H106" s="58" t="s">
        <v>479</v>
      </c>
      <c r="I106" s="81" t="s">
        <v>477</v>
      </c>
      <c r="J106" s="16" t="s">
        <v>289</v>
      </c>
      <c r="K106" s="59" t="s">
        <v>462</v>
      </c>
      <c r="L106" s="59" t="s">
        <v>480</v>
      </c>
      <c r="M106" s="60" t="s">
        <v>169</v>
      </c>
      <c r="N106" s="60" t="s">
        <v>169</v>
      </c>
      <c r="O106" s="60"/>
      <c r="P106" s="60" t="s">
        <v>169</v>
      </c>
      <c r="Q106" s="60" t="s">
        <v>169</v>
      </c>
      <c r="R106" s="60"/>
      <c r="S106" s="60"/>
      <c r="T106" s="60" t="s">
        <v>169</v>
      </c>
    </row>
    <row r="107" spans="2:20" x14ac:dyDescent="0.3">
      <c r="B107" s="16"/>
      <c r="C107" s="16"/>
      <c r="D107" s="81" t="s">
        <v>481</v>
      </c>
      <c r="E107" s="16" t="s">
        <v>289</v>
      </c>
      <c r="F107" s="145" t="s">
        <v>478</v>
      </c>
      <c r="G107" s="81" t="s">
        <v>481</v>
      </c>
      <c r="H107" s="63" t="s">
        <v>482</v>
      </c>
      <c r="I107" s="81" t="s">
        <v>481</v>
      </c>
      <c r="J107" s="16" t="s">
        <v>289</v>
      </c>
      <c r="K107" s="59" t="s">
        <v>462</v>
      </c>
      <c r="L107" s="59" t="s">
        <v>480</v>
      </c>
      <c r="M107" s="60" t="s">
        <v>169</v>
      </c>
      <c r="N107" s="60" t="s">
        <v>169</v>
      </c>
      <c r="O107" s="60"/>
      <c r="P107" s="60" t="s">
        <v>169</v>
      </c>
      <c r="Q107" s="60" t="s">
        <v>169</v>
      </c>
      <c r="R107" s="60"/>
      <c r="S107" s="60"/>
      <c r="T107" s="60" t="s">
        <v>169</v>
      </c>
    </row>
    <row r="108" spans="2:20" x14ac:dyDescent="0.3">
      <c r="B108" s="16"/>
      <c r="C108" s="16"/>
      <c r="D108" s="81" t="s">
        <v>483</v>
      </c>
      <c r="E108" s="16" t="s">
        <v>289</v>
      </c>
      <c r="F108" s="145" t="s">
        <v>478</v>
      </c>
      <c r="G108" s="81" t="s">
        <v>483</v>
      </c>
      <c r="H108" s="63" t="s">
        <v>484</v>
      </c>
      <c r="I108" s="81" t="s">
        <v>483</v>
      </c>
      <c r="J108" s="16" t="s">
        <v>289</v>
      </c>
      <c r="K108" s="59" t="s">
        <v>462</v>
      </c>
      <c r="L108" s="59" t="s">
        <v>480</v>
      </c>
      <c r="M108" s="60" t="s">
        <v>169</v>
      </c>
      <c r="N108" s="60" t="s">
        <v>169</v>
      </c>
      <c r="O108" s="60"/>
      <c r="P108" s="60" t="s">
        <v>169</v>
      </c>
      <c r="Q108" s="60" t="s">
        <v>169</v>
      </c>
      <c r="R108" s="60"/>
      <c r="S108" s="60"/>
      <c r="T108" s="60" t="s">
        <v>169</v>
      </c>
    </row>
    <row r="109" spans="2:20" x14ac:dyDescent="0.3">
      <c r="B109" s="16"/>
      <c r="C109" s="16"/>
      <c r="D109" s="81" t="s">
        <v>485</v>
      </c>
      <c r="E109" s="16" t="s">
        <v>289</v>
      </c>
      <c r="F109" s="145" t="s">
        <v>478</v>
      </c>
      <c r="G109" s="81" t="s">
        <v>485</v>
      </c>
      <c r="H109" s="146" t="s">
        <v>486</v>
      </c>
      <c r="I109" s="81" t="s">
        <v>485</v>
      </c>
      <c r="J109" s="16" t="s">
        <v>289</v>
      </c>
      <c r="K109" s="59" t="s">
        <v>462</v>
      </c>
      <c r="L109" s="59" t="s">
        <v>480</v>
      </c>
      <c r="M109" s="60" t="s">
        <v>169</v>
      </c>
      <c r="N109" s="60" t="s">
        <v>169</v>
      </c>
      <c r="O109" s="60"/>
      <c r="P109" s="60" t="s">
        <v>169</v>
      </c>
      <c r="Q109" s="60" t="s">
        <v>169</v>
      </c>
      <c r="R109" s="60"/>
      <c r="S109" s="60"/>
      <c r="T109" s="60" t="s">
        <v>169</v>
      </c>
    </row>
    <row r="110" spans="2:20" x14ac:dyDescent="0.3">
      <c r="B110" s="16"/>
      <c r="C110" s="16"/>
      <c r="D110" s="81" t="s">
        <v>487</v>
      </c>
      <c r="E110" s="16" t="s">
        <v>289</v>
      </c>
      <c r="F110" s="145" t="s">
        <v>478</v>
      </c>
      <c r="G110" s="81" t="s">
        <v>487</v>
      </c>
      <c r="H110" s="146" t="s">
        <v>488</v>
      </c>
      <c r="I110" s="81" t="s">
        <v>487</v>
      </c>
      <c r="J110" s="16" t="s">
        <v>289</v>
      </c>
      <c r="K110" s="59" t="s">
        <v>462</v>
      </c>
      <c r="L110" s="59" t="s">
        <v>480</v>
      </c>
      <c r="M110" s="60" t="s">
        <v>169</v>
      </c>
      <c r="N110" s="60" t="s">
        <v>169</v>
      </c>
      <c r="O110" s="60"/>
      <c r="P110" s="60" t="s">
        <v>169</v>
      </c>
      <c r="Q110" s="60" t="s">
        <v>169</v>
      </c>
      <c r="R110" s="60"/>
      <c r="S110" s="60"/>
      <c r="T110" s="60" t="s">
        <v>169</v>
      </c>
    </row>
    <row r="111" spans="2:20" x14ac:dyDescent="0.3">
      <c r="B111" s="16"/>
      <c r="C111" s="16"/>
      <c r="D111" s="81" t="s">
        <v>489</v>
      </c>
      <c r="E111" s="16" t="s">
        <v>289</v>
      </c>
      <c r="F111" s="147" t="s">
        <v>478</v>
      </c>
      <c r="G111" s="81" t="s">
        <v>489</v>
      </c>
      <c r="H111" s="65" t="s">
        <v>490</v>
      </c>
      <c r="I111" s="81" t="s">
        <v>489</v>
      </c>
      <c r="J111" s="16" t="s">
        <v>289</v>
      </c>
      <c r="K111" s="59" t="s">
        <v>462</v>
      </c>
      <c r="L111" s="59" t="s">
        <v>480</v>
      </c>
      <c r="M111" s="60" t="s">
        <v>169</v>
      </c>
      <c r="N111" s="60" t="s">
        <v>169</v>
      </c>
      <c r="O111" s="60"/>
      <c r="P111" s="60" t="s">
        <v>169</v>
      </c>
      <c r="Q111" s="60" t="s">
        <v>169</v>
      </c>
      <c r="R111" s="60"/>
      <c r="S111" s="60"/>
      <c r="T111" s="60" t="s">
        <v>169</v>
      </c>
    </row>
    <row r="112" spans="2:20" x14ac:dyDescent="0.3">
      <c r="B112" s="16"/>
      <c r="C112" s="16"/>
      <c r="D112" s="66" t="s">
        <v>436</v>
      </c>
      <c r="E112" s="16" t="s">
        <v>299</v>
      </c>
      <c r="F112" s="131" t="s">
        <v>446</v>
      </c>
      <c r="G112" s="66" t="s">
        <v>436</v>
      </c>
      <c r="H112" s="132" t="s">
        <v>447</v>
      </c>
      <c r="I112" s="66" t="s">
        <v>436</v>
      </c>
      <c r="J112" s="16" t="s">
        <v>299</v>
      </c>
      <c r="K112" s="68" t="s">
        <v>458</v>
      </c>
      <c r="L112" s="68" t="s">
        <v>323</v>
      </c>
      <c r="M112" s="69" t="s">
        <v>169</v>
      </c>
      <c r="N112" s="69" t="s">
        <v>169</v>
      </c>
      <c r="O112" s="69"/>
      <c r="P112" s="69" t="s">
        <v>169</v>
      </c>
      <c r="Q112" s="69" t="s">
        <v>169</v>
      </c>
      <c r="R112" s="69"/>
      <c r="S112" s="69"/>
      <c r="T112" s="69" t="s">
        <v>169</v>
      </c>
    </row>
    <row r="113" spans="1:23" x14ac:dyDescent="0.3">
      <c r="B113" s="16"/>
      <c r="C113" s="16"/>
      <c r="D113" s="71" t="s">
        <v>441</v>
      </c>
      <c r="E113" s="16" t="s">
        <v>299</v>
      </c>
      <c r="F113" s="133" t="s">
        <v>446</v>
      </c>
      <c r="G113" s="71" t="s">
        <v>441</v>
      </c>
      <c r="H113" s="134" t="s">
        <v>448</v>
      </c>
      <c r="I113" s="71" t="s">
        <v>441</v>
      </c>
      <c r="J113" s="16" t="s">
        <v>299</v>
      </c>
      <c r="K113" s="68" t="s">
        <v>458</v>
      </c>
      <c r="L113" s="68" t="s">
        <v>333</v>
      </c>
      <c r="M113" s="69" t="s">
        <v>169</v>
      </c>
      <c r="N113" s="69" t="s">
        <v>169</v>
      </c>
      <c r="O113" s="69"/>
      <c r="P113" s="69" t="s">
        <v>169</v>
      </c>
      <c r="Q113" s="69" t="s">
        <v>169</v>
      </c>
      <c r="R113" s="69"/>
      <c r="S113" s="69"/>
      <c r="T113" s="69" t="s">
        <v>169</v>
      </c>
    </row>
    <row r="114" spans="1:23" x14ac:dyDescent="0.3">
      <c r="B114" s="16"/>
      <c r="C114" s="16"/>
      <c r="D114" s="66" t="s">
        <v>444</v>
      </c>
      <c r="E114" s="16" t="s">
        <v>299</v>
      </c>
      <c r="F114" s="133" t="s">
        <v>446</v>
      </c>
      <c r="G114" s="66" t="s">
        <v>444</v>
      </c>
      <c r="H114" s="134" t="s">
        <v>449</v>
      </c>
      <c r="I114" s="66" t="s">
        <v>444</v>
      </c>
      <c r="J114" s="16" t="s">
        <v>299</v>
      </c>
      <c r="K114" s="68" t="s">
        <v>458</v>
      </c>
      <c r="L114" s="68" t="s">
        <v>491</v>
      </c>
      <c r="M114" s="69" t="s">
        <v>169</v>
      </c>
      <c r="N114" s="69" t="s">
        <v>169</v>
      </c>
      <c r="O114" s="69"/>
      <c r="P114" s="69" t="s">
        <v>169</v>
      </c>
      <c r="Q114" s="69" t="s">
        <v>169</v>
      </c>
      <c r="R114" s="69"/>
      <c r="S114" s="69"/>
      <c r="T114" s="69" t="s">
        <v>169</v>
      </c>
    </row>
    <row r="115" spans="1:23" x14ac:dyDescent="0.3">
      <c r="B115" s="16"/>
      <c r="C115" s="16"/>
      <c r="D115" s="73" t="s">
        <v>450</v>
      </c>
      <c r="E115" s="16" t="s">
        <v>299</v>
      </c>
      <c r="F115" s="135" t="s">
        <v>446</v>
      </c>
      <c r="G115" s="73" t="s">
        <v>450</v>
      </c>
      <c r="H115" s="136" t="s">
        <v>451</v>
      </c>
      <c r="I115" s="73" t="s">
        <v>450</v>
      </c>
      <c r="J115" s="16" t="s">
        <v>299</v>
      </c>
      <c r="K115" s="68" t="s">
        <v>458</v>
      </c>
      <c r="L115" s="68" t="s">
        <v>333</v>
      </c>
      <c r="M115" s="69" t="s">
        <v>169</v>
      </c>
      <c r="N115" s="69" t="s">
        <v>169</v>
      </c>
      <c r="O115" s="69"/>
      <c r="P115" s="69" t="s">
        <v>169</v>
      </c>
      <c r="Q115" s="69" t="s">
        <v>169</v>
      </c>
      <c r="R115" s="69"/>
      <c r="S115" s="69"/>
      <c r="T115" s="69" t="s">
        <v>169</v>
      </c>
    </row>
    <row r="116" spans="1:23" x14ac:dyDescent="0.3">
      <c r="V116" t="s">
        <v>240</v>
      </c>
    </row>
    <row r="117" spans="1:23" x14ac:dyDescent="0.3">
      <c r="B117" s="9"/>
      <c r="C117" s="9"/>
      <c r="D117" s="9" t="s">
        <v>41</v>
      </c>
      <c r="E117" s="9" t="s">
        <v>41</v>
      </c>
      <c r="F117" s="9" t="s">
        <v>41</v>
      </c>
      <c r="G117" s="9" t="s">
        <v>41</v>
      </c>
      <c r="H117" s="10" t="s">
        <v>41</v>
      </c>
      <c r="I117" s="9" t="s">
        <v>41</v>
      </c>
      <c r="J117" s="9" t="s">
        <v>41</v>
      </c>
      <c r="K117" s="139" t="s">
        <v>41</v>
      </c>
      <c r="L117" s="139" t="s">
        <v>41</v>
      </c>
      <c r="V117" t="s">
        <v>41</v>
      </c>
      <c r="W117" t="s">
        <v>41</v>
      </c>
    </row>
    <row r="118" spans="1:23" x14ac:dyDescent="0.3">
      <c r="A118" s="18" t="s">
        <v>492</v>
      </c>
      <c r="B118" s="16" t="s">
        <v>413</v>
      </c>
      <c r="C118" s="223" t="s">
        <v>414</v>
      </c>
      <c r="D118" s="38" t="s">
        <v>453</v>
      </c>
      <c r="E118" s="16" t="s">
        <v>265</v>
      </c>
      <c r="F118" s="140" t="s">
        <v>454</v>
      </c>
      <c r="G118" s="38" t="s">
        <v>453</v>
      </c>
      <c r="H118" s="40" t="s">
        <v>455</v>
      </c>
      <c r="I118" s="38" t="s">
        <v>453</v>
      </c>
      <c r="J118" s="16" t="s">
        <v>265</v>
      </c>
      <c r="K118" s="41" t="s">
        <v>458</v>
      </c>
      <c r="L118" s="41" t="s">
        <v>457</v>
      </c>
      <c r="M118" s="42" t="s">
        <v>169</v>
      </c>
      <c r="N118" s="42" t="s">
        <v>169</v>
      </c>
      <c r="O118" s="42"/>
      <c r="P118" s="42" t="s">
        <v>169</v>
      </c>
      <c r="Q118" s="42" t="s">
        <v>169</v>
      </c>
      <c r="R118" s="42"/>
      <c r="S118" s="42"/>
      <c r="T118" s="42" t="s">
        <v>169</v>
      </c>
      <c r="V118" s="95" t="s">
        <v>458</v>
      </c>
      <c r="W118" s="96" t="s">
        <v>459</v>
      </c>
    </row>
    <row r="119" spans="1:23" x14ac:dyDescent="0.3">
      <c r="A119" t="s">
        <v>493</v>
      </c>
      <c r="B119" s="25"/>
      <c r="C119" s="223"/>
      <c r="D119" s="44" t="s">
        <v>460</v>
      </c>
      <c r="E119" s="16" t="s">
        <v>265</v>
      </c>
      <c r="F119" s="141" t="s">
        <v>454</v>
      </c>
      <c r="G119" s="44" t="s">
        <v>460</v>
      </c>
      <c r="H119" s="45" t="s">
        <v>461</v>
      </c>
      <c r="I119" s="44" t="s">
        <v>460</v>
      </c>
      <c r="J119" s="16" t="s">
        <v>265</v>
      </c>
      <c r="K119" s="41" t="s">
        <v>458</v>
      </c>
      <c r="L119" s="41" t="s">
        <v>457</v>
      </c>
      <c r="M119" s="42" t="s">
        <v>169</v>
      </c>
      <c r="N119" s="42" t="s">
        <v>169</v>
      </c>
      <c r="O119" s="42"/>
      <c r="P119" s="42" t="s">
        <v>169</v>
      </c>
      <c r="Q119" s="42" t="s">
        <v>169</v>
      </c>
      <c r="R119" s="42"/>
      <c r="S119" s="42"/>
      <c r="T119" s="42" t="s">
        <v>169</v>
      </c>
    </row>
    <row r="120" spans="1:23" x14ac:dyDescent="0.3">
      <c r="B120" s="16"/>
      <c r="C120" s="16"/>
      <c r="D120" s="44" t="s">
        <v>463</v>
      </c>
      <c r="E120" s="16" t="s">
        <v>265</v>
      </c>
      <c r="F120" s="141" t="s">
        <v>454</v>
      </c>
      <c r="G120" s="44" t="s">
        <v>463</v>
      </c>
      <c r="H120" s="45" t="s">
        <v>423</v>
      </c>
      <c r="I120" s="44" t="s">
        <v>463</v>
      </c>
      <c r="J120" s="16" t="s">
        <v>265</v>
      </c>
      <c r="K120" s="41" t="s">
        <v>458</v>
      </c>
      <c r="L120" s="41" t="s">
        <v>457</v>
      </c>
      <c r="M120" s="42" t="s">
        <v>169</v>
      </c>
      <c r="N120" s="42" t="s">
        <v>169</v>
      </c>
      <c r="O120" s="42"/>
      <c r="P120" s="42" t="s">
        <v>169</v>
      </c>
      <c r="Q120" s="42" t="s">
        <v>169</v>
      </c>
      <c r="R120" s="42"/>
      <c r="S120" s="42"/>
      <c r="T120" s="42" t="s">
        <v>169</v>
      </c>
    </row>
    <row r="121" spans="1:23" x14ac:dyDescent="0.3">
      <c r="B121" s="16"/>
      <c r="C121" s="16"/>
      <c r="D121" s="79" t="s">
        <v>464</v>
      </c>
      <c r="E121" s="16" t="s">
        <v>265</v>
      </c>
      <c r="F121" s="141" t="s">
        <v>454</v>
      </c>
      <c r="G121" s="79" t="s">
        <v>464</v>
      </c>
      <c r="H121" s="142" t="s">
        <v>426</v>
      </c>
      <c r="I121" s="79" t="s">
        <v>464</v>
      </c>
      <c r="J121" s="16" t="s">
        <v>265</v>
      </c>
      <c r="K121" s="41" t="s">
        <v>458</v>
      </c>
      <c r="L121" s="41" t="s">
        <v>457</v>
      </c>
      <c r="M121" s="42" t="s">
        <v>169</v>
      </c>
      <c r="N121" s="42" t="s">
        <v>169</v>
      </c>
      <c r="O121" s="42"/>
      <c r="P121" s="42" t="s">
        <v>169</v>
      </c>
      <c r="Q121" s="42" t="s">
        <v>169</v>
      </c>
      <c r="R121" s="42"/>
      <c r="S121" s="42"/>
      <c r="T121" s="42" t="s">
        <v>169</v>
      </c>
    </row>
    <row r="122" spans="1:23" x14ac:dyDescent="0.3">
      <c r="B122" s="16"/>
      <c r="C122" s="16"/>
      <c r="D122" s="44" t="s">
        <v>465</v>
      </c>
      <c r="E122" s="16" t="s">
        <v>265</v>
      </c>
      <c r="F122" s="141" t="s">
        <v>454</v>
      </c>
      <c r="G122" s="44" t="s">
        <v>465</v>
      </c>
      <c r="H122" s="142" t="s">
        <v>466</v>
      </c>
      <c r="I122" s="44" t="s">
        <v>465</v>
      </c>
      <c r="J122" s="16" t="s">
        <v>265</v>
      </c>
      <c r="K122" s="41" t="s">
        <v>458</v>
      </c>
      <c r="L122" s="41" t="s">
        <v>457</v>
      </c>
      <c r="M122" s="42" t="s">
        <v>169</v>
      </c>
      <c r="N122" s="42" t="s">
        <v>169</v>
      </c>
      <c r="O122" s="42"/>
      <c r="P122" s="42" t="s">
        <v>169</v>
      </c>
      <c r="Q122" s="42" t="s">
        <v>169</v>
      </c>
      <c r="R122" s="42"/>
      <c r="S122" s="42"/>
      <c r="T122" s="42" t="s">
        <v>169</v>
      </c>
    </row>
    <row r="123" spans="1:23" x14ac:dyDescent="0.3">
      <c r="B123" s="16"/>
      <c r="C123" s="16"/>
      <c r="D123" s="44" t="s">
        <v>473</v>
      </c>
      <c r="E123" s="16" t="s">
        <v>265</v>
      </c>
      <c r="F123" s="141" t="s">
        <v>454</v>
      </c>
      <c r="G123" s="44" t="s">
        <v>473</v>
      </c>
      <c r="H123" s="142" t="s">
        <v>355</v>
      </c>
      <c r="I123" s="44" t="s">
        <v>473</v>
      </c>
      <c r="J123" s="16" t="s">
        <v>265</v>
      </c>
      <c r="K123" s="41" t="s">
        <v>458</v>
      </c>
      <c r="L123" s="41" t="s">
        <v>457</v>
      </c>
      <c r="M123" s="42" t="s">
        <v>169</v>
      </c>
      <c r="N123" s="42" t="s">
        <v>169</v>
      </c>
      <c r="O123" s="42"/>
      <c r="P123" s="42" t="s">
        <v>169</v>
      </c>
      <c r="Q123" s="42" t="s">
        <v>169</v>
      </c>
      <c r="R123" s="42"/>
      <c r="S123" s="42"/>
      <c r="T123" s="42" t="s">
        <v>169</v>
      </c>
    </row>
    <row r="124" spans="1:23" x14ac:dyDescent="0.3">
      <c r="B124" s="16"/>
      <c r="C124" s="16"/>
      <c r="D124" s="79" t="s">
        <v>474</v>
      </c>
      <c r="E124" s="16" t="s">
        <v>265</v>
      </c>
      <c r="F124" s="143" t="s">
        <v>454</v>
      </c>
      <c r="G124" s="79" t="s">
        <v>474</v>
      </c>
      <c r="H124" s="47" t="s">
        <v>475</v>
      </c>
      <c r="I124" s="79" t="s">
        <v>474</v>
      </c>
      <c r="J124" s="16" t="s">
        <v>265</v>
      </c>
      <c r="K124" s="41" t="s">
        <v>458</v>
      </c>
      <c r="L124" s="41" t="s">
        <v>457</v>
      </c>
      <c r="M124" s="42" t="s">
        <v>169</v>
      </c>
      <c r="N124" s="42" t="s">
        <v>169</v>
      </c>
      <c r="O124" s="42"/>
      <c r="P124" s="42" t="s">
        <v>169</v>
      </c>
      <c r="Q124" s="42" t="s">
        <v>169</v>
      </c>
      <c r="R124" s="42"/>
      <c r="S124" s="42"/>
      <c r="T124" s="42" t="s">
        <v>169</v>
      </c>
    </row>
    <row r="125" spans="1:23" x14ac:dyDescent="0.3">
      <c r="B125" s="16" t="s">
        <v>432</v>
      </c>
      <c r="C125" s="223" t="s">
        <v>433</v>
      </c>
      <c r="D125" s="48" t="s">
        <v>434</v>
      </c>
      <c r="E125" s="16" t="s">
        <v>276</v>
      </c>
      <c r="F125" s="129" t="s">
        <v>435</v>
      </c>
      <c r="G125" s="48" t="s">
        <v>434</v>
      </c>
      <c r="H125" s="49" t="s">
        <v>437</v>
      </c>
      <c r="I125" s="48" t="s">
        <v>434</v>
      </c>
      <c r="J125" s="16" t="s">
        <v>276</v>
      </c>
      <c r="K125" s="50" t="s">
        <v>458</v>
      </c>
      <c r="L125" s="50" t="s">
        <v>457</v>
      </c>
      <c r="M125" s="51" t="s">
        <v>169</v>
      </c>
      <c r="N125" s="51" t="s">
        <v>169</v>
      </c>
      <c r="O125" s="51"/>
      <c r="P125" s="51" t="s">
        <v>169</v>
      </c>
      <c r="Q125" s="51" t="s">
        <v>169</v>
      </c>
      <c r="R125" s="51"/>
      <c r="S125" s="51"/>
      <c r="T125" s="51" t="s">
        <v>169</v>
      </c>
    </row>
    <row r="126" spans="1:23" x14ac:dyDescent="0.3">
      <c r="B126" s="25"/>
      <c r="C126" s="223"/>
      <c r="D126" s="53" t="s">
        <v>440</v>
      </c>
      <c r="E126" s="16" t="s">
        <v>276</v>
      </c>
      <c r="F126" s="130" t="s">
        <v>435</v>
      </c>
      <c r="G126" s="53" t="s">
        <v>440</v>
      </c>
      <c r="H126" s="54" t="s">
        <v>442</v>
      </c>
      <c r="I126" s="53" t="s">
        <v>440</v>
      </c>
      <c r="J126" s="16" t="s">
        <v>276</v>
      </c>
      <c r="K126" s="50" t="s">
        <v>458</v>
      </c>
      <c r="L126" s="50" t="s">
        <v>457</v>
      </c>
      <c r="M126" s="51" t="s">
        <v>169</v>
      </c>
      <c r="N126" s="51" t="s">
        <v>169</v>
      </c>
      <c r="O126" s="51"/>
      <c r="P126" s="51" t="s">
        <v>169</v>
      </c>
      <c r="Q126" s="51" t="s">
        <v>169</v>
      </c>
      <c r="R126" s="51"/>
      <c r="S126" s="51"/>
      <c r="T126" s="51" t="s">
        <v>169</v>
      </c>
    </row>
    <row r="127" spans="1:23" x14ac:dyDescent="0.3">
      <c r="B127" s="25"/>
      <c r="C127" s="16"/>
      <c r="D127" s="53" t="s">
        <v>443</v>
      </c>
      <c r="E127" s="16" t="s">
        <v>276</v>
      </c>
      <c r="F127" s="130" t="s">
        <v>435</v>
      </c>
      <c r="G127" s="53" t="s">
        <v>443</v>
      </c>
      <c r="H127" s="54" t="s">
        <v>445</v>
      </c>
      <c r="I127" s="53" t="s">
        <v>443</v>
      </c>
      <c r="J127" s="16" t="s">
        <v>276</v>
      </c>
      <c r="K127" s="50" t="s">
        <v>458</v>
      </c>
      <c r="L127" s="50" t="s">
        <v>457</v>
      </c>
      <c r="M127" s="51" t="s">
        <v>169</v>
      </c>
      <c r="N127" s="51" t="s">
        <v>169</v>
      </c>
      <c r="O127" s="51"/>
      <c r="P127" s="51" t="s">
        <v>169</v>
      </c>
      <c r="Q127" s="51" t="s">
        <v>169</v>
      </c>
      <c r="R127" s="51"/>
      <c r="S127" s="51"/>
      <c r="T127" s="51" t="s">
        <v>169</v>
      </c>
    </row>
    <row r="128" spans="1:23" x14ac:dyDescent="0.3">
      <c r="B128" s="16"/>
      <c r="C128" s="16"/>
      <c r="D128" s="66" t="s">
        <v>436</v>
      </c>
      <c r="E128" s="16" t="s">
        <v>299</v>
      </c>
      <c r="F128" s="131" t="s">
        <v>446</v>
      </c>
      <c r="G128" s="66" t="s">
        <v>436</v>
      </c>
      <c r="H128" s="132" t="s">
        <v>447</v>
      </c>
      <c r="I128" s="66" t="s">
        <v>436</v>
      </c>
      <c r="J128" s="16" t="s">
        <v>299</v>
      </c>
      <c r="K128" s="68" t="s">
        <v>458</v>
      </c>
      <c r="L128" s="68" t="s">
        <v>457</v>
      </c>
      <c r="M128" s="69" t="s">
        <v>169</v>
      </c>
      <c r="N128" s="69" t="s">
        <v>169</v>
      </c>
      <c r="O128" s="69"/>
      <c r="P128" s="69" t="s">
        <v>169</v>
      </c>
      <c r="Q128" s="69" t="s">
        <v>169</v>
      </c>
      <c r="R128" s="69"/>
      <c r="S128" s="69"/>
      <c r="T128" s="69" t="s">
        <v>169</v>
      </c>
    </row>
    <row r="129" spans="1:23" x14ac:dyDescent="0.3">
      <c r="B129" s="16"/>
      <c r="C129" s="16"/>
      <c r="D129" s="71" t="s">
        <v>441</v>
      </c>
      <c r="E129" s="16" t="s">
        <v>299</v>
      </c>
      <c r="F129" s="133" t="s">
        <v>446</v>
      </c>
      <c r="G129" s="71" t="s">
        <v>441</v>
      </c>
      <c r="H129" s="134" t="s">
        <v>448</v>
      </c>
      <c r="I129" s="71" t="s">
        <v>441</v>
      </c>
      <c r="J129" s="16" t="s">
        <v>299</v>
      </c>
      <c r="K129" s="68" t="s">
        <v>458</v>
      </c>
      <c r="L129" s="68" t="s">
        <v>457</v>
      </c>
      <c r="M129" s="69" t="s">
        <v>169</v>
      </c>
      <c r="N129" s="69" t="s">
        <v>169</v>
      </c>
      <c r="O129" s="69"/>
      <c r="P129" s="69" t="s">
        <v>169</v>
      </c>
      <c r="Q129" s="69" t="s">
        <v>169</v>
      </c>
      <c r="R129" s="69"/>
      <c r="S129" s="69"/>
      <c r="T129" s="69" t="s">
        <v>169</v>
      </c>
    </row>
    <row r="130" spans="1:23" x14ac:dyDescent="0.3">
      <c r="B130" s="16"/>
      <c r="C130" s="16"/>
      <c r="D130" s="66" t="s">
        <v>444</v>
      </c>
      <c r="E130" s="16" t="s">
        <v>299</v>
      </c>
      <c r="F130" s="133" t="s">
        <v>446</v>
      </c>
      <c r="G130" s="66" t="s">
        <v>444</v>
      </c>
      <c r="H130" s="134" t="s">
        <v>449</v>
      </c>
      <c r="I130" s="66" t="s">
        <v>444</v>
      </c>
      <c r="J130" s="16" t="s">
        <v>299</v>
      </c>
      <c r="K130" s="68" t="s">
        <v>458</v>
      </c>
      <c r="L130" s="68" t="s">
        <v>457</v>
      </c>
      <c r="M130" s="69" t="s">
        <v>169</v>
      </c>
      <c r="N130" s="69" t="s">
        <v>169</v>
      </c>
      <c r="O130" s="69"/>
      <c r="P130" s="69" t="s">
        <v>169</v>
      </c>
      <c r="Q130" s="69" t="s">
        <v>169</v>
      </c>
      <c r="R130" s="69"/>
      <c r="S130" s="69"/>
      <c r="T130" s="69" t="s">
        <v>169</v>
      </c>
    </row>
    <row r="131" spans="1:23" x14ac:dyDescent="0.3">
      <c r="B131" s="16"/>
      <c r="C131" s="16"/>
      <c r="D131" s="73" t="s">
        <v>450</v>
      </c>
      <c r="E131" s="16" t="s">
        <v>299</v>
      </c>
      <c r="F131" s="135" t="s">
        <v>446</v>
      </c>
      <c r="G131" s="73" t="s">
        <v>450</v>
      </c>
      <c r="H131" s="136" t="s">
        <v>451</v>
      </c>
      <c r="I131" s="73" t="s">
        <v>450</v>
      </c>
      <c r="J131" s="16" t="s">
        <v>299</v>
      </c>
      <c r="K131" s="68" t="s">
        <v>458</v>
      </c>
      <c r="L131" s="68" t="s">
        <v>457</v>
      </c>
      <c r="M131" s="69" t="s">
        <v>169</v>
      </c>
      <c r="N131" s="69" t="s">
        <v>169</v>
      </c>
      <c r="O131" s="69"/>
      <c r="P131" s="69" t="s">
        <v>169</v>
      </c>
      <c r="Q131" s="69" t="s">
        <v>169</v>
      </c>
      <c r="R131" s="69"/>
      <c r="S131" s="69"/>
      <c r="T131" s="69" t="s">
        <v>169</v>
      </c>
    </row>
    <row r="132" spans="1:23" x14ac:dyDescent="0.3">
      <c r="V132" t="s">
        <v>240</v>
      </c>
    </row>
    <row r="133" spans="1:23" x14ac:dyDescent="0.3">
      <c r="B133" s="9"/>
      <c r="C133" s="9"/>
      <c r="D133" s="9" t="s">
        <v>41</v>
      </c>
      <c r="E133" s="9" t="s">
        <v>41</v>
      </c>
      <c r="F133" s="9" t="s">
        <v>41</v>
      </c>
      <c r="G133" s="9" t="s">
        <v>41</v>
      </c>
      <c r="H133" s="10" t="s">
        <v>41</v>
      </c>
      <c r="I133" s="9" t="s">
        <v>41</v>
      </c>
      <c r="J133" s="9" t="s">
        <v>41</v>
      </c>
      <c r="K133" s="139" t="s">
        <v>41</v>
      </c>
      <c r="L133" s="139" t="s">
        <v>41</v>
      </c>
      <c r="V133" t="s">
        <v>41</v>
      </c>
      <c r="W133" t="s">
        <v>41</v>
      </c>
    </row>
    <row r="134" spans="1:23" x14ac:dyDescent="0.3">
      <c r="A134" s="18" t="s">
        <v>492</v>
      </c>
      <c r="B134" s="16" t="s">
        <v>413</v>
      </c>
      <c r="C134" s="223" t="s">
        <v>414</v>
      </c>
      <c r="D134" s="38" t="s">
        <v>453</v>
      </c>
      <c r="E134" s="16" t="s">
        <v>265</v>
      </c>
      <c r="F134" s="140" t="s">
        <v>454</v>
      </c>
      <c r="G134" s="38" t="s">
        <v>453</v>
      </c>
      <c r="H134" s="40" t="s">
        <v>455</v>
      </c>
      <c r="I134" s="38" t="s">
        <v>453</v>
      </c>
      <c r="J134" s="16" t="s">
        <v>265</v>
      </c>
      <c r="K134" s="41" t="s">
        <v>456</v>
      </c>
      <c r="L134" s="41" t="s">
        <v>457</v>
      </c>
      <c r="M134" s="42" t="s">
        <v>169</v>
      </c>
      <c r="N134" s="42" t="s">
        <v>169</v>
      </c>
      <c r="O134" s="42"/>
      <c r="P134" s="42" t="s">
        <v>169</v>
      </c>
      <c r="Q134" s="42" t="s">
        <v>169</v>
      </c>
      <c r="R134" s="42"/>
      <c r="S134" s="42"/>
      <c r="T134" s="42" t="s">
        <v>169</v>
      </c>
      <c r="V134" s="95" t="s">
        <v>458</v>
      </c>
      <c r="W134" s="96" t="s">
        <v>459</v>
      </c>
    </row>
    <row r="135" spans="1:23" x14ac:dyDescent="0.3">
      <c r="A135" t="s">
        <v>494</v>
      </c>
      <c r="B135" s="25"/>
      <c r="C135" s="223"/>
      <c r="D135" s="44" t="s">
        <v>460</v>
      </c>
      <c r="E135" s="16" t="s">
        <v>265</v>
      </c>
      <c r="F135" s="141" t="s">
        <v>454</v>
      </c>
      <c r="G135" s="44" t="s">
        <v>460</v>
      </c>
      <c r="H135" s="45" t="s">
        <v>461</v>
      </c>
      <c r="I135" s="44" t="s">
        <v>460</v>
      </c>
      <c r="J135" s="16" t="s">
        <v>265</v>
      </c>
      <c r="K135" s="41" t="s">
        <v>456</v>
      </c>
      <c r="L135" s="41" t="s">
        <v>457</v>
      </c>
      <c r="M135" s="42" t="s">
        <v>169</v>
      </c>
      <c r="N135" s="42" t="s">
        <v>169</v>
      </c>
      <c r="O135" s="42"/>
      <c r="P135" s="42" t="s">
        <v>169</v>
      </c>
      <c r="Q135" s="42" t="s">
        <v>169</v>
      </c>
      <c r="R135" s="42"/>
      <c r="S135" s="42"/>
      <c r="T135" s="42" t="s">
        <v>169</v>
      </c>
      <c r="V135" s="97" t="s">
        <v>462</v>
      </c>
      <c r="W135" s="98" t="s">
        <v>459</v>
      </c>
    </row>
    <row r="136" spans="1:23" x14ac:dyDescent="0.3">
      <c r="B136" s="16"/>
      <c r="C136" s="16"/>
      <c r="D136" s="44" t="s">
        <v>463</v>
      </c>
      <c r="E136" s="16" t="s">
        <v>265</v>
      </c>
      <c r="F136" s="141" t="s">
        <v>454</v>
      </c>
      <c r="G136" s="44" t="s">
        <v>463</v>
      </c>
      <c r="H136" s="45" t="s">
        <v>423</v>
      </c>
      <c r="I136" s="44" t="s">
        <v>463</v>
      </c>
      <c r="J136" s="16" t="s">
        <v>265</v>
      </c>
      <c r="K136" s="41" t="s">
        <v>456</v>
      </c>
      <c r="L136" s="41" t="s">
        <v>457</v>
      </c>
      <c r="M136" s="42" t="s">
        <v>169</v>
      </c>
      <c r="N136" s="42" t="s">
        <v>169</v>
      </c>
      <c r="O136" s="42"/>
      <c r="P136" s="42" t="s">
        <v>169</v>
      </c>
      <c r="Q136" s="42" t="s">
        <v>169</v>
      </c>
      <c r="R136" s="42"/>
      <c r="S136" s="42"/>
      <c r="T136" s="42" t="s">
        <v>169</v>
      </c>
    </row>
    <row r="137" spans="1:23" x14ac:dyDescent="0.3">
      <c r="B137" s="16"/>
      <c r="C137" s="16"/>
      <c r="D137" s="79" t="s">
        <v>464</v>
      </c>
      <c r="E137" s="16" t="s">
        <v>265</v>
      </c>
      <c r="F137" s="141" t="s">
        <v>454</v>
      </c>
      <c r="G137" s="79" t="s">
        <v>464</v>
      </c>
      <c r="H137" s="142" t="s">
        <v>426</v>
      </c>
      <c r="I137" s="79" t="s">
        <v>464</v>
      </c>
      <c r="J137" s="16" t="s">
        <v>265</v>
      </c>
      <c r="K137" s="41" t="s">
        <v>456</v>
      </c>
      <c r="L137" s="41" t="s">
        <v>457</v>
      </c>
      <c r="M137" s="42" t="s">
        <v>169</v>
      </c>
      <c r="N137" s="42" t="s">
        <v>169</v>
      </c>
      <c r="O137" s="42"/>
      <c r="P137" s="42" t="s">
        <v>169</v>
      </c>
      <c r="Q137" s="42" t="s">
        <v>169</v>
      </c>
      <c r="R137" s="42"/>
      <c r="S137" s="42"/>
      <c r="T137" s="42" t="s">
        <v>169</v>
      </c>
    </row>
    <row r="138" spans="1:23" x14ac:dyDescent="0.3">
      <c r="B138" s="16"/>
      <c r="C138" s="16"/>
      <c r="D138" s="44" t="s">
        <v>465</v>
      </c>
      <c r="E138" s="16" t="s">
        <v>265</v>
      </c>
      <c r="F138" s="141" t="s">
        <v>454</v>
      </c>
      <c r="G138" s="44" t="s">
        <v>465</v>
      </c>
      <c r="H138" s="142" t="s">
        <v>466</v>
      </c>
      <c r="I138" s="44" t="s">
        <v>465</v>
      </c>
      <c r="J138" s="16" t="s">
        <v>265</v>
      </c>
      <c r="K138" s="41" t="s">
        <v>456</v>
      </c>
      <c r="L138" s="41" t="s">
        <v>457</v>
      </c>
      <c r="M138" s="42" t="s">
        <v>169</v>
      </c>
      <c r="N138" s="42" t="s">
        <v>169</v>
      </c>
      <c r="O138" s="42"/>
      <c r="P138" s="42" t="s">
        <v>169</v>
      </c>
      <c r="Q138" s="42" t="s">
        <v>169</v>
      </c>
      <c r="R138" s="42"/>
      <c r="S138" s="42"/>
      <c r="T138" s="42" t="s">
        <v>169</v>
      </c>
    </row>
    <row r="139" spans="1:23" x14ac:dyDescent="0.3">
      <c r="B139" s="16"/>
      <c r="C139" s="16"/>
      <c r="D139" s="44" t="s">
        <v>467</v>
      </c>
      <c r="E139" s="16" t="s">
        <v>265</v>
      </c>
      <c r="F139" s="141" t="s">
        <v>454</v>
      </c>
      <c r="G139" s="44" t="s">
        <v>467</v>
      </c>
      <c r="H139" s="142" t="s">
        <v>468</v>
      </c>
      <c r="I139" s="44" t="s">
        <v>467</v>
      </c>
      <c r="J139" s="16" t="s">
        <v>265</v>
      </c>
      <c r="K139" s="41" t="s">
        <v>456</v>
      </c>
      <c r="L139" s="41" t="s">
        <v>457</v>
      </c>
      <c r="M139" s="42" t="s">
        <v>169</v>
      </c>
      <c r="N139" s="42" t="s">
        <v>169</v>
      </c>
      <c r="O139" s="42"/>
      <c r="P139" s="42" t="s">
        <v>169</v>
      </c>
      <c r="Q139" s="42" t="s">
        <v>169</v>
      </c>
      <c r="R139" s="42"/>
      <c r="S139" s="42"/>
      <c r="T139" s="42" t="s">
        <v>169</v>
      </c>
    </row>
    <row r="140" spans="1:23" x14ac:dyDescent="0.3">
      <c r="B140" s="16"/>
      <c r="C140" s="16"/>
      <c r="D140" s="79" t="s">
        <v>469</v>
      </c>
      <c r="E140" s="16" t="s">
        <v>265</v>
      </c>
      <c r="F140" s="141" t="s">
        <v>454</v>
      </c>
      <c r="G140" s="79" t="s">
        <v>469</v>
      </c>
      <c r="H140" s="142" t="s">
        <v>470</v>
      </c>
      <c r="I140" s="79" t="s">
        <v>469</v>
      </c>
      <c r="J140" s="16" t="s">
        <v>265</v>
      </c>
      <c r="K140" s="41" t="s">
        <v>456</v>
      </c>
      <c r="L140" s="41" t="s">
        <v>457</v>
      </c>
      <c r="M140" s="42" t="s">
        <v>169</v>
      </c>
      <c r="N140" s="42" t="s">
        <v>169</v>
      </c>
      <c r="O140" s="42"/>
      <c r="P140" s="42" t="s">
        <v>169</v>
      </c>
      <c r="Q140" s="42" t="s">
        <v>169</v>
      </c>
      <c r="R140" s="42"/>
      <c r="S140" s="42"/>
      <c r="T140" s="42" t="s">
        <v>169</v>
      </c>
    </row>
    <row r="141" spans="1:23" x14ac:dyDescent="0.3">
      <c r="B141" s="16"/>
      <c r="C141" s="16"/>
      <c r="D141" s="44" t="s">
        <v>471</v>
      </c>
      <c r="E141" s="16" t="s">
        <v>265</v>
      </c>
      <c r="F141" s="141" t="s">
        <v>454</v>
      </c>
      <c r="G141" s="44" t="s">
        <v>471</v>
      </c>
      <c r="H141" s="142" t="s">
        <v>472</v>
      </c>
      <c r="I141" s="44" t="s">
        <v>471</v>
      </c>
      <c r="J141" s="16" t="s">
        <v>265</v>
      </c>
      <c r="K141" s="41" t="s">
        <v>456</v>
      </c>
      <c r="L141" s="41" t="s">
        <v>457</v>
      </c>
      <c r="M141" s="42" t="s">
        <v>169</v>
      </c>
      <c r="N141" s="42" t="s">
        <v>169</v>
      </c>
      <c r="O141" s="42"/>
      <c r="P141" s="42" t="s">
        <v>169</v>
      </c>
      <c r="Q141" s="42" t="s">
        <v>169</v>
      </c>
      <c r="R141" s="42"/>
      <c r="S141" s="42"/>
      <c r="T141" s="42" t="s">
        <v>169</v>
      </c>
    </row>
    <row r="142" spans="1:23" x14ac:dyDescent="0.3">
      <c r="B142" s="16"/>
      <c r="C142" s="16"/>
      <c r="D142" s="44" t="s">
        <v>473</v>
      </c>
      <c r="E142" s="16" t="s">
        <v>265</v>
      </c>
      <c r="F142" s="141" t="s">
        <v>454</v>
      </c>
      <c r="G142" s="44" t="s">
        <v>473</v>
      </c>
      <c r="H142" s="142" t="s">
        <v>355</v>
      </c>
      <c r="I142" s="44" t="s">
        <v>473</v>
      </c>
      <c r="J142" s="16" t="s">
        <v>265</v>
      </c>
      <c r="K142" s="41" t="s">
        <v>456</v>
      </c>
      <c r="L142" s="41" t="s">
        <v>457</v>
      </c>
      <c r="M142" s="42" t="s">
        <v>169</v>
      </c>
      <c r="N142" s="42" t="s">
        <v>169</v>
      </c>
      <c r="O142" s="42"/>
      <c r="P142" s="42" t="s">
        <v>169</v>
      </c>
      <c r="Q142" s="42" t="s">
        <v>169</v>
      </c>
      <c r="R142" s="42"/>
      <c r="S142" s="42"/>
      <c r="T142" s="42" t="s">
        <v>169</v>
      </c>
    </row>
    <row r="143" spans="1:23" x14ac:dyDescent="0.3">
      <c r="B143" s="16"/>
      <c r="C143" s="16"/>
      <c r="D143" s="79" t="s">
        <v>474</v>
      </c>
      <c r="E143" s="16" t="s">
        <v>265</v>
      </c>
      <c r="F143" s="143" t="s">
        <v>454</v>
      </c>
      <c r="G143" s="79" t="s">
        <v>474</v>
      </c>
      <c r="H143" s="47" t="s">
        <v>475</v>
      </c>
      <c r="I143" s="79" t="s">
        <v>474</v>
      </c>
      <c r="J143" s="16" t="s">
        <v>265</v>
      </c>
      <c r="K143" s="41" t="s">
        <v>456</v>
      </c>
      <c r="L143" s="41" t="s">
        <v>457</v>
      </c>
      <c r="M143" s="42" t="s">
        <v>169</v>
      </c>
      <c r="N143" s="42" t="s">
        <v>169</v>
      </c>
      <c r="O143" s="42"/>
      <c r="P143" s="42" t="s">
        <v>169</v>
      </c>
      <c r="Q143" s="42" t="s">
        <v>169</v>
      </c>
      <c r="R143" s="42"/>
      <c r="S143" s="42"/>
      <c r="T143" s="42" t="s">
        <v>169</v>
      </c>
    </row>
    <row r="144" spans="1:23" x14ac:dyDescent="0.3">
      <c r="B144" s="16" t="s">
        <v>432</v>
      </c>
      <c r="C144" s="223" t="s">
        <v>433</v>
      </c>
      <c r="D144" s="48" t="s">
        <v>434</v>
      </c>
      <c r="E144" s="16" t="s">
        <v>276</v>
      </c>
      <c r="F144" s="129" t="s">
        <v>435</v>
      </c>
      <c r="G144" s="48" t="s">
        <v>434</v>
      </c>
      <c r="H144" s="49" t="s">
        <v>437</v>
      </c>
      <c r="I144" s="48" t="s">
        <v>434</v>
      </c>
      <c r="J144" s="16" t="s">
        <v>276</v>
      </c>
      <c r="K144" s="50" t="s">
        <v>456</v>
      </c>
      <c r="L144" s="50" t="s">
        <v>457</v>
      </c>
      <c r="M144" s="51" t="s">
        <v>169</v>
      </c>
      <c r="N144" s="51" t="s">
        <v>169</v>
      </c>
      <c r="O144" s="51"/>
      <c r="P144" s="51" t="s">
        <v>169</v>
      </c>
      <c r="Q144" s="51" t="s">
        <v>169</v>
      </c>
      <c r="R144" s="51"/>
      <c r="S144" s="51"/>
      <c r="T144" s="51" t="s">
        <v>169</v>
      </c>
    </row>
    <row r="145" spans="2:20" x14ac:dyDescent="0.3">
      <c r="B145" s="25"/>
      <c r="C145" s="223"/>
      <c r="D145" s="53" t="s">
        <v>440</v>
      </c>
      <c r="E145" s="16" t="s">
        <v>276</v>
      </c>
      <c r="F145" s="130" t="s">
        <v>435</v>
      </c>
      <c r="G145" s="53" t="s">
        <v>440</v>
      </c>
      <c r="H145" s="54" t="s">
        <v>442</v>
      </c>
      <c r="I145" s="53" t="s">
        <v>440</v>
      </c>
      <c r="J145" s="16" t="s">
        <v>276</v>
      </c>
      <c r="K145" s="50" t="s">
        <v>456</v>
      </c>
      <c r="L145" s="50" t="s">
        <v>457</v>
      </c>
      <c r="M145" s="51" t="s">
        <v>169</v>
      </c>
      <c r="N145" s="51" t="s">
        <v>169</v>
      </c>
      <c r="O145" s="51"/>
      <c r="P145" s="51" t="s">
        <v>169</v>
      </c>
      <c r="Q145" s="51" t="s">
        <v>169</v>
      </c>
      <c r="R145" s="51"/>
      <c r="S145" s="51"/>
      <c r="T145" s="51" t="s">
        <v>169</v>
      </c>
    </row>
    <row r="146" spans="2:20" x14ac:dyDescent="0.3">
      <c r="B146" s="25"/>
      <c r="C146" s="16"/>
      <c r="D146" s="53" t="s">
        <v>443</v>
      </c>
      <c r="E146" s="16" t="s">
        <v>276</v>
      </c>
      <c r="F146" s="130" t="s">
        <v>435</v>
      </c>
      <c r="G146" s="53" t="s">
        <v>443</v>
      </c>
      <c r="H146" s="54" t="s">
        <v>445</v>
      </c>
      <c r="I146" s="53" t="s">
        <v>443</v>
      </c>
      <c r="J146" s="16" t="s">
        <v>276</v>
      </c>
      <c r="K146" s="50" t="s">
        <v>456</v>
      </c>
      <c r="L146" s="50" t="s">
        <v>457</v>
      </c>
      <c r="M146" s="51" t="s">
        <v>169</v>
      </c>
      <c r="N146" s="51" t="s">
        <v>169</v>
      </c>
      <c r="O146" s="51"/>
      <c r="P146" s="51" t="s">
        <v>169</v>
      </c>
      <c r="Q146" s="51" t="s">
        <v>169</v>
      </c>
      <c r="R146" s="51"/>
      <c r="S146" s="51"/>
      <c r="T146" s="51" t="s">
        <v>169</v>
      </c>
    </row>
    <row r="147" spans="2:20" x14ac:dyDescent="0.3">
      <c r="B147" s="16"/>
      <c r="C147" s="16"/>
      <c r="D147" s="66" t="s">
        <v>436</v>
      </c>
      <c r="E147" s="16" t="s">
        <v>299</v>
      </c>
      <c r="F147" s="131" t="s">
        <v>446</v>
      </c>
      <c r="G147" s="66" t="s">
        <v>436</v>
      </c>
      <c r="H147" s="132" t="s">
        <v>447</v>
      </c>
      <c r="I147" s="66" t="s">
        <v>436</v>
      </c>
      <c r="J147" s="16" t="s">
        <v>299</v>
      </c>
      <c r="K147" s="68" t="s">
        <v>458</v>
      </c>
      <c r="L147" s="68" t="s">
        <v>457</v>
      </c>
      <c r="M147" s="69" t="s">
        <v>169</v>
      </c>
      <c r="N147" s="69" t="s">
        <v>169</v>
      </c>
      <c r="O147" s="69"/>
      <c r="P147" s="69" t="s">
        <v>169</v>
      </c>
      <c r="Q147" s="69" t="s">
        <v>169</v>
      </c>
      <c r="R147" s="69"/>
      <c r="S147" s="69"/>
      <c r="T147" s="69" t="s">
        <v>169</v>
      </c>
    </row>
    <row r="148" spans="2:20" x14ac:dyDescent="0.3">
      <c r="B148" s="16"/>
      <c r="C148" s="16"/>
      <c r="D148" s="71" t="s">
        <v>441</v>
      </c>
      <c r="E148" s="16" t="s">
        <v>299</v>
      </c>
      <c r="F148" s="133" t="s">
        <v>446</v>
      </c>
      <c r="G148" s="71" t="s">
        <v>441</v>
      </c>
      <c r="H148" s="134" t="s">
        <v>448</v>
      </c>
      <c r="I148" s="71" t="s">
        <v>441</v>
      </c>
      <c r="J148" s="16" t="s">
        <v>299</v>
      </c>
      <c r="K148" s="68" t="s">
        <v>458</v>
      </c>
      <c r="L148" s="68" t="s">
        <v>457</v>
      </c>
      <c r="M148" s="69" t="s">
        <v>169</v>
      </c>
      <c r="N148" s="69" t="s">
        <v>169</v>
      </c>
      <c r="O148" s="69"/>
      <c r="P148" s="69" t="s">
        <v>169</v>
      </c>
      <c r="Q148" s="69" t="s">
        <v>169</v>
      </c>
      <c r="R148" s="69"/>
      <c r="S148" s="69"/>
      <c r="T148" s="69" t="s">
        <v>169</v>
      </c>
    </row>
    <row r="149" spans="2:20" x14ac:dyDescent="0.3">
      <c r="B149" s="16"/>
      <c r="C149" s="16"/>
      <c r="D149" s="66" t="s">
        <v>444</v>
      </c>
      <c r="E149" s="16" t="s">
        <v>299</v>
      </c>
      <c r="F149" s="133" t="s">
        <v>446</v>
      </c>
      <c r="G149" s="66" t="s">
        <v>444</v>
      </c>
      <c r="H149" s="134" t="s">
        <v>449</v>
      </c>
      <c r="I149" s="66" t="s">
        <v>444</v>
      </c>
      <c r="J149" s="16" t="s">
        <v>299</v>
      </c>
      <c r="K149" s="68" t="s">
        <v>458</v>
      </c>
      <c r="L149" s="68" t="s">
        <v>457</v>
      </c>
      <c r="M149" s="69" t="s">
        <v>169</v>
      </c>
      <c r="N149" s="69" t="s">
        <v>169</v>
      </c>
      <c r="O149" s="69"/>
      <c r="P149" s="69" t="s">
        <v>169</v>
      </c>
      <c r="Q149" s="69" t="s">
        <v>169</v>
      </c>
      <c r="R149" s="69"/>
      <c r="S149" s="69"/>
      <c r="T149" s="69" t="s">
        <v>169</v>
      </c>
    </row>
    <row r="150" spans="2:20" x14ac:dyDescent="0.3">
      <c r="B150" s="16"/>
      <c r="C150" s="16"/>
      <c r="D150" s="73" t="s">
        <v>450</v>
      </c>
      <c r="E150" s="16" t="s">
        <v>299</v>
      </c>
      <c r="F150" s="135" t="s">
        <v>446</v>
      </c>
      <c r="G150" s="73" t="s">
        <v>450</v>
      </c>
      <c r="H150" s="136" t="s">
        <v>451</v>
      </c>
      <c r="I150" s="73" t="s">
        <v>450</v>
      </c>
      <c r="J150" s="16" t="s">
        <v>299</v>
      </c>
      <c r="K150" s="68" t="s">
        <v>458</v>
      </c>
      <c r="L150" s="68" t="s">
        <v>457</v>
      </c>
      <c r="M150" s="69" t="s">
        <v>169</v>
      </c>
      <c r="N150" s="69" t="s">
        <v>169</v>
      </c>
      <c r="O150" s="69"/>
      <c r="P150" s="69" t="s">
        <v>169</v>
      </c>
      <c r="Q150" s="69" t="s">
        <v>169</v>
      </c>
      <c r="R150" s="69"/>
      <c r="S150" s="69"/>
      <c r="T150" s="69" t="s">
        <v>169</v>
      </c>
    </row>
  </sheetData>
  <sheetProtection sheet="1" objects="1" scenarios="1" selectLockedCells="1" selectUnlockedCells="1"/>
  <mergeCells count="13">
    <mergeCell ref="C125:C126"/>
    <mergeCell ref="C134:C135"/>
    <mergeCell ref="C144:C145"/>
    <mergeCell ref="C68:C69"/>
    <mergeCell ref="C78:C79"/>
    <mergeCell ref="C93:C94"/>
    <mergeCell ref="C103:C104"/>
    <mergeCell ref="C118:C119"/>
    <mergeCell ref="B1:C1"/>
    <mergeCell ref="E1:F1"/>
    <mergeCell ref="C3:C5"/>
    <mergeCell ref="C27:C28"/>
    <mergeCell ref="C47:C48"/>
  </mergeCells>
  <phoneticPr fontId="26" type="noConversion"/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61"/>
  <sheetViews>
    <sheetView topLeftCell="C120" zoomScale="70" zoomScaleNormal="70" workbookViewId="0">
      <selection activeCell="A138" sqref="A138"/>
    </sheetView>
  </sheetViews>
  <sheetFormatPr baseColWidth="10" defaultRowHeight="14.4" x14ac:dyDescent="0.3"/>
  <cols>
    <col min="1" max="1" width="12.6640625" customWidth="1"/>
    <col min="2" max="2" width="150.6640625" customWidth="1"/>
    <col min="3" max="3" width="12.6640625" customWidth="1"/>
    <col min="4" max="4" width="180.5546875" customWidth="1"/>
    <col min="5" max="5" width="12.6640625" customWidth="1"/>
    <col min="6" max="6" width="75.44140625" customWidth="1"/>
    <col min="7" max="7" width="12.6640625" customWidth="1"/>
    <col min="8" max="8" width="4" customWidth="1"/>
  </cols>
  <sheetData>
    <row r="1" spans="1:15" x14ac:dyDescent="0.3">
      <c r="A1" s="1" t="s">
        <v>310</v>
      </c>
      <c r="B1" s="1" t="s">
        <v>495</v>
      </c>
    </row>
    <row r="2" spans="1:15" s="1" customFormat="1" x14ac:dyDescent="0.3">
      <c r="A2" s="148" t="s">
        <v>496</v>
      </c>
      <c r="B2" s="14" t="s">
        <v>86</v>
      </c>
      <c r="C2" s="148" t="s">
        <v>496</v>
      </c>
      <c r="D2" s="4" t="s">
        <v>497</v>
      </c>
      <c r="E2" s="148" t="s">
        <v>496</v>
      </c>
      <c r="F2" s="15" t="s">
        <v>498</v>
      </c>
      <c r="G2" s="148" t="s">
        <v>496</v>
      </c>
      <c r="H2" s="149" t="s">
        <v>499</v>
      </c>
    </row>
    <row r="3" spans="1:15" s="1" customFormat="1" x14ac:dyDescent="0.3">
      <c r="A3" s="150" t="s">
        <v>41</v>
      </c>
      <c r="B3" s="151" t="s">
        <v>41</v>
      </c>
      <c r="C3" s="151" t="s">
        <v>41</v>
      </c>
      <c r="D3" s="151" t="s">
        <v>41</v>
      </c>
      <c r="E3" s="151" t="s">
        <v>41</v>
      </c>
      <c r="F3" s="6" t="s">
        <v>41</v>
      </c>
      <c r="G3" s="151" t="s">
        <v>41</v>
      </c>
      <c r="H3" s="7" t="s">
        <v>41</v>
      </c>
    </row>
    <row r="4" spans="1:15" ht="20.100000000000001" customHeight="1" x14ac:dyDescent="0.3">
      <c r="A4" s="152" t="s">
        <v>500</v>
      </c>
      <c r="B4" s="153" t="s">
        <v>501</v>
      </c>
      <c r="C4" s="154" t="s">
        <v>500</v>
      </c>
      <c r="D4" s="153" t="s">
        <v>502</v>
      </c>
      <c r="E4" s="154" t="s">
        <v>500</v>
      </c>
      <c r="F4" s="154" t="s">
        <v>503</v>
      </c>
      <c r="G4" s="154" t="s">
        <v>500</v>
      </c>
      <c r="H4" s="155" t="s">
        <v>247</v>
      </c>
      <c r="I4" s="43" t="s">
        <v>504</v>
      </c>
      <c r="K4" s="43" t="s">
        <v>505</v>
      </c>
      <c r="M4" s="43" t="s">
        <v>506</v>
      </c>
      <c r="O4" t="s">
        <v>507</v>
      </c>
    </row>
    <row r="5" spans="1:15" ht="20.100000000000001" customHeight="1" x14ac:dyDescent="0.3">
      <c r="A5" s="152" t="s">
        <v>508</v>
      </c>
      <c r="B5" s="153" t="s">
        <v>501</v>
      </c>
      <c r="C5" s="154" t="s">
        <v>508</v>
      </c>
      <c r="D5" s="153" t="s">
        <v>509</v>
      </c>
      <c r="E5" s="154" t="s">
        <v>508</v>
      </c>
      <c r="F5" s="154" t="s">
        <v>503</v>
      </c>
      <c r="G5" s="154" t="s">
        <v>508</v>
      </c>
      <c r="H5" s="155" t="s">
        <v>247</v>
      </c>
      <c r="I5" s="43" t="s">
        <v>504</v>
      </c>
      <c r="K5" s="43" t="s">
        <v>505</v>
      </c>
      <c r="M5" s="43" t="s">
        <v>506</v>
      </c>
    </row>
    <row r="6" spans="1:15" ht="20.100000000000001" customHeight="1" x14ac:dyDescent="0.3">
      <c r="A6" s="152" t="s">
        <v>510</v>
      </c>
      <c r="B6" s="153" t="s">
        <v>501</v>
      </c>
      <c r="C6" s="154" t="s">
        <v>510</v>
      </c>
      <c r="D6" s="153" t="s">
        <v>511</v>
      </c>
      <c r="E6" s="154" t="s">
        <v>510</v>
      </c>
      <c r="F6" s="154" t="s">
        <v>503</v>
      </c>
      <c r="G6" s="154" t="s">
        <v>510</v>
      </c>
      <c r="H6" s="155" t="s">
        <v>247</v>
      </c>
      <c r="I6" s="43" t="s">
        <v>504</v>
      </c>
      <c r="K6" s="43" t="s">
        <v>505</v>
      </c>
      <c r="M6" s="43" t="s">
        <v>506</v>
      </c>
    </row>
    <row r="7" spans="1:15" ht="20.100000000000001" customHeight="1" x14ac:dyDescent="0.3">
      <c r="A7" s="152" t="s">
        <v>512</v>
      </c>
      <c r="B7" s="153" t="s">
        <v>513</v>
      </c>
      <c r="C7" s="154" t="s">
        <v>512</v>
      </c>
      <c r="D7" s="153" t="s">
        <v>514</v>
      </c>
      <c r="E7" s="154" t="s">
        <v>512</v>
      </c>
      <c r="F7" s="154" t="s">
        <v>503</v>
      </c>
      <c r="G7" s="154" t="s">
        <v>512</v>
      </c>
      <c r="H7" s="155" t="s">
        <v>247</v>
      </c>
      <c r="I7" s="43" t="s">
        <v>504</v>
      </c>
      <c r="K7" s="43" t="s">
        <v>505</v>
      </c>
      <c r="M7" s="43" t="s">
        <v>506</v>
      </c>
    </row>
    <row r="8" spans="1:15" ht="20.100000000000001" customHeight="1" x14ac:dyDescent="0.3">
      <c r="A8" s="152" t="s">
        <v>515</v>
      </c>
      <c r="B8" s="153" t="s">
        <v>513</v>
      </c>
      <c r="C8" s="154" t="s">
        <v>515</v>
      </c>
      <c r="D8" s="153" t="s">
        <v>516</v>
      </c>
      <c r="E8" s="154" t="s">
        <v>515</v>
      </c>
      <c r="F8" s="154" t="s">
        <v>503</v>
      </c>
      <c r="G8" s="154" t="s">
        <v>515</v>
      </c>
      <c r="H8" s="155" t="s">
        <v>247</v>
      </c>
      <c r="I8" s="43" t="s">
        <v>504</v>
      </c>
      <c r="K8" s="43" t="s">
        <v>505</v>
      </c>
      <c r="M8" s="43" t="s">
        <v>506</v>
      </c>
    </row>
    <row r="9" spans="1:15" ht="20.100000000000001" customHeight="1" x14ac:dyDescent="0.3">
      <c r="A9" s="152" t="s">
        <v>517</v>
      </c>
      <c r="B9" s="153" t="s">
        <v>518</v>
      </c>
      <c r="C9" s="154" t="s">
        <v>517</v>
      </c>
      <c r="D9" s="153" t="s">
        <v>519</v>
      </c>
      <c r="E9" s="154" t="s">
        <v>517</v>
      </c>
      <c r="F9" s="154" t="s">
        <v>503</v>
      </c>
      <c r="G9" s="154" t="s">
        <v>517</v>
      </c>
      <c r="H9" s="155" t="s">
        <v>247</v>
      </c>
      <c r="I9" s="43" t="s">
        <v>504</v>
      </c>
      <c r="K9" s="43" t="s">
        <v>505</v>
      </c>
      <c r="M9" s="43" t="s">
        <v>506</v>
      </c>
    </row>
    <row r="10" spans="1:15" ht="20.100000000000001" customHeight="1" x14ac:dyDescent="0.3">
      <c r="A10" s="152" t="s">
        <v>520</v>
      </c>
      <c r="B10" s="153" t="s">
        <v>521</v>
      </c>
      <c r="C10" s="154" t="s">
        <v>520</v>
      </c>
      <c r="D10" s="153" t="s">
        <v>522</v>
      </c>
      <c r="E10" s="154" t="s">
        <v>520</v>
      </c>
      <c r="F10" s="154" t="s">
        <v>503</v>
      </c>
      <c r="G10" s="154" t="s">
        <v>520</v>
      </c>
      <c r="H10" s="155" t="s">
        <v>247</v>
      </c>
      <c r="I10" s="43" t="s">
        <v>504</v>
      </c>
      <c r="K10" s="43" t="s">
        <v>505</v>
      </c>
      <c r="M10" s="43" t="s">
        <v>506</v>
      </c>
    </row>
    <row r="11" spans="1:15" ht="20.100000000000001" customHeight="1" x14ac:dyDescent="0.3">
      <c r="A11" s="152" t="s">
        <v>129</v>
      </c>
      <c r="B11" s="153" t="s">
        <v>521</v>
      </c>
      <c r="C11" s="154" t="s">
        <v>129</v>
      </c>
      <c r="D11" s="153" t="s">
        <v>523</v>
      </c>
      <c r="E11" s="154" t="s">
        <v>129</v>
      </c>
      <c r="F11" s="154" t="s">
        <v>503</v>
      </c>
      <c r="G11" s="154" t="s">
        <v>129</v>
      </c>
      <c r="H11" s="155" t="s">
        <v>247</v>
      </c>
      <c r="I11" s="43" t="s">
        <v>504</v>
      </c>
      <c r="K11" s="43" t="s">
        <v>505</v>
      </c>
      <c r="M11" s="43" t="s">
        <v>506</v>
      </c>
    </row>
    <row r="12" spans="1:15" ht="20.100000000000001" customHeight="1" x14ac:dyDescent="0.3">
      <c r="A12" s="152" t="s">
        <v>130</v>
      </c>
      <c r="B12" s="153" t="s">
        <v>521</v>
      </c>
      <c r="C12" s="154" t="s">
        <v>130</v>
      </c>
      <c r="D12" s="153" t="s">
        <v>524</v>
      </c>
      <c r="E12" s="154" t="s">
        <v>130</v>
      </c>
      <c r="F12" s="154" t="s">
        <v>503</v>
      </c>
      <c r="G12" s="154" t="s">
        <v>130</v>
      </c>
      <c r="H12" s="155" t="s">
        <v>247</v>
      </c>
      <c r="I12" s="43" t="s">
        <v>504</v>
      </c>
      <c r="K12" s="43" t="s">
        <v>505</v>
      </c>
      <c r="M12" s="43" t="s">
        <v>506</v>
      </c>
    </row>
    <row r="13" spans="1:15" ht="20.100000000000001" customHeight="1" x14ac:dyDescent="0.3">
      <c r="A13" s="152" t="s">
        <v>131</v>
      </c>
      <c r="B13" s="153" t="s">
        <v>525</v>
      </c>
      <c r="C13" s="154" t="s">
        <v>131</v>
      </c>
      <c r="D13" s="153" t="s">
        <v>526</v>
      </c>
      <c r="E13" s="154" t="s">
        <v>131</v>
      </c>
      <c r="F13" s="154" t="s">
        <v>503</v>
      </c>
      <c r="G13" s="154" t="s">
        <v>131</v>
      </c>
      <c r="H13" s="155" t="s">
        <v>247</v>
      </c>
      <c r="I13" s="43" t="s">
        <v>504</v>
      </c>
      <c r="K13" s="43" t="s">
        <v>505</v>
      </c>
      <c r="M13" s="43" t="s">
        <v>506</v>
      </c>
    </row>
    <row r="14" spans="1:15" ht="20.100000000000001" customHeight="1" x14ac:dyDescent="0.3">
      <c r="A14" s="152" t="s">
        <v>132</v>
      </c>
      <c r="B14" s="153" t="s">
        <v>525</v>
      </c>
      <c r="C14" s="154" t="s">
        <v>132</v>
      </c>
      <c r="D14" s="153" t="s">
        <v>527</v>
      </c>
      <c r="E14" s="154" t="s">
        <v>132</v>
      </c>
      <c r="F14" s="154" t="s">
        <v>503</v>
      </c>
      <c r="G14" s="154" t="s">
        <v>132</v>
      </c>
      <c r="H14" s="155" t="s">
        <v>247</v>
      </c>
      <c r="I14" s="43" t="s">
        <v>504</v>
      </c>
      <c r="K14" s="43" t="s">
        <v>505</v>
      </c>
      <c r="M14" s="43" t="s">
        <v>506</v>
      </c>
    </row>
    <row r="15" spans="1:15" ht="20.100000000000001" customHeight="1" x14ac:dyDescent="0.3">
      <c r="A15" s="11" t="s">
        <v>133</v>
      </c>
      <c r="B15" s="156" t="s">
        <v>528</v>
      </c>
      <c r="C15" s="12" t="s">
        <v>133</v>
      </c>
      <c r="D15" s="157" t="s">
        <v>529</v>
      </c>
      <c r="E15" s="12" t="s">
        <v>133</v>
      </c>
      <c r="F15" s="158" t="s">
        <v>530</v>
      </c>
      <c r="G15" s="12" t="s">
        <v>133</v>
      </c>
      <c r="H15" s="159" t="s">
        <v>253</v>
      </c>
      <c r="J15" s="2" t="s">
        <v>531</v>
      </c>
    </row>
    <row r="16" spans="1:15" ht="20.100000000000001" customHeight="1" x14ac:dyDescent="0.3">
      <c r="A16" s="11" t="s">
        <v>134</v>
      </c>
      <c r="B16" s="156" t="s">
        <v>528</v>
      </c>
      <c r="C16" s="12" t="s">
        <v>134</v>
      </c>
      <c r="D16" s="157" t="s">
        <v>532</v>
      </c>
      <c r="E16" s="12" t="s">
        <v>134</v>
      </c>
      <c r="F16" s="158" t="s">
        <v>530</v>
      </c>
      <c r="G16" s="12" t="s">
        <v>134</v>
      </c>
      <c r="H16" s="159" t="s">
        <v>253</v>
      </c>
      <c r="J16" s="2" t="s">
        <v>531</v>
      </c>
    </row>
    <row r="17" spans="1:10" ht="20.100000000000001" customHeight="1" x14ac:dyDescent="0.3">
      <c r="A17" s="11" t="s">
        <v>135</v>
      </c>
      <c r="B17" s="156" t="s">
        <v>528</v>
      </c>
      <c r="C17" s="12" t="s">
        <v>135</v>
      </c>
      <c r="D17" s="157" t="s">
        <v>533</v>
      </c>
      <c r="E17" s="12" t="s">
        <v>135</v>
      </c>
      <c r="F17" s="158" t="s">
        <v>530</v>
      </c>
      <c r="G17" s="12" t="s">
        <v>135</v>
      </c>
      <c r="H17" s="159" t="s">
        <v>253</v>
      </c>
      <c r="J17" s="2" t="s">
        <v>531</v>
      </c>
    </row>
    <row r="18" spans="1:10" ht="20.100000000000001" customHeight="1" x14ac:dyDescent="0.3">
      <c r="A18" s="11" t="s">
        <v>136</v>
      </c>
      <c r="B18" s="156" t="s">
        <v>528</v>
      </c>
      <c r="C18" s="12" t="s">
        <v>136</v>
      </c>
      <c r="D18" s="160" t="s">
        <v>534</v>
      </c>
      <c r="E18" s="12" t="s">
        <v>136</v>
      </c>
      <c r="F18" s="158" t="s">
        <v>530</v>
      </c>
      <c r="G18" s="12" t="s">
        <v>136</v>
      </c>
      <c r="H18" s="159" t="s">
        <v>253</v>
      </c>
      <c r="J18" s="2" t="s">
        <v>531</v>
      </c>
    </row>
    <row r="19" spans="1:10" ht="20.100000000000001" customHeight="1" x14ac:dyDescent="0.3">
      <c r="A19" s="11" t="s">
        <v>137</v>
      </c>
      <c r="B19" s="156" t="s">
        <v>535</v>
      </c>
      <c r="C19" s="12" t="s">
        <v>137</v>
      </c>
      <c r="D19" s="160" t="s">
        <v>536</v>
      </c>
      <c r="E19" s="12" t="s">
        <v>137</v>
      </c>
      <c r="F19" s="158" t="s">
        <v>530</v>
      </c>
      <c r="G19" s="12" t="s">
        <v>137</v>
      </c>
      <c r="H19" s="159" t="s">
        <v>253</v>
      </c>
      <c r="J19" s="2" t="s">
        <v>531</v>
      </c>
    </row>
    <row r="20" spans="1:10" ht="20.100000000000001" customHeight="1" x14ac:dyDescent="0.3">
      <c r="A20" s="11" t="s">
        <v>138</v>
      </c>
      <c r="B20" s="156" t="s">
        <v>535</v>
      </c>
      <c r="C20" s="12" t="s">
        <v>138</v>
      </c>
      <c r="D20" s="156" t="s">
        <v>537</v>
      </c>
      <c r="E20" s="12" t="s">
        <v>138</v>
      </c>
      <c r="F20" s="158" t="s">
        <v>530</v>
      </c>
      <c r="G20" s="12" t="s">
        <v>138</v>
      </c>
      <c r="H20" s="159" t="s">
        <v>253</v>
      </c>
      <c r="J20" s="2" t="s">
        <v>531</v>
      </c>
    </row>
    <row r="21" spans="1:10" ht="20.100000000000001" customHeight="1" x14ac:dyDescent="0.3">
      <c r="A21" s="11" t="s">
        <v>139</v>
      </c>
      <c r="B21" s="156" t="s">
        <v>538</v>
      </c>
      <c r="C21" s="12" t="s">
        <v>139</v>
      </c>
      <c r="D21" s="156" t="s">
        <v>539</v>
      </c>
      <c r="E21" s="12" t="s">
        <v>139</v>
      </c>
      <c r="F21" s="158" t="s">
        <v>530</v>
      </c>
      <c r="G21" s="12" t="s">
        <v>139</v>
      </c>
      <c r="H21" s="159" t="s">
        <v>253</v>
      </c>
      <c r="J21" s="2" t="s">
        <v>531</v>
      </c>
    </row>
    <row r="22" spans="1:10" ht="20.100000000000001" customHeight="1" x14ac:dyDescent="0.3">
      <c r="A22" s="11" t="s">
        <v>140</v>
      </c>
      <c r="B22" s="156" t="s">
        <v>538</v>
      </c>
      <c r="C22" s="12" t="s">
        <v>140</v>
      </c>
      <c r="D22" s="156" t="s">
        <v>540</v>
      </c>
      <c r="E22" s="12" t="s">
        <v>140</v>
      </c>
      <c r="F22" s="158" t="s">
        <v>530</v>
      </c>
      <c r="G22" s="12" t="s">
        <v>140</v>
      </c>
      <c r="H22" s="159" t="s">
        <v>253</v>
      </c>
      <c r="J22" s="2" t="s">
        <v>531</v>
      </c>
    </row>
    <row r="23" spans="1:10" ht="20.100000000000001" customHeight="1" x14ac:dyDescent="0.3">
      <c r="A23" s="11" t="s">
        <v>141</v>
      </c>
      <c r="B23" s="156" t="s">
        <v>541</v>
      </c>
      <c r="C23" s="12" t="s">
        <v>141</v>
      </c>
      <c r="D23" s="156" t="s">
        <v>542</v>
      </c>
      <c r="E23" s="12" t="s">
        <v>141</v>
      </c>
      <c r="F23" s="158" t="s">
        <v>530</v>
      </c>
      <c r="G23" s="12" t="s">
        <v>141</v>
      </c>
      <c r="H23" s="159" t="s">
        <v>253</v>
      </c>
      <c r="J23" s="2" t="s">
        <v>531</v>
      </c>
    </row>
    <row r="24" spans="1:10" ht="20.100000000000001" customHeight="1" x14ac:dyDescent="0.3">
      <c r="A24" s="11" t="s">
        <v>142</v>
      </c>
      <c r="B24" s="156" t="s">
        <v>541</v>
      </c>
      <c r="C24" s="12" t="s">
        <v>142</v>
      </c>
      <c r="D24" s="156" t="s">
        <v>537</v>
      </c>
      <c r="E24" s="12" t="s">
        <v>142</v>
      </c>
      <c r="F24" s="158" t="s">
        <v>530</v>
      </c>
      <c r="G24" s="12" t="s">
        <v>142</v>
      </c>
      <c r="H24" s="159" t="s">
        <v>253</v>
      </c>
      <c r="J24" s="2" t="s">
        <v>531</v>
      </c>
    </row>
    <row r="25" spans="1:10" ht="20.100000000000001" customHeight="1" x14ac:dyDescent="0.3">
      <c r="A25" s="11" t="s">
        <v>143</v>
      </c>
      <c r="B25" s="156" t="s">
        <v>543</v>
      </c>
      <c r="C25" s="12" t="s">
        <v>143</v>
      </c>
      <c r="D25" s="156" t="s">
        <v>544</v>
      </c>
      <c r="E25" s="12" t="s">
        <v>143</v>
      </c>
      <c r="F25" s="158" t="s">
        <v>530</v>
      </c>
      <c r="G25" s="12" t="s">
        <v>143</v>
      </c>
      <c r="H25" s="159" t="s">
        <v>253</v>
      </c>
      <c r="J25" s="2" t="s">
        <v>531</v>
      </c>
    </row>
    <row r="26" spans="1:10" ht="20.100000000000001" customHeight="1" x14ac:dyDescent="0.3">
      <c r="A26" s="11" t="s">
        <v>144</v>
      </c>
      <c r="B26" s="156" t="s">
        <v>543</v>
      </c>
      <c r="C26" s="12" t="s">
        <v>144</v>
      </c>
      <c r="D26" s="156" t="s">
        <v>545</v>
      </c>
      <c r="E26" s="12" t="s">
        <v>144</v>
      </c>
      <c r="F26" s="158" t="s">
        <v>530</v>
      </c>
      <c r="G26" s="12" t="s">
        <v>144</v>
      </c>
      <c r="H26" s="159" t="s">
        <v>253</v>
      </c>
      <c r="J26" s="2" t="s">
        <v>531</v>
      </c>
    </row>
    <row r="27" spans="1:10" ht="20.100000000000001" customHeight="1" x14ac:dyDescent="0.3">
      <c r="A27" s="11" t="s">
        <v>145</v>
      </c>
      <c r="B27" s="156" t="s">
        <v>543</v>
      </c>
      <c r="C27" s="12" t="s">
        <v>145</v>
      </c>
      <c r="D27" s="156" t="s">
        <v>537</v>
      </c>
      <c r="E27" s="12" t="s">
        <v>145</v>
      </c>
      <c r="F27" s="158" t="s">
        <v>530</v>
      </c>
      <c r="G27" s="12" t="s">
        <v>145</v>
      </c>
      <c r="H27" s="159" t="s">
        <v>253</v>
      </c>
      <c r="J27" s="2" t="s">
        <v>531</v>
      </c>
    </row>
    <row r="28" spans="1:10" s="8" customFormat="1" ht="20.100000000000001" customHeight="1" x14ac:dyDescent="0.3">
      <c r="A28" s="161" t="s">
        <v>146</v>
      </c>
      <c r="B28" s="162" t="s">
        <v>546</v>
      </c>
      <c r="C28" s="163" t="s">
        <v>146</v>
      </c>
      <c r="D28" s="162" t="s">
        <v>547</v>
      </c>
      <c r="E28" s="163" t="s">
        <v>146</v>
      </c>
      <c r="F28" s="164" t="s">
        <v>530</v>
      </c>
      <c r="G28" s="163" t="s">
        <v>146</v>
      </c>
      <c r="H28" s="165" t="s">
        <v>253</v>
      </c>
      <c r="J28" s="8" t="s">
        <v>531</v>
      </c>
    </row>
    <row r="29" spans="1:10" s="8" customFormat="1" ht="20.100000000000001" customHeight="1" x14ac:dyDescent="0.3">
      <c r="A29" s="161" t="s">
        <v>147</v>
      </c>
      <c r="B29" s="162" t="s">
        <v>546</v>
      </c>
      <c r="C29" s="163" t="s">
        <v>147</v>
      </c>
      <c r="D29" s="162" t="s">
        <v>548</v>
      </c>
      <c r="E29" s="163" t="s">
        <v>147</v>
      </c>
      <c r="F29" s="164" t="s">
        <v>530</v>
      </c>
      <c r="G29" s="163" t="s">
        <v>147</v>
      </c>
      <c r="H29" s="165" t="s">
        <v>253</v>
      </c>
      <c r="J29" s="8" t="s">
        <v>531</v>
      </c>
    </row>
    <row r="30" spans="1:10" ht="20.100000000000001" customHeight="1" x14ac:dyDescent="0.3">
      <c r="A30" s="11" t="s">
        <v>148</v>
      </c>
      <c r="B30" s="156" t="s">
        <v>549</v>
      </c>
      <c r="C30" s="12" t="s">
        <v>148</v>
      </c>
      <c r="D30" s="156" t="s">
        <v>550</v>
      </c>
      <c r="E30" s="12" t="s">
        <v>148</v>
      </c>
      <c r="F30" s="158" t="s">
        <v>530</v>
      </c>
      <c r="G30" s="12" t="s">
        <v>148</v>
      </c>
      <c r="H30" s="159" t="s">
        <v>253</v>
      </c>
      <c r="J30" s="2" t="s">
        <v>531</v>
      </c>
    </row>
    <row r="31" spans="1:10" ht="20.100000000000001" customHeight="1" x14ac:dyDescent="0.3">
      <c r="A31" s="11" t="s">
        <v>149</v>
      </c>
      <c r="B31" s="156" t="s">
        <v>549</v>
      </c>
      <c r="C31" s="12" t="s">
        <v>149</v>
      </c>
      <c r="D31" s="156" t="s">
        <v>551</v>
      </c>
      <c r="E31" s="12" t="s">
        <v>149</v>
      </c>
      <c r="F31" s="158" t="s">
        <v>530</v>
      </c>
      <c r="G31" s="12" t="s">
        <v>149</v>
      </c>
      <c r="H31" s="159" t="s">
        <v>253</v>
      </c>
      <c r="J31" s="2" t="s">
        <v>531</v>
      </c>
    </row>
    <row r="32" spans="1:10" ht="20.100000000000001" customHeight="1" x14ac:dyDescent="0.3">
      <c r="A32" s="11" t="s">
        <v>150</v>
      </c>
      <c r="B32" s="156" t="s">
        <v>549</v>
      </c>
      <c r="C32" s="12" t="s">
        <v>150</v>
      </c>
      <c r="D32" s="156" t="s">
        <v>537</v>
      </c>
      <c r="E32" s="12" t="s">
        <v>150</v>
      </c>
      <c r="F32" s="158" t="s">
        <v>530</v>
      </c>
      <c r="G32" s="12" t="s">
        <v>150</v>
      </c>
      <c r="H32" s="159" t="s">
        <v>253</v>
      </c>
      <c r="J32" s="2" t="s">
        <v>531</v>
      </c>
    </row>
    <row r="33" spans="1:12" ht="20.100000000000001" customHeight="1" x14ac:dyDescent="0.3">
      <c r="A33" s="166" t="s">
        <v>151</v>
      </c>
      <c r="B33" s="167" t="s">
        <v>552</v>
      </c>
      <c r="C33" s="168" t="s">
        <v>151</v>
      </c>
      <c r="D33" s="167" t="s">
        <v>553</v>
      </c>
      <c r="E33" s="168" t="s">
        <v>151</v>
      </c>
      <c r="F33" s="168" t="s">
        <v>554</v>
      </c>
      <c r="G33" s="168" t="s">
        <v>151</v>
      </c>
      <c r="H33" s="169" t="s">
        <v>258</v>
      </c>
      <c r="K33" s="110" t="s">
        <v>505</v>
      </c>
      <c r="L33" s="110" t="s">
        <v>555</v>
      </c>
    </row>
    <row r="34" spans="1:12" ht="20.100000000000001" customHeight="1" x14ac:dyDescent="0.3">
      <c r="A34" s="166" t="s">
        <v>152</v>
      </c>
      <c r="B34" s="167" t="s">
        <v>552</v>
      </c>
      <c r="C34" s="168" t="s">
        <v>152</v>
      </c>
      <c r="D34" s="167" t="s">
        <v>556</v>
      </c>
      <c r="E34" s="168" t="s">
        <v>152</v>
      </c>
      <c r="F34" s="168" t="s">
        <v>554</v>
      </c>
      <c r="G34" s="168" t="s">
        <v>152</v>
      </c>
      <c r="H34" s="169" t="s">
        <v>258</v>
      </c>
      <c r="K34" s="110" t="s">
        <v>505</v>
      </c>
      <c r="L34" s="110" t="s">
        <v>555</v>
      </c>
    </row>
    <row r="35" spans="1:12" ht="20.100000000000001" customHeight="1" x14ac:dyDescent="0.3">
      <c r="A35" s="166" t="s">
        <v>153</v>
      </c>
      <c r="B35" s="167" t="s">
        <v>552</v>
      </c>
      <c r="C35" s="168" t="s">
        <v>153</v>
      </c>
      <c r="D35" s="167" t="s">
        <v>537</v>
      </c>
      <c r="E35" s="168" t="s">
        <v>153</v>
      </c>
      <c r="F35" s="168" t="s">
        <v>554</v>
      </c>
      <c r="G35" s="168" t="s">
        <v>153</v>
      </c>
      <c r="H35" s="169" t="s">
        <v>258</v>
      </c>
      <c r="K35" s="110" t="s">
        <v>505</v>
      </c>
      <c r="L35" s="110" t="s">
        <v>555</v>
      </c>
    </row>
    <row r="36" spans="1:12" ht="20.100000000000001" customHeight="1" x14ac:dyDescent="0.3">
      <c r="A36" s="166" t="s">
        <v>154</v>
      </c>
      <c r="B36" s="167" t="s">
        <v>552</v>
      </c>
      <c r="C36" s="168" t="s">
        <v>154</v>
      </c>
      <c r="D36" s="167" t="s">
        <v>557</v>
      </c>
      <c r="E36" s="168" t="s">
        <v>154</v>
      </c>
      <c r="F36" s="168" t="s">
        <v>554</v>
      </c>
      <c r="G36" s="168" t="s">
        <v>154</v>
      </c>
      <c r="H36" s="169" t="s">
        <v>258</v>
      </c>
      <c r="K36" s="110" t="s">
        <v>505</v>
      </c>
      <c r="L36" s="110" t="s">
        <v>555</v>
      </c>
    </row>
    <row r="37" spans="1:12" ht="20.100000000000001" customHeight="1" x14ac:dyDescent="0.3">
      <c r="A37" s="166" t="s">
        <v>155</v>
      </c>
      <c r="B37" s="167" t="s">
        <v>552</v>
      </c>
      <c r="C37" s="168" t="s">
        <v>155</v>
      </c>
      <c r="D37" s="167" t="s">
        <v>558</v>
      </c>
      <c r="E37" s="168" t="s">
        <v>155</v>
      </c>
      <c r="F37" s="168" t="s">
        <v>554</v>
      </c>
      <c r="G37" s="168" t="s">
        <v>155</v>
      </c>
      <c r="H37" s="169" t="s">
        <v>258</v>
      </c>
      <c r="K37" s="110" t="s">
        <v>505</v>
      </c>
      <c r="L37" s="110" t="s">
        <v>555</v>
      </c>
    </row>
    <row r="38" spans="1:12" ht="20.100000000000001" customHeight="1" x14ac:dyDescent="0.3">
      <c r="A38" s="166" t="s">
        <v>156</v>
      </c>
      <c r="B38" s="167" t="s">
        <v>559</v>
      </c>
      <c r="C38" s="168" t="s">
        <v>156</v>
      </c>
      <c r="D38" s="167" t="s">
        <v>560</v>
      </c>
      <c r="E38" s="168" t="s">
        <v>156</v>
      </c>
      <c r="F38" s="168" t="s">
        <v>554</v>
      </c>
      <c r="G38" s="168" t="s">
        <v>156</v>
      </c>
      <c r="H38" s="169" t="s">
        <v>258</v>
      </c>
      <c r="K38" s="110" t="s">
        <v>505</v>
      </c>
      <c r="L38" s="110" t="s">
        <v>555</v>
      </c>
    </row>
    <row r="39" spans="1:12" ht="20.100000000000001" customHeight="1" x14ac:dyDescent="0.3">
      <c r="A39" s="166" t="s">
        <v>157</v>
      </c>
      <c r="B39" s="167" t="s">
        <v>561</v>
      </c>
      <c r="C39" s="168" t="s">
        <v>157</v>
      </c>
      <c r="D39" s="167" t="s">
        <v>562</v>
      </c>
      <c r="E39" s="168" t="s">
        <v>157</v>
      </c>
      <c r="F39" s="168" t="s">
        <v>554</v>
      </c>
      <c r="G39" s="168" t="s">
        <v>157</v>
      </c>
      <c r="H39" s="169" t="s">
        <v>258</v>
      </c>
      <c r="K39" s="110" t="s">
        <v>505</v>
      </c>
      <c r="L39" s="110" t="s">
        <v>555</v>
      </c>
    </row>
    <row r="40" spans="1:12" ht="20.100000000000001" customHeight="1" x14ac:dyDescent="0.3">
      <c r="A40" s="166" t="s">
        <v>158</v>
      </c>
      <c r="B40" s="167" t="s">
        <v>561</v>
      </c>
      <c r="C40" s="168" t="s">
        <v>158</v>
      </c>
      <c r="D40" s="167" t="s">
        <v>563</v>
      </c>
      <c r="E40" s="168" t="s">
        <v>158</v>
      </c>
      <c r="F40" s="168" t="s">
        <v>554</v>
      </c>
      <c r="G40" s="168" t="s">
        <v>158</v>
      </c>
      <c r="H40" s="169" t="s">
        <v>258</v>
      </c>
      <c r="K40" s="110" t="s">
        <v>505</v>
      </c>
      <c r="L40" s="110" t="s">
        <v>555</v>
      </c>
    </row>
    <row r="41" spans="1:12" ht="20.100000000000001" customHeight="1" x14ac:dyDescent="0.3">
      <c r="A41" s="166" t="s">
        <v>159</v>
      </c>
      <c r="B41" s="167" t="s">
        <v>561</v>
      </c>
      <c r="C41" s="168" t="s">
        <v>159</v>
      </c>
      <c r="D41" s="167" t="s">
        <v>564</v>
      </c>
      <c r="E41" s="168" t="s">
        <v>159</v>
      </c>
      <c r="F41" s="168" t="s">
        <v>554</v>
      </c>
      <c r="G41" s="168" t="s">
        <v>159</v>
      </c>
      <c r="H41" s="169" t="s">
        <v>258</v>
      </c>
      <c r="K41" s="110" t="s">
        <v>505</v>
      </c>
      <c r="L41" s="110" t="s">
        <v>555</v>
      </c>
    </row>
    <row r="42" spans="1:12" ht="20.100000000000001" customHeight="1" x14ac:dyDescent="0.3">
      <c r="A42" s="166" t="s">
        <v>160</v>
      </c>
      <c r="B42" s="167" t="s">
        <v>561</v>
      </c>
      <c r="C42" s="168" t="s">
        <v>160</v>
      </c>
      <c r="D42" s="167" t="s">
        <v>565</v>
      </c>
      <c r="E42" s="168" t="s">
        <v>160</v>
      </c>
      <c r="F42" s="168" t="s">
        <v>554</v>
      </c>
      <c r="G42" s="168" t="s">
        <v>160</v>
      </c>
      <c r="H42" s="169" t="s">
        <v>258</v>
      </c>
      <c r="K42" s="110" t="s">
        <v>505</v>
      </c>
      <c r="L42" s="110" t="s">
        <v>555</v>
      </c>
    </row>
    <row r="43" spans="1:12" ht="20.100000000000001" customHeight="1" x14ac:dyDescent="0.3">
      <c r="A43" s="170" t="s">
        <v>161</v>
      </c>
      <c r="B43" s="171" t="s">
        <v>566</v>
      </c>
      <c r="C43" s="172" t="s">
        <v>161</v>
      </c>
      <c r="D43" s="171" t="s">
        <v>567</v>
      </c>
      <c r="E43" s="172" t="s">
        <v>161</v>
      </c>
      <c r="F43" s="172" t="s">
        <v>568</v>
      </c>
      <c r="G43" s="172" t="s">
        <v>161</v>
      </c>
      <c r="H43" s="173" t="s">
        <v>262</v>
      </c>
      <c r="K43" s="52" t="s">
        <v>505</v>
      </c>
    </row>
    <row r="44" spans="1:12" ht="20.100000000000001" customHeight="1" x14ac:dyDescent="0.3">
      <c r="A44" s="170" t="s">
        <v>162</v>
      </c>
      <c r="B44" s="171" t="s">
        <v>566</v>
      </c>
      <c r="C44" s="172" t="s">
        <v>162</v>
      </c>
      <c r="D44" s="172" t="s">
        <v>569</v>
      </c>
      <c r="E44" s="172" t="s">
        <v>162</v>
      </c>
      <c r="F44" s="172" t="s">
        <v>568</v>
      </c>
      <c r="G44" s="172" t="s">
        <v>162</v>
      </c>
      <c r="H44" s="173" t="s">
        <v>262</v>
      </c>
      <c r="K44" s="52" t="s">
        <v>505</v>
      </c>
    </row>
    <row r="45" spans="1:12" ht="20.100000000000001" customHeight="1" x14ac:dyDescent="0.3">
      <c r="A45" s="170" t="s">
        <v>163</v>
      </c>
      <c r="B45" s="171" t="s">
        <v>566</v>
      </c>
      <c r="C45" s="172" t="s">
        <v>163</v>
      </c>
      <c r="D45" s="172" t="s">
        <v>570</v>
      </c>
      <c r="E45" s="172" t="s">
        <v>163</v>
      </c>
      <c r="F45" s="172" t="s">
        <v>568</v>
      </c>
      <c r="G45" s="172" t="s">
        <v>163</v>
      </c>
      <c r="H45" s="173" t="s">
        <v>262</v>
      </c>
      <c r="K45" s="52" t="s">
        <v>505</v>
      </c>
    </row>
    <row r="46" spans="1:12" ht="20.100000000000001" customHeight="1" x14ac:dyDescent="0.3">
      <c r="A46" s="170" t="s">
        <v>164</v>
      </c>
      <c r="B46" s="171" t="s">
        <v>566</v>
      </c>
      <c r="C46" s="172" t="s">
        <v>164</v>
      </c>
      <c r="D46" s="172" t="s">
        <v>571</v>
      </c>
      <c r="E46" s="172" t="s">
        <v>164</v>
      </c>
      <c r="F46" s="172" t="s">
        <v>568</v>
      </c>
      <c r="G46" s="172" t="s">
        <v>164</v>
      </c>
      <c r="H46" s="173" t="s">
        <v>262</v>
      </c>
      <c r="K46" s="52" t="s">
        <v>505</v>
      </c>
    </row>
    <row r="47" spans="1:12" ht="20.100000000000001" customHeight="1" x14ac:dyDescent="0.3">
      <c r="A47" s="170" t="s">
        <v>165</v>
      </c>
      <c r="B47" s="171" t="s">
        <v>566</v>
      </c>
      <c r="C47" s="172" t="s">
        <v>165</v>
      </c>
      <c r="D47" s="172" t="s">
        <v>572</v>
      </c>
      <c r="E47" s="172" t="s">
        <v>165</v>
      </c>
      <c r="F47" s="172" t="s">
        <v>568</v>
      </c>
      <c r="G47" s="172" t="s">
        <v>165</v>
      </c>
      <c r="H47" s="173" t="s">
        <v>262</v>
      </c>
      <c r="K47" s="52" t="s">
        <v>505</v>
      </c>
    </row>
    <row r="48" spans="1:12" ht="20.100000000000001" customHeight="1" x14ac:dyDescent="0.3">
      <c r="A48" s="174" t="s">
        <v>166</v>
      </c>
      <c r="B48" s="175" t="s">
        <v>566</v>
      </c>
      <c r="C48" s="176" t="s">
        <v>166</v>
      </c>
      <c r="D48" s="176" t="s">
        <v>573</v>
      </c>
      <c r="E48" s="176" t="s">
        <v>166</v>
      </c>
      <c r="F48" s="176" t="s">
        <v>568</v>
      </c>
      <c r="G48" s="176" t="s">
        <v>166</v>
      </c>
      <c r="H48" s="177" t="s">
        <v>262</v>
      </c>
      <c r="K48" s="52" t="s">
        <v>505</v>
      </c>
    </row>
    <row r="50" spans="1:15" x14ac:dyDescent="0.3">
      <c r="A50" s="1" t="s">
        <v>574</v>
      </c>
      <c r="B50" s="1" t="s">
        <v>575</v>
      </c>
    </row>
    <row r="51" spans="1:15" s="1" customFormat="1" x14ac:dyDescent="0.3">
      <c r="A51" s="148" t="s">
        <v>496</v>
      </c>
      <c r="B51" s="14" t="s">
        <v>86</v>
      </c>
      <c r="C51" s="148" t="s">
        <v>496</v>
      </c>
      <c r="D51" s="4" t="s">
        <v>497</v>
      </c>
      <c r="E51" s="148" t="s">
        <v>496</v>
      </c>
      <c r="F51" s="15" t="s">
        <v>498</v>
      </c>
      <c r="G51" s="148" t="s">
        <v>496</v>
      </c>
      <c r="H51" s="149" t="s">
        <v>499</v>
      </c>
    </row>
    <row r="52" spans="1:15" s="1" customFormat="1" x14ac:dyDescent="0.3">
      <c r="A52" s="150" t="s">
        <v>41</v>
      </c>
      <c r="B52" s="151" t="s">
        <v>41</v>
      </c>
      <c r="C52" s="151" t="s">
        <v>41</v>
      </c>
      <c r="D52" s="151" t="s">
        <v>41</v>
      </c>
      <c r="E52" s="151" t="s">
        <v>41</v>
      </c>
      <c r="F52" s="6" t="s">
        <v>41</v>
      </c>
      <c r="G52" s="151" t="s">
        <v>41</v>
      </c>
      <c r="H52" s="7" t="s">
        <v>41</v>
      </c>
    </row>
    <row r="53" spans="1:15" ht="20.100000000000001" customHeight="1" x14ac:dyDescent="0.3">
      <c r="A53" s="152" t="s">
        <v>576</v>
      </c>
      <c r="B53" s="178" t="s">
        <v>577</v>
      </c>
      <c r="C53" s="154" t="s">
        <v>576</v>
      </c>
      <c r="D53" s="153" t="s">
        <v>578</v>
      </c>
      <c r="E53" s="154" t="s">
        <v>576</v>
      </c>
      <c r="F53" s="178" t="s">
        <v>579</v>
      </c>
      <c r="G53" s="154" t="s">
        <v>576</v>
      </c>
      <c r="H53" s="155" t="s">
        <v>315</v>
      </c>
      <c r="I53" s="43" t="s">
        <v>580</v>
      </c>
      <c r="O53" t="s">
        <v>581</v>
      </c>
    </row>
    <row r="54" spans="1:15" ht="20.100000000000001" customHeight="1" x14ac:dyDescent="0.3">
      <c r="A54" s="152" t="s">
        <v>582</v>
      </c>
      <c r="B54" s="178" t="s">
        <v>577</v>
      </c>
      <c r="C54" s="154" t="s">
        <v>582</v>
      </c>
      <c r="D54" s="153" t="s">
        <v>583</v>
      </c>
      <c r="E54" s="154" t="s">
        <v>582</v>
      </c>
      <c r="F54" s="178" t="s">
        <v>579</v>
      </c>
      <c r="G54" s="154" t="s">
        <v>582</v>
      </c>
      <c r="H54" s="155" t="s">
        <v>315</v>
      </c>
      <c r="I54" s="43" t="s">
        <v>580</v>
      </c>
    </row>
    <row r="55" spans="1:15" ht="20.100000000000001" customHeight="1" x14ac:dyDescent="0.3">
      <c r="A55" s="152" t="s">
        <v>584</v>
      </c>
      <c r="B55" s="178" t="s">
        <v>577</v>
      </c>
      <c r="C55" s="154" t="s">
        <v>584</v>
      </c>
      <c r="D55" s="153" t="s">
        <v>585</v>
      </c>
      <c r="E55" s="154" t="s">
        <v>584</v>
      </c>
      <c r="F55" s="178" t="s">
        <v>579</v>
      </c>
      <c r="G55" s="154" t="s">
        <v>584</v>
      </c>
      <c r="H55" s="155" t="s">
        <v>315</v>
      </c>
      <c r="I55" s="43" t="s">
        <v>580</v>
      </c>
    </row>
    <row r="56" spans="1:15" ht="20.100000000000001" customHeight="1" x14ac:dyDescent="0.3">
      <c r="A56" s="152" t="s">
        <v>586</v>
      </c>
      <c r="B56" s="178" t="s">
        <v>577</v>
      </c>
      <c r="C56" s="154" t="s">
        <v>586</v>
      </c>
      <c r="D56" s="153" t="s">
        <v>587</v>
      </c>
      <c r="E56" s="154" t="s">
        <v>586</v>
      </c>
      <c r="F56" s="178" t="s">
        <v>579</v>
      </c>
      <c r="G56" s="154" t="s">
        <v>586</v>
      </c>
      <c r="H56" s="155" t="s">
        <v>315</v>
      </c>
      <c r="I56" s="43" t="s">
        <v>580</v>
      </c>
    </row>
    <row r="57" spans="1:15" ht="20.100000000000001" customHeight="1" x14ac:dyDescent="0.3">
      <c r="A57" s="152" t="s">
        <v>588</v>
      </c>
      <c r="B57" s="178" t="s">
        <v>589</v>
      </c>
      <c r="C57" s="154" t="s">
        <v>588</v>
      </c>
      <c r="D57" s="153" t="s">
        <v>590</v>
      </c>
      <c r="E57" s="154" t="s">
        <v>588</v>
      </c>
      <c r="F57" s="178" t="s">
        <v>579</v>
      </c>
      <c r="G57" s="154" t="s">
        <v>588</v>
      </c>
      <c r="H57" s="155" t="s">
        <v>315</v>
      </c>
      <c r="I57" s="43" t="s">
        <v>580</v>
      </c>
    </row>
    <row r="58" spans="1:15" ht="20.100000000000001" customHeight="1" x14ac:dyDescent="0.3">
      <c r="A58" s="152" t="s">
        <v>591</v>
      </c>
      <c r="B58" s="178" t="s">
        <v>589</v>
      </c>
      <c r="C58" s="154" t="s">
        <v>591</v>
      </c>
      <c r="D58" s="153" t="s">
        <v>592</v>
      </c>
      <c r="E58" s="154" t="s">
        <v>591</v>
      </c>
      <c r="F58" s="178" t="s">
        <v>579</v>
      </c>
      <c r="G58" s="154" t="s">
        <v>591</v>
      </c>
      <c r="H58" s="155" t="s">
        <v>315</v>
      </c>
      <c r="I58" s="43" t="s">
        <v>580</v>
      </c>
    </row>
    <row r="59" spans="1:15" ht="20.100000000000001" customHeight="1" x14ac:dyDescent="0.3">
      <c r="A59" s="152" t="s">
        <v>593</v>
      </c>
      <c r="B59" s="178" t="s">
        <v>589</v>
      </c>
      <c r="C59" s="154" t="s">
        <v>593</v>
      </c>
      <c r="D59" s="153" t="s">
        <v>594</v>
      </c>
      <c r="E59" s="154" t="s">
        <v>593</v>
      </c>
      <c r="F59" s="178" t="s">
        <v>579</v>
      </c>
      <c r="G59" s="154" t="s">
        <v>593</v>
      </c>
      <c r="H59" s="155" t="s">
        <v>315</v>
      </c>
      <c r="I59" s="43" t="s">
        <v>580</v>
      </c>
    </row>
    <row r="60" spans="1:15" ht="20.100000000000001" customHeight="1" x14ac:dyDescent="0.3">
      <c r="A60" s="152" t="s">
        <v>595</v>
      </c>
      <c r="B60" s="178" t="s">
        <v>589</v>
      </c>
      <c r="C60" s="154" t="s">
        <v>595</v>
      </c>
      <c r="D60" s="153" t="s">
        <v>596</v>
      </c>
      <c r="E60" s="154" t="s">
        <v>595</v>
      </c>
      <c r="F60" s="178" t="s">
        <v>579</v>
      </c>
      <c r="G60" s="154" t="s">
        <v>595</v>
      </c>
      <c r="H60" s="155" t="s">
        <v>315</v>
      </c>
      <c r="I60" s="43" t="s">
        <v>580</v>
      </c>
    </row>
    <row r="61" spans="1:15" ht="20.100000000000001" customHeight="1" x14ac:dyDescent="0.3">
      <c r="A61" s="152" t="s">
        <v>597</v>
      </c>
      <c r="B61" s="178" t="s">
        <v>589</v>
      </c>
      <c r="C61" s="154" t="s">
        <v>597</v>
      </c>
      <c r="D61" s="153" t="s">
        <v>598</v>
      </c>
      <c r="E61" s="154" t="s">
        <v>597</v>
      </c>
      <c r="F61" s="178" t="s">
        <v>579</v>
      </c>
      <c r="G61" s="154" t="s">
        <v>597</v>
      </c>
      <c r="H61" s="155" t="s">
        <v>315</v>
      </c>
      <c r="I61" s="43" t="s">
        <v>580</v>
      </c>
    </row>
    <row r="62" spans="1:15" x14ac:dyDescent="0.3">
      <c r="A62" s="11" t="s">
        <v>599</v>
      </c>
      <c r="B62" s="179" t="s">
        <v>600</v>
      </c>
      <c r="C62" s="12" t="s">
        <v>599</v>
      </c>
      <c r="D62" s="156" t="s">
        <v>601</v>
      </c>
      <c r="E62" s="12" t="s">
        <v>599</v>
      </c>
      <c r="F62" s="179" t="s">
        <v>602</v>
      </c>
      <c r="G62" s="12" t="s">
        <v>599</v>
      </c>
      <c r="H62" s="13" t="s">
        <v>322</v>
      </c>
      <c r="J62" s="2" t="s">
        <v>603</v>
      </c>
      <c r="K62" s="2" t="s">
        <v>604</v>
      </c>
      <c r="L62" s="2" t="s">
        <v>605</v>
      </c>
      <c r="M62" s="2" t="s">
        <v>606</v>
      </c>
    </row>
    <row r="63" spans="1:15" x14ac:dyDescent="0.3">
      <c r="A63" s="11" t="s">
        <v>607</v>
      </c>
      <c r="B63" s="179" t="s">
        <v>600</v>
      </c>
      <c r="C63" s="12" t="s">
        <v>607</v>
      </c>
      <c r="D63" s="156" t="s">
        <v>608</v>
      </c>
      <c r="E63" s="12" t="s">
        <v>607</v>
      </c>
      <c r="F63" s="179" t="s">
        <v>602</v>
      </c>
      <c r="G63" s="12" t="s">
        <v>607</v>
      </c>
      <c r="H63" s="13" t="s">
        <v>322</v>
      </c>
      <c r="J63" s="2" t="s">
        <v>603</v>
      </c>
      <c r="K63" s="2" t="s">
        <v>604</v>
      </c>
      <c r="L63" s="2" t="s">
        <v>605</v>
      </c>
      <c r="M63" s="2" t="s">
        <v>606</v>
      </c>
    </row>
    <row r="64" spans="1:15" x14ac:dyDescent="0.3">
      <c r="A64" s="11" t="s">
        <v>609</v>
      </c>
      <c r="B64" s="179" t="s">
        <v>610</v>
      </c>
      <c r="C64" s="12" t="s">
        <v>609</v>
      </c>
      <c r="D64" s="156" t="s">
        <v>611</v>
      </c>
      <c r="E64" s="12" t="s">
        <v>609</v>
      </c>
      <c r="F64" s="179" t="s">
        <v>602</v>
      </c>
      <c r="G64" s="12" t="s">
        <v>609</v>
      </c>
      <c r="H64" s="13" t="s">
        <v>322</v>
      </c>
      <c r="J64" s="2" t="s">
        <v>603</v>
      </c>
      <c r="K64" s="2" t="s">
        <v>604</v>
      </c>
      <c r="L64" s="2" t="s">
        <v>605</v>
      </c>
      <c r="M64" s="2" t="s">
        <v>606</v>
      </c>
    </row>
    <row r="65" spans="1:17" x14ac:dyDescent="0.3">
      <c r="A65" s="11" t="s">
        <v>612</v>
      </c>
      <c r="B65" s="179" t="s">
        <v>610</v>
      </c>
      <c r="C65" s="12" t="s">
        <v>612</v>
      </c>
      <c r="D65" s="156" t="s">
        <v>613</v>
      </c>
      <c r="E65" s="12" t="s">
        <v>612</v>
      </c>
      <c r="F65" s="179" t="s">
        <v>602</v>
      </c>
      <c r="G65" s="12" t="s">
        <v>612</v>
      </c>
      <c r="H65" s="13" t="s">
        <v>322</v>
      </c>
      <c r="J65" s="2" t="s">
        <v>603</v>
      </c>
      <c r="K65" s="2" t="s">
        <v>604</v>
      </c>
      <c r="L65" s="2" t="s">
        <v>605</v>
      </c>
      <c r="M65" s="2" t="s">
        <v>606</v>
      </c>
    </row>
    <row r="66" spans="1:17" x14ac:dyDescent="0.3">
      <c r="A66" s="11" t="s">
        <v>614</v>
      </c>
      <c r="B66" s="179" t="s">
        <v>610</v>
      </c>
      <c r="C66" s="12" t="s">
        <v>614</v>
      </c>
      <c r="D66" s="156" t="s">
        <v>615</v>
      </c>
      <c r="E66" s="12" t="s">
        <v>614</v>
      </c>
      <c r="F66" s="179" t="s">
        <v>602</v>
      </c>
      <c r="G66" s="12" t="s">
        <v>614</v>
      </c>
      <c r="H66" s="13" t="s">
        <v>322</v>
      </c>
      <c r="J66" s="2" t="s">
        <v>603</v>
      </c>
      <c r="K66" s="2" t="s">
        <v>604</v>
      </c>
      <c r="L66" s="2" t="s">
        <v>605</v>
      </c>
      <c r="M66" s="2" t="s">
        <v>606</v>
      </c>
    </row>
    <row r="67" spans="1:17" x14ac:dyDescent="0.3">
      <c r="A67" s="11" t="s">
        <v>616</v>
      </c>
      <c r="B67" s="179" t="s">
        <v>610</v>
      </c>
      <c r="C67" s="12" t="s">
        <v>616</v>
      </c>
      <c r="D67" s="156" t="s">
        <v>537</v>
      </c>
      <c r="E67" s="12" t="s">
        <v>616</v>
      </c>
      <c r="F67" s="179" t="s">
        <v>602</v>
      </c>
      <c r="G67" s="12" t="s">
        <v>616</v>
      </c>
      <c r="H67" s="13" t="s">
        <v>322</v>
      </c>
      <c r="J67" s="2" t="s">
        <v>603</v>
      </c>
      <c r="K67" s="2" t="s">
        <v>604</v>
      </c>
      <c r="L67" s="2" t="s">
        <v>605</v>
      </c>
      <c r="M67" s="2" t="s">
        <v>606</v>
      </c>
    </row>
    <row r="68" spans="1:17" x14ac:dyDescent="0.3">
      <c r="A68" s="11" t="s">
        <v>617</v>
      </c>
      <c r="B68" s="179" t="s">
        <v>618</v>
      </c>
      <c r="C68" s="12" t="s">
        <v>617</v>
      </c>
      <c r="D68" s="156" t="s">
        <v>619</v>
      </c>
      <c r="E68" s="12" t="s">
        <v>617</v>
      </c>
      <c r="F68" s="179" t="s">
        <v>602</v>
      </c>
      <c r="G68" s="12" t="s">
        <v>617</v>
      </c>
      <c r="H68" s="13" t="s">
        <v>322</v>
      </c>
      <c r="J68" s="2" t="s">
        <v>603</v>
      </c>
      <c r="K68" s="2" t="s">
        <v>604</v>
      </c>
      <c r="L68" s="2" t="s">
        <v>605</v>
      </c>
      <c r="M68" s="2" t="s">
        <v>606</v>
      </c>
    </row>
    <row r="69" spans="1:17" x14ac:dyDescent="0.3">
      <c r="A69" s="11" t="s">
        <v>620</v>
      </c>
      <c r="B69" s="179" t="s">
        <v>618</v>
      </c>
      <c r="C69" s="12" t="s">
        <v>620</v>
      </c>
      <c r="D69" s="156" t="s">
        <v>621</v>
      </c>
      <c r="E69" s="12" t="s">
        <v>620</v>
      </c>
      <c r="F69" s="179" t="s">
        <v>602</v>
      </c>
      <c r="G69" s="12" t="s">
        <v>620</v>
      </c>
      <c r="H69" s="13" t="s">
        <v>322</v>
      </c>
      <c r="J69" s="2" t="s">
        <v>603</v>
      </c>
      <c r="K69" s="2" t="s">
        <v>604</v>
      </c>
      <c r="L69" s="2" t="s">
        <v>605</v>
      </c>
      <c r="M69" s="2" t="s">
        <v>606</v>
      </c>
    </row>
    <row r="70" spans="1:17" x14ac:dyDescent="0.3">
      <c r="A70" s="180" t="s">
        <v>622</v>
      </c>
      <c r="B70" s="181" t="s">
        <v>618</v>
      </c>
      <c r="C70" s="182" t="s">
        <v>622</v>
      </c>
      <c r="D70" s="183" t="s">
        <v>623</v>
      </c>
      <c r="E70" s="182" t="s">
        <v>622</v>
      </c>
      <c r="F70" s="181" t="s">
        <v>602</v>
      </c>
      <c r="G70" s="182" t="s">
        <v>622</v>
      </c>
      <c r="H70" s="184" t="s">
        <v>322</v>
      </c>
      <c r="J70" s="2" t="s">
        <v>603</v>
      </c>
      <c r="K70" s="2" t="s">
        <v>604</v>
      </c>
      <c r="L70" s="2" t="s">
        <v>605</v>
      </c>
      <c r="M70" s="2" t="s">
        <v>606</v>
      </c>
    </row>
    <row r="72" spans="1:17" x14ac:dyDescent="0.3">
      <c r="A72" s="1" t="s">
        <v>624</v>
      </c>
      <c r="B72" s="1" t="s">
        <v>625</v>
      </c>
    </row>
    <row r="73" spans="1:17" x14ac:dyDescent="0.3">
      <c r="A73" s="148" t="s">
        <v>496</v>
      </c>
      <c r="B73" s="14" t="s">
        <v>86</v>
      </c>
      <c r="C73" s="148" t="s">
        <v>496</v>
      </c>
      <c r="D73" s="4" t="s">
        <v>497</v>
      </c>
      <c r="E73" s="148" t="s">
        <v>496</v>
      </c>
      <c r="F73" s="15" t="s">
        <v>498</v>
      </c>
      <c r="G73" s="148" t="s">
        <v>496</v>
      </c>
      <c r="H73" s="149" t="s">
        <v>499</v>
      </c>
      <c r="I73" s="1"/>
      <c r="J73" s="1"/>
      <c r="K73" s="1"/>
      <c r="L73" s="1"/>
      <c r="M73" s="1"/>
      <c r="N73" s="1"/>
    </row>
    <row r="74" spans="1:17" x14ac:dyDescent="0.3">
      <c r="A74" s="150" t="s">
        <v>41</v>
      </c>
      <c r="B74" s="151" t="s">
        <v>41</v>
      </c>
      <c r="C74" s="151" t="s">
        <v>41</v>
      </c>
      <c r="D74" s="151" t="s">
        <v>41</v>
      </c>
      <c r="E74" s="151" t="s">
        <v>41</v>
      </c>
      <c r="F74" s="6" t="s">
        <v>41</v>
      </c>
      <c r="G74" s="151" t="s">
        <v>41</v>
      </c>
      <c r="H74" s="7" t="s">
        <v>41</v>
      </c>
      <c r="I74" s="1"/>
      <c r="J74" s="1"/>
      <c r="K74" s="1"/>
      <c r="L74" s="1"/>
      <c r="M74" s="1"/>
      <c r="N74" s="1"/>
    </row>
    <row r="75" spans="1:17" x14ac:dyDescent="0.3">
      <c r="A75" s="152" t="s">
        <v>626</v>
      </c>
      <c r="B75" s="178" t="s">
        <v>627</v>
      </c>
      <c r="C75" s="154" t="s">
        <v>626</v>
      </c>
      <c r="D75" s="153" t="s">
        <v>628</v>
      </c>
      <c r="E75" s="154" t="s">
        <v>626</v>
      </c>
      <c r="F75" s="178" t="s">
        <v>629</v>
      </c>
      <c r="G75" s="154" t="s">
        <v>626</v>
      </c>
      <c r="H75" s="155" t="s">
        <v>363</v>
      </c>
      <c r="N75" s="43" t="s">
        <v>630</v>
      </c>
      <c r="O75" s="43" t="s">
        <v>631</v>
      </c>
      <c r="Q75" s="43" t="s">
        <v>632</v>
      </c>
    </row>
    <row r="76" spans="1:17" x14ac:dyDescent="0.3">
      <c r="A76" s="152" t="s">
        <v>633</v>
      </c>
      <c r="B76" s="178" t="s">
        <v>627</v>
      </c>
      <c r="C76" s="154" t="s">
        <v>633</v>
      </c>
      <c r="D76" s="153" t="s">
        <v>634</v>
      </c>
      <c r="E76" s="154" t="s">
        <v>633</v>
      </c>
      <c r="F76" s="178" t="s">
        <v>629</v>
      </c>
      <c r="G76" s="154" t="s">
        <v>633</v>
      </c>
      <c r="H76" s="155" t="s">
        <v>363</v>
      </c>
      <c r="N76" s="43" t="s">
        <v>630</v>
      </c>
      <c r="O76" s="43" t="s">
        <v>631</v>
      </c>
      <c r="Q76" s="43" t="s">
        <v>632</v>
      </c>
    </row>
    <row r="77" spans="1:17" x14ac:dyDescent="0.3">
      <c r="A77" s="152" t="s">
        <v>635</v>
      </c>
      <c r="B77" s="178" t="s">
        <v>627</v>
      </c>
      <c r="C77" s="154" t="s">
        <v>635</v>
      </c>
      <c r="D77" s="153" t="s">
        <v>636</v>
      </c>
      <c r="E77" s="154" t="s">
        <v>635</v>
      </c>
      <c r="F77" s="178" t="s">
        <v>629</v>
      </c>
      <c r="G77" s="154" t="s">
        <v>635</v>
      </c>
      <c r="H77" s="155" t="s">
        <v>363</v>
      </c>
      <c r="N77" s="43" t="s">
        <v>630</v>
      </c>
      <c r="O77" s="43" t="s">
        <v>631</v>
      </c>
      <c r="Q77" s="43" t="s">
        <v>632</v>
      </c>
    </row>
    <row r="78" spans="1:17" x14ac:dyDescent="0.3">
      <c r="A78" s="152" t="s">
        <v>637</v>
      </c>
      <c r="B78" s="178" t="s">
        <v>638</v>
      </c>
      <c r="C78" s="154" t="s">
        <v>637</v>
      </c>
      <c r="D78" s="153" t="s">
        <v>639</v>
      </c>
      <c r="E78" s="154" t="s">
        <v>637</v>
      </c>
      <c r="F78" s="178" t="s">
        <v>629</v>
      </c>
      <c r="G78" s="154" t="s">
        <v>637</v>
      </c>
      <c r="H78" s="155" t="s">
        <v>363</v>
      </c>
      <c r="N78" s="43" t="s">
        <v>630</v>
      </c>
      <c r="O78" s="43" t="s">
        <v>631</v>
      </c>
      <c r="Q78" s="43" t="s">
        <v>632</v>
      </c>
    </row>
    <row r="79" spans="1:17" x14ac:dyDescent="0.3">
      <c r="A79" s="152" t="s">
        <v>640</v>
      </c>
      <c r="B79" s="178" t="s">
        <v>638</v>
      </c>
      <c r="C79" s="154" t="s">
        <v>640</v>
      </c>
      <c r="D79" s="153" t="s">
        <v>641</v>
      </c>
      <c r="E79" s="154" t="s">
        <v>640</v>
      </c>
      <c r="F79" s="178" t="s">
        <v>629</v>
      </c>
      <c r="G79" s="154" t="s">
        <v>640</v>
      </c>
      <c r="H79" s="155" t="s">
        <v>363</v>
      </c>
      <c r="N79" s="43" t="s">
        <v>630</v>
      </c>
      <c r="O79" s="43" t="s">
        <v>631</v>
      </c>
      <c r="Q79" s="43" t="s">
        <v>632</v>
      </c>
    </row>
    <row r="80" spans="1:17" x14ac:dyDescent="0.3">
      <c r="A80" s="152" t="s">
        <v>642</v>
      </c>
      <c r="B80" s="178" t="s">
        <v>638</v>
      </c>
      <c r="C80" s="154" t="s">
        <v>642</v>
      </c>
      <c r="D80" s="153" t="s">
        <v>643</v>
      </c>
      <c r="E80" s="154" t="s">
        <v>642</v>
      </c>
      <c r="F80" s="178" t="s">
        <v>629</v>
      </c>
      <c r="G80" s="154" t="s">
        <v>642</v>
      </c>
      <c r="H80" s="155" t="s">
        <v>363</v>
      </c>
      <c r="N80" s="43" t="s">
        <v>630</v>
      </c>
      <c r="O80" s="43" t="s">
        <v>631</v>
      </c>
      <c r="Q80" s="43" t="s">
        <v>632</v>
      </c>
    </row>
    <row r="81" spans="1:17" s="185" customFormat="1" x14ac:dyDescent="0.3">
      <c r="A81" s="186" t="s">
        <v>644</v>
      </c>
      <c r="B81" s="187" t="s">
        <v>645</v>
      </c>
      <c r="C81" s="188" t="s">
        <v>644</v>
      </c>
      <c r="D81" s="189" t="s">
        <v>646</v>
      </c>
      <c r="E81" s="188" t="s">
        <v>644</v>
      </c>
      <c r="F81" s="187" t="s">
        <v>629</v>
      </c>
      <c r="G81" s="188" t="s">
        <v>644</v>
      </c>
      <c r="H81" s="190" t="s">
        <v>363</v>
      </c>
      <c r="N81" s="185" t="s">
        <v>630</v>
      </c>
      <c r="O81" s="185" t="s">
        <v>631</v>
      </c>
      <c r="Q81" s="185" t="s">
        <v>632</v>
      </c>
    </row>
    <row r="82" spans="1:17" x14ac:dyDescent="0.3">
      <c r="A82" s="152" t="s">
        <v>647</v>
      </c>
      <c r="B82" s="178" t="s">
        <v>372</v>
      </c>
      <c r="C82" s="154" t="s">
        <v>647</v>
      </c>
      <c r="D82" s="153" t="s">
        <v>648</v>
      </c>
      <c r="E82" s="154" t="s">
        <v>647</v>
      </c>
      <c r="F82" s="178" t="s">
        <v>629</v>
      </c>
      <c r="G82" s="154" t="s">
        <v>647</v>
      </c>
      <c r="H82" s="155" t="s">
        <v>363</v>
      </c>
      <c r="N82" s="43" t="s">
        <v>630</v>
      </c>
      <c r="O82" s="43" t="s">
        <v>631</v>
      </c>
      <c r="Q82" s="43" t="s">
        <v>632</v>
      </c>
    </row>
    <row r="83" spans="1:17" x14ac:dyDescent="0.3">
      <c r="A83" s="152" t="s">
        <v>649</v>
      </c>
      <c r="B83" s="178" t="s">
        <v>372</v>
      </c>
      <c r="C83" s="154" t="s">
        <v>649</v>
      </c>
      <c r="D83" s="153" t="s">
        <v>650</v>
      </c>
      <c r="E83" s="154" t="s">
        <v>649</v>
      </c>
      <c r="F83" s="178" t="s">
        <v>629</v>
      </c>
      <c r="G83" s="154" t="s">
        <v>649</v>
      </c>
      <c r="H83" s="155" t="s">
        <v>363</v>
      </c>
      <c r="N83" s="43" t="s">
        <v>630</v>
      </c>
      <c r="O83" s="43" t="s">
        <v>631</v>
      </c>
      <c r="Q83" s="43" t="s">
        <v>632</v>
      </c>
    </row>
    <row r="84" spans="1:17" x14ac:dyDescent="0.3">
      <c r="A84" s="152" t="s">
        <v>651</v>
      </c>
      <c r="B84" s="178" t="s">
        <v>372</v>
      </c>
      <c r="C84" s="154" t="s">
        <v>651</v>
      </c>
      <c r="D84" s="153" t="s">
        <v>652</v>
      </c>
      <c r="E84" s="154" t="s">
        <v>651</v>
      </c>
      <c r="F84" s="178" t="s">
        <v>629</v>
      </c>
      <c r="G84" s="154" t="s">
        <v>651</v>
      </c>
      <c r="H84" s="155" t="s">
        <v>363</v>
      </c>
      <c r="N84" s="43" t="s">
        <v>630</v>
      </c>
      <c r="O84" s="43" t="s">
        <v>631</v>
      </c>
      <c r="Q84" s="43" t="s">
        <v>632</v>
      </c>
    </row>
    <row r="85" spans="1:17" s="185" customFormat="1" x14ac:dyDescent="0.3">
      <c r="A85" s="186" t="s">
        <v>653</v>
      </c>
      <c r="B85" s="187" t="s">
        <v>654</v>
      </c>
      <c r="C85" s="188" t="s">
        <v>653</v>
      </c>
      <c r="D85" s="189" t="s">
        <v>655</v>
      </c>
      <c r="E85" s="188" t="s">
        <v>653</v>
      </c>
      <c r="F85" s="187" t="s">
        <v>629</v>
      </c>
      <c r="G85" s="188" t="s">
        <v>653</v>
      </c>
      <c r="H85" s="190" t="s">
        <v>363</v>
      </c>
      <c r="N85" s="185" t="s">
        <v>630</v>
      </c>
      <c r="O85" s="185" t="s">
        <v>631</v>
      </c>
      <c r="Q85" s="185" t="s">
        <v>632</v>
      </c>
    </row>
    <row r="86" spans="1:17" s="185" customFormat="1" x14ac:dyDescent="0.3">
      <c r="A86" s="186" t="s">
        <v>656</v>
      </c>
      <c r="B86" s="187" t="s">
        <v>654</v>
      </c>
      <c r="C86" s="188" t="s">
        <v>656</v>
      </c>
      <c r="D86" s="189" t="s">
        <v>657</v>
      </c>
      <c r="E86" s="188" t="s">
        <v>656</v>
      </c>
      <c r="F86" s="187" t="s">
        <v>629</v>
      </c>
      <c r="G86" s="188" t="s">
        <v>656</v>
      </c>
      <c r="H86" s="190" t="s">
        <v>363</v>
      </c>
      <c r="N86" s="185" t="s">
        <v>630</v>
      </c>
      <c r="O86" s="185" t="s">
        <v>631</v>
      </c>
      <c r="Q86" s="185" t="s">
        <v>632</v>
      </c>
    </row>
    <row r="87" spans="1:17" s="185" customFormat="1" x14ac:dyDescent="0.3">
      <c r="A87" s="186" t="s">
        <v>658</v>
      </c>
      <c r="B87" s="187" t="s">
        <v>654</v>
      </c>
      <c r="C87" s="188" t="s">
        <v>658</v>
      </c>
      <c r="D87" s="189" t="s">
        <v>659</v>
      </c>
      <c r="E87" s="188" t="s">
        <v>658</v>
      </c>
      <c r="F87" s="187" t="s">
        <v>629</v>
      </c>
      <c r="G87" s="188" t="s">
        <v>658</v>
      </c>
      <c r="H87" s="190" t="s">
        <v>363</v>
      </c>
      <c r="N87" s="185" t="s">
        <v>630</v>
      </c>
      <c r="O87" s="185" t="s">
        <v>631</v>
      </c>
      <c r="Q87" s="185" t="s">
        <v>632</v>
      </c>
    </row>
    <row r="88" spans="1:17" x14ac:dyDescent="0.3">
      <c r="A88" s="152" t="s">
        <v>660</v>
      </c>
      <c r="B88" s="178" t="s">
        <v>661</v>
      </c>
      <c r="C88" s="154" t="s">
        <v>660</v>
      </c>
      <c r="D88" s="153" t="s">
        <v>662</v>
      </c>
      <c r="E88" s="154" t="s">
        <v>614</v>
      </c>
      <c r="F88" s="178" t="s">
        <v>629</v>
      </c>
      <c r="G88" s="154" t="s">
        <v>660</v>
      </c>
      <c r="H88" s="155" t="s">
        <v>363</v>
      </c>
      <c r="N88" s="43" t="s">
        <v>630</v>
      </c>
      <c r="O88" s="43" t="s">
        <v>631</v>
      </c>
      <c r="Q88" s="43" t="s">
        <v>632</v>
      </c>
    </row>
    <row r="89" spans="1:17" x14ac:dyDescent="0.3">
      <c r="A89" s="152" t="s">
        <v>663</v>
      </c>
      <c r="B89" s="178" t="s">
        <v>661</v>
      </c>
      <c r="C89" s="154" t="s">
        <v>663</v>
      </c>
      <c r="D89" s="153" t="s">
        <v>664</v>
      </c>
      <c r="E89" s="154" t="s">
        <v>616</v>
      </c>
      <c r="F89" s="178" t="s">
        <v>629</v>
      </c>
      <c r="G89" s="154" t="s">
        <v>663</v>
      </c>
      <c r="H89" s="155" t="s">
        <v>363</v>
      </c>
      <c r="N89" s="43" t="s">
        <v>630</v>
      </c>
      <c r="O89" s="43" t="s">
        <v>631</v>
      </c>
      <c r="Q89" s="43" t="s">
        <v>632</v>
      </c>
    </row>
    <row r="90" spans="1:17" x14ac:dyDescent="0.3">
      <c r="A90" s="152" t="s">
        <v>665</v>
      </c>
      <c r="B90" s="178" t="s">
        <v>661</v>
      </c>
      <c r="C90" s="154" t="s">
        <v>665</v>
      </c>
      <c r="D90" s="153" t="s">
        <v>666</v>
      </c>
      <c r="E90" s="154" t="s">
        <v>617</v>
      </c>
      <c r="F90" s="178" t="s">
        <v>629</v>
      </c>
      <c r="G90" s="154" t="s">
        <v>665</v>
      </c>
      <c r="H90" s="155" t="s">
        <v>363</v>
      </c>
      <c r="N90" s="43" t="s">
        <v>630</v>
      </c>
      <c r="O90" s="43" t="s">
        <v>631</v>
      </c>
      <c r="Q90" s="43" t="s">
        <v>632</v>
      </c>
    </row>
    <row r="91" spans="1:17" x14ac:dyDescent="0.3">
      <c r="A91" s="152" t="s">
        <v>667</v>
      </c>
      <c r="B91" s="178" t="s">
        <v>661</v>
      </c>
      <c r="C91" s="154" t="s">
        <v>667</v>
      </c>
      <c r="D91" s="153" t="s">
        <v>668</v>
      </c>
      <c r="E91" s="154" t="s">
        <v>620</v>
      </c>
      <c r="F91" s="178" t="s">
        <v>629</v>
      </c>
      <c r="G91" s="154" t="s">
        <v>667</v>
      </c>
      <c r="H91" s="155" t="s">
        <v>363</v>
      </c>
      <c r="N91" s="43" t="s">
        <v>630</v>
      </c>
      <c r="O91" s="43" t="s">
        <v>631</v>
      </c>
      <c r="Q91" s="43" t="s">
        <v>632</v>
      </c>
    </row>
    <row r="92" spans="1:17" s="8" customFormat="1" x14ac:dyDescent="0.3">
      <c r="A92" s="11" t="s">
        <v>669</v>
      </c>
      <c r="B92" s="179" t="s">
        <v>670</v>
      </c>
      <c r="C92" s="12" t="s">
        <v>669</v>
      </c>
      <c r="D92" s="156" t="s">
        <v>671</v>
      </c>
      <c r="E92" s="12" t="s">
        <v>669</v>
      </c>
      <c r="F92" s="179" t="s">
        <v>672</v>
      </c>
      <c r="G92" s="12" t="s">
        <v>669</v>
      </c>
      <c r="H92" s="13" t="s">
        <v>369</v>
      </c>
      <c r="O92" s="8" t="s">
        <v>631</v>
      </c>
      <c r="P92" s="8" t="s">
        <v>673</v>
      </c>
      <c r="Q92" s="8" t="s">
        <v>632</v>
      </c>
    </row>
    <row r="93" spans="1:17" s="8" customFormat="1" x14ac:dyDescent="0.3">
      <c r="A93" s="11" t="s">
        <v>674</v>
      </c>
      <c r="B93" s="179" t="s">
        <v>670</v>
      </c>
      <c r="C93" s="12" t="s">
        <v>674</v>
      </c>
      <c r="D93" s="156" t="s">
        <v>675</v>
      </c>
      <c r="E93" s="12" t="s">
        <v>674</v>
      </c>
      <c r="F93" s="179" t="s">
        <v>672</v>
      </c>
      <c r="G93" s="12" t="s">
        <v>674</v>
      </c>
      <c r="H93" s="13" t="s">
        <v>369</v>
      </c>
      <c r="O93" s="8" t="s">
        <v>631</v>
      </c>
      <c r="P93" s="8" t="s">
        <v>673</v>
      </c>
      <c r="Q93" s="8" t="s">
        <v>632</v>
      </c>
    </row>
    <row r="94" spans="1:17" x14ac:dyDescent="0.3">
      <c r="A94" s="11" t="s">
        <v>676</v>
      </c>
      <c r="B94" s="179" t="s">
        <v>677</v>
      </c>
      <c r="C94" s="12" t="s">
        <v>676</v>
      </c>
      <c r="D94" s="156" t="s">
        <v>678</v>
      </c>
      <c r="E94" s="12" t="s">
        <v>676</v>
      </c>
      <c r="F94" s="179" t="s">
        <v>672</v>
      </c>
      <c r="G94" s="12" t="s">
        <v>676</v>
      </c>
      <c r="H94" s="13" t="s">
        <v>369</v>
      </c>
      <c r="O94" s="2" t="s">
        <v>631</v>
      </c>
      <c r="P94" s="2" t="s">
        <v>673</v>
      </c>
      <c r="Q94" s="2" t="s">
        <v>632</v>
      </c>
    </row>
    <row r="95" spans="1:17" x14ac:dyDescent="0.3">
      <c r="A95" s="11" t="s">
        <v>679</v>
      </c>
      <c r="B95" s="179" t="s">
        <v>677</v>
      </c>
      <c r="C95" s="12" t="s">
        <v>679</v>
      </c>
      <c r="D95" s="156" t="s">
        <v>680</v>
      </c>
      <c r="E95" s="12" t="s">
        <v>679</v>
      </c>
      <c r="F95" s="179" t="s">
        <v>672</v>
      </c>
      <c r="G95" s="12" t="s">
        <v>679</v>
      </c>
      <c r="H95" s="13" t="s">
        <v>369</v>
      </c>
      <c r="O95" s="2" t="s">
        <v>631</v>
      </c>
      <c r="P95" s="2" t="s">
        <v>673</v>
      </c>
      <c r="Q95" s="2" t="s">
        <v>632</v>
      </c>
    </row>
    <row r="96" spans="1:17" x14ac:dyDescent="0.3">
      <c r="A96" s="11" t="s">
        <v>681</v>
      </c>
      <c r="B96" s="179" t="s">
        <v>677</v>
      </c>
      <c r="C96" s="12" t="s">
        <v>681</v>
      </c>
      <c r="D96" s="156" t="s">
        <v>652</v>
      </c>
      <c r="E96" s="12" t="s">
        <v>681</v>
      </c>
      <c r="F96" s="179" t="s">
        <v>672</v>
      </c>
      <c r="G96" s="12" t="s">
        <v>681</v>
      </c>
      <c r="H96" s="13" t="s">
        <v>369</v>
      </c>
      <c r="O96" s="2" t="s">
        <v>631</v>
      </c>
      <c r="P96" s="2" t="s">
        <v>673</v>
      </c>
      <c r="Q96" s="2" t="s">
        <v>632</v>
      </c>
    </row>
    <row r="97" spans="1:17" x14ac:dyDescent="0.3">
      <c r="A97" s="11" t="s">
        <v>682</v>
      </c>
      <c r="B97" s="179" t="s">
        <v>388</v>
      </c>
      <c r="C97" s="12" t="s">
        <v>682</v>
      </c>
      <c r="D97" s="156" t="s">
        <v>683</v>
      </c>
      <c r="E97" s="12" t="s">
        <v>682</v>
      </c>
      <c r="F97" s="179" t="s">
        <v>672</v>
      </c>
      <c r="G97" s="12" t="s">
        <v>682</v>
      </c>
      <c r="H97" s="13" t="s">
        <v>369</v>
      </c>
      <c r="O97" s="2" t="s">
        <v>631</v>
      </c>
      <c r="P97" s="2" t="s">
        <v>673</v>
      </c>
      <c r="Q97" s="2" t="s">
        <v>632</v>
      </c>
    </row>
    <row r="98" spans="1:17" x14ac:dyDescent="0.3">
      <c r="A98" s="11" t="s">
        <v>684</v>
      </c>
      <c r="B98" s="179" t="s">
        <v>388</v>
      </c>
      <c r="C98" s="12" t="s">
        <v>684</v>
      </c>
      <c r="D98" s="156" t="s">
        <v>685</v>
      </c>
      <c r="E98" s="12" t="s">
        <v>684</v>
      </c>
      <c r="F98" s="179" t="s">
        <v>672</v>
      </c>
      <c r="G98" s="12" t="s">
        <v>684</v>
      </c>
      <c r="H98" s="13" t="s">
        <v>369</v>
      </c>
      <c r="O98" s="2" t="s">
        <v>631</v>
      </c>
      <c r="P98" s="2" t="s">
        <v>673</v>
      </c>
      <c r="Q98" s="2" t="s">
        <v>632</v>
      </c>
    </row>
    <row r="99" spans="1:17" x14ac:dyDescent="0.3">
      <c r="A99" s="11" t="s">
        <v>686</v>
      </c>
      <c r="B99" s="179" t="s">
        <v>388</v>
      </c>
      <c r="C99" s="12" t="s">
        <v>686</v>
      </c>
      <c r="D99" s="12" t="s">
        <v>652</v>
      </c>
      <c r="E99" s="12" t="s">
        <v>686</v>
      </c>
      <c r="F99" s="179" t="s">
        <v>672</v>
      </c>
      <c r="G99" s="12" t="s">
        <v>686</v>
      </c>
      <c r="H99" s="13" t="s">
        <v>369</v>
      </c>
      <c r="O99" s="2" t="s">
        <v>631</v>
      </c>
      <c r="P99" s="2" t="s">
        <v>673</v>
      </c>
      <c r="Q99" s="2" t="s">
        <v>632</v>
      </c>
    </row>
    <row r="100" spans="1:17" x14ac:dyDescent="0.3">
      <c r="A100" s="11" t="s">
        <v>687</v>
      </c>
      <c r="B100" s="179" t="s">
        <v>688</v>
      </c>
      <c r="C100" s="12" t="s">
        <v>687</v>
      </c>
      <c r="D100" s="12" t="s">
        <v>689</v>
      </c>
      <c r="E100" s="12" t="s">
        <v>687</v>
      </c>
      <c r="F100" s="179" t="s">
        <v>672</v>
      </c>
      <c r="G100" s="12" t="s">
        <v>687</v>
      </c>
      <c r="H100" s="13" t="s">
        <v>369</v>
      </c>
      <c r="O100" s="2" t="s">
        <v>631</v>
      </c>
      <c r="P100" s="2" t="s">
        <v>673</v>
      </c>
      <c r="Q100" s="2" t="s">
        <v>632</v>
      </c>
    </row>
    <row r="101" spans="1:17" x14ac:dyDescent="0.3">
      <c r="A101" s="11" t="s">
        <v>690</v>
      </c>
      <c r="B101" s="179" t="s">
        <v>688</v>
      </c>
      <c r="C101" s="12" t="s">
        <v>690</v>
      </c>
      <c r="D101" s="12" t="s">
        <v>691</v>
      </c>
      <c r="E101" s="12" t="s">
        <v>690</v>
      </c>
      <c r="F101" s="179" t="s">
        <v>672</v>
      </c>
      <c r="G101" s="12" t="s">
        <v>690</v>
      </c>
      <c r="H101" s="13" t="s">
        <v>369</v>
      </c>
      <c r="O101" s="2" t="s">
        <v>631</v>
      </c>
      <c r="P101" s="2" t="s">
        <v>673</v>
      </c>
      <c r="Q101" s="2" t="s">
        <v>632</v>
      </c>
    </row>
    <row r="102" spans="1:17" x14ac:dyDescent="0.3">
      <c r="A102" s="11" t="s">
        <v>692</v>
      </c>
      <c r="B102" s="179" t="s">
        <v>688</v>
      </c>
      <c r="C102" s="12" t="s">
        <v>692</v>
      </c>
      <c r="D102" s="12" t="s">
        <v>693</v>
      </c>
      <c r="E102" s="12" t="s">
        <v>692</v>
      </c>
      <c r="F102" s="179" t="s">
        <v>672</v>
      </c>
      <c r="G102" s="12" t="s">
        <v>692</v>
      </c>
      <c r="H102" s="13" t="s">
        <v>369</v>
      </c>
      <c r="O102" s="2" t="s">
        <v>631</v>
      </c>
      <c r="P102" s="2" t="s">
        <v>673</v>
      </c>
      <c r="Q102" s="2" t="s">
        <v>632</v>
      </c>
    </row>
    <row r="103" spans="1:17" x14ac:dyDescent="0.3">
      <c r="A103" s="11" t="s">
        <v>694</v>
      </c>
      <c r="B103" s="179" t="s">
        <v>695</v>
      </c>
      <c r="C103" s="12" t="s">
        <v>694</v>
      </c>
      <c r="D103" s="12" t="s">
        <v>696</v>
      </c>
      <c r="E103" s="12" t="s">
        <v>694</v>
      </c>
      <c r="F103" s="179" t="s">
        <v>672</v>
      </c>
      <c r="G103" s="12" t="s">
        <v>694</v>
      </c>
      <c r="H103" s="13" t="s">
        <v>369</v>
      </c>
      <c r="O103" s="2" t="s">
        <v>631</v>
      </c>
      <c r="P103" s="2" t="s">
        <v>673</v>
      </c>
      <c r="Q103" s="2" t="s">
        <v>632</v>
      </c>
    </row>
    <row r="104" spans="1:17" x14ac:dyDescent="0.3">
      <c r="A104" s="191" t="s">
        <v>697</v>
      </c>
      <c r="B104" s="192" t="s">
        <v>698</v>
      </c>
      <c r="C104" s="193" t="s">
        <v>697</v>
      </c>
      <c r="D104" s="193" t="s">
        <v>699</v>
      </c>
      <c r="E104" s="193" t="s">
        <v>697</v>
      </c>
      <c r="F104" s="192" t="s">
        <v>700</v>
      </c>
      <c r="G104" s="193" t="s">
        <v>697</v>
      </c>
      <c r="H104" s="194" t="s">
        <v>373</v>
      </c>
      <c r="O104" s="61" t="s">
        <v>631</v>
      </c>
      <c r="P104" s="61" t="s">
        <v>673</v>
      </c>
      <c r="Q104" s="61" t="s">
        <v>632</v>
      </c>
    </row>
    <row r="105" spans="1:17" x14ac:dyDescent="0.3">
      <c r="A105" s="191" t="s">
        <v>701</v>
      </c>
      <c r="B105" s="192" t="s">
        <v>386</v>
      </c>
      <c r="C105" s="193" t="s">
        <v>701</v>
      </c>
      <c r="D105" s="193" t="s">
        <v>702</v>
      </c>
      <c r="E105" s="193" t="s">
        <v>701</v>
      </c>
      <c r="F105" s="192" t="s">
        <v>700</v>
      </c>
      <c r="G105" s="193" t="s">
        <v>701</v>
      </c>
      <c r="H105" s="194" t="s">
        <v>373</v>
      </c>
      <c r="O105" s="61" t="s">
        <v>631</v>
      </c>
      <c r="P105" s="61" t="s">
        <v>673</v>
      </c>
      <c r="Q105" s="61" t="s">
        <v>632</v>
      </c>
    </row>
    <row r="106" spans="1:17" x14ac:dyDescent="0.3">
      <c r="A106" s="191" t="s">
        <v>703</v>
      </c>
      <c r="B106" s="192" t="s">
        <v>386</v>
      </c>
      <c r="C106" s="193" t="s">
        <v>703</v>
      </c>
      <c r="D106" s="193" t="s">
        <v>704</v>
      </c>
      <c r="E106" s="193" t="s">
        <v>703</v>
      </c>
      <c r="F106" s="192" t="s">
        <v>700</v>
      </c>
      <c r="G106" s="193" t="s">
        <v>703</v>
      </c>
      <c r="H106" s="194" t="s">
        <v>373</v>
      </c>
      <c r="O106" s="61" t="s">
        <v>631</v>
      </c>
      <c r="P106" s="61" t="s">
        <v>673</v>
      </c>
      <c r="Q106" s="61" t="s">
        <v>632</v>
      </c>
    </row>
    <row r="107" spans="1:17" x14ac:dyDescent="0.3">
      <c r="A107" s="191" t="s">
        <v>705</v>
      </c>
      <c r="B107" s="192" t="s">
        <v>706</v>
      </c>
      <c r="C107" s="193" t="s">
        <v>705</v>
      </c>
      <c r="D107" s="193" t="s">
        <v>707</v>
      </c>
      <c r="E107" s="193" t="s">
        <v>701</v>
      </c>
      <c r="F107" s="192" t="s">
        <v>700</v>
      </c>
      <c r="G107" s="193" t="s">
        <v>705</v>
      </c>
      <c r="H107" s="194" t="s">
        <v>373</v>
      </c>
      <c r="O107" s="61" t="s">
        <v>631</v>
      </c>
      <c r="P107" s="61" t="s">
        <v>673</v>
      </c>
      <c r="Q107" s="61" t="s">
        <v>632</v>
      </c>
    </row>
    <row r="108" spans="1:17" x14ac:dyDescent="0.3">
      <c r="A108" s="195" t="s">
        <v>708</v>
      </c>
      <c r="B108" s="196" t="s">
        <v>706</v>
      </c>
      <c r="C108" s="197" t="s">
        <v>708</v>
      </c>
      <c r="D108" s="197" t="s">
        <v>709</v>
      </c>
      <c r="E108" s="197" t="s">
        <v>703</v>
      </c>
      <c r="F108" s="196" t="s">
        <v>700</v>
      </c>
      <c r="G108" s="197" t="s">
        <v>708</v>
      </c>
      <c r="H108" s="198" t="s">
        <v>373</v>
      </c>
      <c r="O108" s="61" t="s">
        <v>631</v>
      </c>
      <c r="P108" s="61" t="s">
        <v>673</v>
      </c>
      <c r="Q108" s="61" t="s">
        <v>632</v>
      </c>
    </row>
    <row r="110" spans="1:17" x14ac:dyDescent="0.3">
      <c r="A110" s="1" t="s">
        <v>710</v>
      </c>
      <c r="B110" s="1" t="s">
        <v>711</v>
      </c>
    </row>
    <row r="111" spans="1:17" x14ac:dyDescent="0.3">
      <c r="A111" s="148" t="s">
        <v>496</v>
      </c>
      <c r="B111" s="14" t="s">
        <v>86</v>
      </c>
      <c r="C111" s="148" t="s">
        <v>496</v>
      </c>
      <c r="D111" s="4" t="s">
        <v>497</v>
      </c>
      <c r="E111" s="148" t="s">
        <v>496</v>
      </c>
      <c r="F111" s="15" t="s">
        <v>498</v>
      </c>
      <c r="G111" s="148" t="s">
        <v>496</v>
      </c>
      <c r="H111" s="149" t="s">
        <v>499</v>
      </c>
      <c r="I111" s="1"/>
      <c r="J111" s="1"/>
      <c r="K111" s="1"/>
      <c r="L111" s="1"/>
      <c r="M111" s="1"/>
      <c r="N111" s="1"/>
    </row>
    <row r="112" spans="1:17" x14ac:dyDescent="0.3">
      <c r="A112" s="150" t="s">
        <v>41</v>
      </c>
      <c r="B112" s="151" t="s">
        <v>41</v>
      </c>
      <c r="C112" s="151" t="s">
        <v>41</v>
      </c>
      <c r="D112" s="151" t="s">
        <v>41</v>
      </c>
      <c r="E112" s="151" t="s">
        <v>41</v>
      </c>
      <c r="F112" s="6" t="s">
        <v>41</v>
      </c>
      <c r="G112" s="151" t="s">
        <v>41</v>
      </c>
      <c r="H112" s="7" t="s">
        <v>41</v>
      </c>
      <c r="I112" s="1"/>
      <c r="J112" s="1"/>
      <c r="K112" s="1"/>
      <c r="L112" s="1"/>
      <c r="M112" s="1"/>
      <c r="N112" s="1"/>
    </row>
    <row r="113" spans="1:19" x14ac:dyDescent="0.3">
      <c r="A113" s="152" t="s">
        <v>96</v>
      </c>
      <c r="B113" s="178" t="s">
        <v>167</v>
      </c>
      <c r="C113" s="154" t="s">
        <v>96</v>
      </c>
      <c r="D113" s="153" t="s">
        <v>168</v>
      </c>
      <c r="E113" s="154" t="s">
        <v>96</v>
      </c>
      <c r="F113" s="178" t="s">
        <v>712</v>
      </c>
      <c r="G113" s="154" t="s">
        <v>96</v>
      </c>
      <c r="H113" s="155" t="s">
        <v>89</v>
      </c>
      <c r="S113" s="43" t="s">
        <v>110</v>
      </c>
    </row>
    <row r="114" spans="1:19" x14ac:dyDescent="0.3">
      <c r="A114" s="152" t="s">
        <v>713</v>
      </c>
      <c r="B114" s="178" t="s">
        <v>167</v>
      </c>
      <c r="C114" s="154" t="s">
        <v>713</v>
      </c>
      <c r="D114" s="153" t="s">
        <v>714</v>
      </c>
      <c r="E114" s="154" t="s">
        <v>713</v>
      </c>
      <c r="F114" s="178" t="s">
        <v>712</v>
      </c>
      <c r="G114" s="154" t="s">
        <v>713</v>
      </c>
      <c r="H114" s="155" t="s">
        <v>89</v>
      </c>
      <c r="S114" s="43" t="s">
        <v>110</v>
      </c>
    </row>
    <row r="115" spans="1:19" x14ac:dyDescent="0.3">
      <c r="A115" s="152" t="s">
        <v>98</v>
      </c>
      <c r="B115" s="178" t="s">
        <v>167</v>
      </c>
      <c r="C115" s="154" t="s">
        <v>98</v>
      </c>
      <c r="D115" s="153" t="s">
        <v>170</v>
      </c>
      <c r="E115" s="154" t="s">
        <v>98</v>
      </c>
      <c r="F115" s="178" t="s">
        <v>712</v>
      </c>
      <c r="G115" s="154" t="s">
        <v>98</v>
      </c>
      <c r="H115" s="155" t="s">
        <v>89</v>
      </c>
      <c r="S115" s="43" t="s">
        <v>110</v>
      </c>
    </row>
    <row r="116" spans="1:19" x14ac:dyDescent="0.3">
      <c r="A116" s="152" t="s">
        <v>715</v>
      </c>
      <c r="B116" s="178" t="s">
        <v>716</v>
      </c>
      <c r="C116" s="152" t="s">
        <v>715</v>
      </c>
      <c r="D116" s="153" t="s">
        <v>717</v>
      </c>
      <c r="E116" s="152" t="s">
        <v>715</v>
      </c>
      <c r="F116" s="178" t="s">
        <v>712</v>
      </c>
      <c r="G116" s="152" t="s">
        <v>715</v>
      </c>
      <c r="H116" s="155" t="s">
        <v>89</v>
      </c>
      <c r="S116" s="43" t="s">
        <v>110</v>
      </c>
    </row>
    <row r="117" spans="1:19" x14ac:dyDescent="0.3">
      <c r="A117" s="152" t="s">
        <v>718</v>
      </c>
      <c r="B117" s="178" t="s">
        <v>716</v>
      </c>
      <c r="C117" s="152" t="s">
        <v>718</v>
      </c>
      <c r="D117" s="153" t="s">
        <v>719</v>
      </c>
      <c r="E117" s="152" t="s">
        <v>718</v>
      </c>
      <c r="F117" s="178" t="s">
        <v>712</v>
      </c>
      <c r="G117" s="152" t="s">
        <v>718</v>
      </c>
      <c r="H117" s="155" t="s">
        <v>89</v>
      </c>
      <c r="S117" s="43" t="s">
        <v>110</v>
      </c>
    </row>
    <row r="118" spans="1:19" x14ac:dyDescent="0.3">
      <c r="A118" s="152" t="s">
        <v>720</v>
      </c>
      <c r="B118" s="178" t="s">
        <v>716</v>
      </c>
      <c r="C118" s="152" t="s">
        <v>720</v>
      </c>
      <c r="D118" s="153" t="s">
        <v>721</v>
      </c>
      <c r="E118" s="152" t="s">
        <v>720</v>
      </c>
      <c r="F118" s="178" t="s">
        <v>712</v>
      </c>
      <c r="G118" s="152" t="s">
        <v>720</v>
      </c>
      <c r="H118" s="155" t="s">
        <v>89</v>
      </c>
      <c r="S118" s="43" t="s">
        <v>110</v>
      </c>
    </row>
    <row r="119" spans="1:19" x14ac:dyDescent="0.3">
      <c r="A119" s="152" t="s">
        <v>722</v>
      </c>
      <c r="B119" s="178" t="s">
        <v>716</v>
      </c>
      <c r="C119" s="152" t="s">
        <v>722</v>
      </c>
      <c r="D119" s="152" t="s">
        <v>723</v>
      </c>
      <c r="E119" s="152" t="s">
        <v>722</v>
      </c>
      <c r="F119" s="178" t="s">
        <v>712</v>
      </c>
      <c r="G119" s="152" t="s">
        <v>722</v>
      </c>
      <c r="H119" s="155" t="s">
        <v>89</v>
      </c>
      <c r="S119" s="43" t="s">
        <v>110</v>
      </c>
    </row>
    <row r="120" spans="1:19" x14ac:dyDescent="0.3">
      <c r="A120" s="152" t="s">
        <v>724</v>
      </c>
      <c r="B120" s="178" t="s">
        <v>716</v>
      </c>
      <c r="C120" s="152" t="s">
        <v>724</v>
      </c>
      <c r="D120" s="153" t="s">
        <v>636</v>
      </c>
      <c r="E120" s="152" t="s">
        <v>724</v>
      </c>
      <c r="F120" s="178" t="s">
        <v>712</v>
      </c>
      <c r="G120" s="152" t="s">
        <v>724</v>
      </c>
      <c r="H120" s="155" t="s">
        <v>89</v>
      </c>
      <c r="S120" s="43" t="s">
        <v>110</v>
      </c>
    </row>
    <row r="121" spans="1:19" x14ac:dyDescent="0.3">
      <c r="A121" s="210" t="s">
        <v>971</v>
      </c>
      <c r="B121" s="178" t="s">
        <v>171</v>
      </c>
      <c r="C121" s="210" t="s">
        <v>971</v>
      </c>
      <c r="D121" s="153" t="s">
        <v>972</v>
      </c>
      <c r="E121" s="210" t="s">
        <v>971</v>
      </c>
      <c r="F121" s="178" t="s">
        <v>712</v>
      </c>
      <c r="G121" s="210" t="s">
        <v>971</v>
      </c>
      <c r="H121" s="155" t="s">
        <v>89</v>
      </c>
      <c r="S121" s="43" t="s">
        <v>110</v>
      </c>
    </row>
    <row r="122" spans="1:19" x14ac:dyDescent="0.3">
      <c r="A122" s="210" t="s">
        <v>973</v>
      </c>
      <c r="B122" s="178" t="s">
        <v>171</v>
      </c>
      <c r="C122" s="210" t="s">
        <v>973</v>
      </c>
      <c r="D122" s="153" t="s">
        <v>974</v>
      </c>
      <c r="E122" s="210" t="s">
        <v>973</v>
      </c>
      <c r="F122" s="178" t="s">
        <v>712</v>
      </c>
      <c r="G122" s="210" t="s">
        <v>973</v>
      </c>
      <c r="H122" s="155" t="s">
        <v>89</v>
      </c>
      <c r="S122" s="43" t="s">
        <v>110</v>
      </c>
    </row>
    <row r="123" spans="1:19" x14ac:dyDescent="0.3">
      <c r="A123" s="210" t="s">
        <v>975</v>
      </c>
      <c r="B123" s="178" t="s">
        <v>976</v>
      </c>
      <c r="C123" s="210" t="s">
        <v>975</v>
      </c>
      <c r="D123" s="210" t="s">
        <v>726</v>
      </c>
      <c r="E123" s="210" t="s">
        <v>975</v>
      </c>
      <c r="F123" s="178" t="s">
        <v>712</v>
      </c>
      <c r="G123" s="210" t="s">
        <v>975</v>
      </c>
      <c r="H123" s="155" t="s">
        <v>89</v>
      </c>
      <c r="S123" s="43" t="s">
        <v>110</v>
      </c>
    </row>
    <row r="124" spans="1:19" x14ac:dyDescent="0.3">
      <c r="A124" s="210" t="s">
        <v>977</v>
      </c>
      <c r="B124" s="178" t="s">
        <v>976</v>
      </c>
      <c r="C124" s="210" t="s">
        <v>977</v>
      </c>
      <c r="D124" s="210" t="s">
        <v>978</v>
      </c>
      <c r="E124" s="210" t="s">
        <v>977</v>
      </c>
      <c r="F124" s="178" t="s">
        <v>712</v>
      </c>
      <c r="G124" s="210" t="s">
        <v>977</v>
      </c>
      <c r="H124" s="155" t="s">
        <v>89</v>
      </c>
      <c r="S124" s="43"/>
    </row>
    <row r="125" spans="1:19" x14ac:dyDescent="0.3">
      <c r="A125" s="210" t="s">
        <v>979</v>
      </c>
      <c r="B125" s="178" t="s">
        <v>976</v>
      </c>
      <c r="C125" s="210" t="s">
        <v>979</v>
      </c>
      <c r="D125" s="152" t="s">
        <v>172</v>
      </c>
      <c r="E125" s="210" t="s">
        <v>979</v>
      </c>
      <c r="F125" s="178" t="s">
        <v>712</v>
      </c>
      <c r="G125" s="210" t="s">
        <v>979</v>
      </c>
      <c r="H125" s="155" t="s">
        <v>89</v>
      </c>
      <c r="S125" s="43"/>
    </row>
    <row r="126" spans="1:19" x14ac:dyDescent="0.3">
      <c r="A126" s="210" t="s">
        <v>980</v>
      </c>
      <c r="B126" s="152" t="s">
        <v>173</v>
      </c>
      <c r="C126" s="210" t="s">
        <v>980</v>
      </c>
      <c r="D126" s="152" t="s">
        <v>729</v>
      </c>
      <c r="E126" s="210" t="s">
        <v>980</v>
      </c>
      <c r="F126" s="178" t="s">
        <v>712</v>
      </c>
      <c r="G126" s="210" t="s">
        <v>980</v>
      </c>
      <c r="H126" s="155" t="s">
        <v>89</v>
      </c>
      <c r="S126" s="43" t="s">
        <v>110</v>
      </c>
    </row>
    <row r="127" spans="1:19" x14ac:dyDescent="0.3">
      <c r="A127" s="210" t="s">
        <v>981</v>
      </c>
      <c r="B127" s="152" t="s">
        <v>173</v>
      </c>
      <c r="C127" s="210" t="s">
        <v>981</v>
      </c>
      <c r="D127" s="152" t="s">
        <v>174</v>
      </c>
      <c r="E127" s="210" t="s">
        <v>981</v>
      </c>
      <c r="F127" s="178" t="s">
        <v>712</v>
      </c>
      <c r="G127" s="210" t="s">
        <v>981</v>
      </c>
      <c r="H127" s="155" t="s">
        <v>89</v>
      </c>
      <c r="S127" s="43" t="s">
        <v>110</v>
      </c>
    </row>
    <row r="128" spans="1:19" x14ac:dyDescent="0.3">
      <c r="A128" s="210" t="s">
        <v>982</v>
      </c>
      <c r="B128" s="152" t="s">
        <v>173</v>
      </c>
      <c r="C128" s="210" t="s">
        <v>982</v>
      </c>
      <c r="D128" s="153" t="s">
        <v>175</v>
      </c>
      <c r="E128" s="210" t="s">
        <v>982</v>
      </c>
      <c r="F128" s="178" t="s">
        <v>712</v>
      </c>
      <c r="G128" s="210" t="s">
        <v>982</v>
      </c>
      <c r="H128" s="155" t="s">
        <v>89</v>
      </c>
      <c r="S128" s="43" t="s">
        <v>110</v>
      </c>
    </row>
    <row r="129" spans="1:22" x14ac:dyDescent="0.3">
      <c r="A129" s="210" t="s">
        <v>983</v>
      </c>
      <c r="B129" s="152" t="s">
        <v>173</v>
      </c>
      <c r="C129" s="210" t="s">
        <v>983</v>
      </c>
      <c r="D129" s="153" t="s">
        <v>730</v>
      </c>
      <c r="E129" s="210" t="s">
        <v>983</v>
      </c>
      <c r="F129" s="178" t="s">
        <v>712</v>
      </c>
      <c r="G129" s="210" t="s">
        <v>983</v>
      </c>
      <c r="H129" s="155" t="s">
        <v>89</v>
      </c>
      <c r="S129" s="43" t="s">
        <v>110</v>
      </c>
    </row>
    <row r="130" spans="1:22" x14ac:dyDescent="0.3">
      <c r="A130" s="210" t="s">
        <v>984</v>
      </c>
      <c r="B130" s="152" t="s">
        <v>173</v>
      </c>
      <c r="C130" s="210" t="s">
        <v>984</v>
      </c>
      <c r="D130" s="153" t="s">
        <v>731</v>
      </c>
      <c r="E130" s="210" t="s">
        <v>984</v>
      </c>
      <c r="F130" s="178" t="s">
        <v>712</v>
      </c>
      <c r="G130" s="210" t="s">
        <v>984</v>
      </c>
      <c r="H130" s="155" t="s">
        <v>89</v>
      </c>
      <c r="S130" s="43" t="s">
        <v>110</v>
      </c>
    </row>
    <row r="131" spans="1:22" x14ac:dyDescent="0.3">
      <c r="A131" s="210" t="s">
        <v>985</v>
      </c>
      <c r="B131" s="152" t="s">
        <v>173</v>
      </c>
      <c r="C131" s="210" t="s">
        <v>985</v>
      </c>
      <c r="D131" s="153" t="s">
        <v>652</v>
      </c>
      <c r="E131" s="210" t="s">
        <v>985</v>
      </c>
      <c r="F131" s="178" t="s">
        <v>712</v>
      </c>
      <c r="G131" s="210" t="s">
        <v>985</v>
      </c>
      <c r="H131" s="155" t="s">
        <v>89</v>
      </c>
      <c r="S131" s="43"/>
    </row>
    <row r="132" spans="1:22" x14ac:dyDescent="0.3">
      <c r="A132" s="210" t="s">
        <v>986</v>
      </c>
      <c r="B132" s="178" t="s">
        <v>733</v>
      </c>
      <c r="C132" s="210" t="s">
        <v>986</v>
      </c>
      <c r="D132" s="153" t="s">
        <v>734</v>
      </c>
      <c r="E132" s="210" t="s">
        <v>986</v>
      </c>
      <c r="F132" s="178" t="s">
        <v>712</v>
      </c>
      <c r="G132" s="210" t="s">
        <v>986</v>
      </c>
      <c r="H132" s="155" t="s">
        <v>89</v>
      </c>
      <c r="S132" s="43" t="s">
        <v>110</v>
      </c>
    </row>
    <row r="133" spans="1:22" x14ac:dyDescent="0.3">
      <c r="A133" s="210" t="s">
        <v>987</v>
      </c>
      <c r="B133" s="178" t="s">
        <v>733</v>
      </c>
      <c r="C133" s="210" t="s">
        <v>987</v>
      </c>
      <c r="D133" s="153" t="s">
        <v>736</v>
      </c>
      <c r="E133" s="210" t="s">
        <v>987</v>
      </c>
      <c r="F133" s="178" t="s">
        <v>712</v>
      </c>
      <c r="G133" s="210" t="s">
        <v>987</v>
      </c>
      <c r="H133" s="155" t="s">
        <v>89</v>
      </c>
      <c r="S133" s="43" t="s">
        <v>110</v>
      </c>
    </row>
    <row r="134" spans="1:22" x14ac:dyDescent="0.3">
      <c r="A134" s="210" t="s">
        <v>988</v>
      </c>
      <c r="B134" s="178" t="s">
        <v>733</v>
      </c>
      <c r="C134" s="210" t="s">
        <v>988</v>
      </c>
      <c r="D134" s="153" t="s">
        <v>738</v>
      </c>
      <c r="E134" s="210" t="s">
        <v>988</v>
      </c>
      <c r="F134" s="178" t="s">
        <v>712</v>
      </c>
      <c r="G134" s="210" t="s">
        <v>988</v>
      </c>
      <c r="H134" s="155" t="s">
        <v>89</v>
      </c>
      <c r="S134" s="43" t="s">
        <v>110</v>
      </c>
    </row>
    <row r="135" spans="1:22" x14ac:dyDescent="0.3">
      <c r="A135" s="213" t="s">
        <v>992</v>
      </c>
      <c r="B135" s="178" t="s">
        <v>176</v>
      </c>
      <c r="C135" s="211" t="s">
        <v>992</v>
      </c>
      <c r="D135" s="153" t="s">
        <v>740</v>
      </c>
      <c r="E135" s="211" t="s">
        <v>992</v>
      </c>
      <c r="F135" s="178" t="s">
        <v>712</v>
      </c>
      <c r="G135" s="211" t="s">
        <v>992</v>
      </c>
      <c r="H135" s="155" t="s">
        <v>89</v>
      </c>
      <c r="S135" s="43" t="s">
        <v>110</v>
      </c>
    </row>
    <row r="136" spans="1:22" x14ac:dyDescent="0.3">
      <c r="A136" s="213" t="s">
        <v>993</v>
      </c>
      <c r="B136" s="178" t="s">
        <v>176</v>
      </c>
      <c r="C136" s="211" t="s">
        <v>993</v>
      </c>
      <c r="D136" s="153" t="s">
        <v>177</v>
      </c>
      <c r="E136" s="211" t="s">
        <v>993</v>
      </c>
      <c r="F136" s="178" t="s">
        <v>712</v>
      </c>
      <c r="G136" s="211" t="s">
        <v>993</v>
      </c>
      <c r="H136" s="155" t="s">
        <v>89</v>
      </c>
      <c r="S136" s="43" t="s">
        <v>110</v>
      </c>
    </row>
    <row r="137" spans="1:22" x14ac:dyDescent="0.3">
      <c r="A137" s="213" t="s">
        <v>994</v>
      </c>
      <c r="B137" s="178" t="s">
        <v>176</v>
      </c>
      <c r="C137" s="211" t="s">
        <v>994</v>
      </c>
      <c r="D137" s="153" t="s">
        <v>652</v>
      </c>
      <c r="E137" s="211" t="s">
        <v>994</v>
      </c>
      <c r="F137" s="178" t="s">
        <v>712</v>
      </c>
      <c r="G137" s="211" t="s">
        <v>994</v>
      </c>
      <c r="H137" s="155" t="s">
        <v>89</v>
      </c>
      <c r="S137" s="43" t="s">
        <v>110</v>
      </c>
    </row>
    <row r="138" spans="1:22" x14ac:dyDescent="0.3">
      <c r="A138" s="191" t="s">
        <v>741</v>
      </c>
      <c r="B138" s="192" t="s">
        <v>178</v>
      </c>
      <c r="C138" s="191" t="s">
        <v>741</v>
      </c>
      <c r="D138" s="193" t="s">
        <v>742</v>
      </c>
      <c r="E138" s="191" t="s">
        <v>741</v>
      </c>
      <c r="F138" s="192" t="s">
        <v>743</v>
      </c>
      <c r="G138" s="191" t="s">
        <v>741</v>
      </c>
      <c r="H138" s="194" t="s">
        <v>90</v>
      </c>
      <c r="T138" s="61" t="s">
        <v>744</v>
      </c>
      <c r="U138" s="61" t="s">
        <v>745</v>
      </c>
      <c r="V138" s="61" t="s">
        <v>746</v>
      </c>
    </row>
    <row r="139" spans="1:22" x14ac:dyDescent="0.3">
      <c r="A139" s="191" t="s">
        <v>104</v>
      </c>
      <c r="B139" s="192" t="s">
        <v>178</v>
      </c>
      <c r="C139" s="191" t="s">
        <v>104</v>
      </c>
      <c r="D139" s="193" t="s">
        <v>179</v>
      </c>
      <c r="E139" s="191" t="s">
        <v>104</v>
      </c>
      <c r="F139" s="192" t="s">
        <v>743</v>
      </c>
      <c r="G139" s="191" t="s">
        <v>104</v>
      </c>
      <c r="H139" s="194" t="s">
        <v>90</v>
      </c>
      <c r="T139" s="61" t="s">
        <v>744</v>
      </c>
      <c r="U139" s="61" t="s">
        <v>745</v>
      </c>
      <c r="V139" s="61" t="s">
        <v>746</v>
      </c>
    </row>
    <row r="140" spans="1:22" x14ac:dyDescent="0.3">
      <c r="A140" s="191" t="s">
        <v>747</v>
      </c>
      <c r="B140" s="192" t="s">
        <v>748</v>
      </c>
      <c r="C140" s="191" t="s">
        <v>747</v>
      </c>
      <c r="D140" s="193" t="s">
        <v>749</v>
      </c>
      <c r="E140" s="191" t="s">
        <v>747</v>
      </c>
      <c r="F140" s="192" t="s">
        <v>743</v>
      </c>
      <c r="G140" s="191" t="s">
        <v>747</v>
      </c>
      <c r="H140" s="194" t="s">
        <v>90</v>
      </c>
      <c r="T140" s="61" t="s">
        <v>744</v>
      </c>
      <c r="U140" s="61" t="s">
        <v>745</v>
      </c>
      <c r="V140" s="61" t="s">
        <v>746</v>
      </c>
    </row>
    <row r="141" spans="1:22" x14ac:dyDescent="0.3">
      <c r="A141" s="191" t="s">
        <v>750</v>
      </c>
      <c r="B141" s="192" t="s">
        <v>748</v>
      </c>
      <c r="C141" s="191" t="s">
        <v>750</v>
      </c>
      <c r="D141" s="193" t="s">
        <v>751</v>
      </c>
      <c r="E141" s="191" t="s">
        <v>750</v>
      </c>
      <c r="F141" s="192" t="s">
        <v>743</v>
      </c>
      <c r="G141" s="191" t="s">
        <v>750</v>
      </c>
      <c r="H141" s="194" t="s">
        <v>90</v>
      </c>
      <c r="T141" s="61" t="s">
        <v>744</v>
      </c>
      <c r="U141" s="61" t="s">
        <v>745</v>
      </c>
      <c r="V141" s="61" t="s">
        <v>746</v>
      </c>
    </row>
    <row r="142" spans="1:22" x14ac:dyDescent="0.3">
      <c r="A142" s="191" t="s">
        <v>752</v>
      </c>
      <c r="B142" s="192" t="s">
        <v>753</v>
      </c>
      <c r="C142" s="191" t="s">
        <v>752</v>
      </c>
      <c r="D142" s="193" t="s">
        <v>754</v>
      </c>
      <c r="E142" s="191" t="s">
        <v>752</v>
      </c>
      <c r="F142" s="192" t="s">
        <v>743</v>
      </c>
      <c r="G142" s="191" t="s">
        <v>752</v>
      </c>
      <c r="H142" s="194" t="s">
        <v>90</v>
      </c>
      <c r="T142" s="61" t="s">
        <v>744</v>
      </c>
      <c r="U142" s="61" t="s">
        <v>745</v>
      </c>
      <c r="V142" s="61" t="s">
        <v>746</v>
      </c>
    </row>
    <row r="143" spans="1:22" x14ac:dyDescent="0.3">
      <c r="A143" s="191" t="s">
        <v>755</v>
      </c>
      <c r="B143" s="192" t="s">
        <v>753</v>
      </c>
      <c r="C143" s="191" t="s">
        <v>755</v>
      </c>
      <c r="D143" s="193" t="s">
        <v>756</v>
      </c>
      <c r="E143" s="191" t="s">
        <v>755</v>
      </c>
      <c r="F143" s="192" t="s">
        <v>743</v>
      </c>
      <c r="G143" s="191" t="s">
        <v>755</v>
      </c>
      <c r="H143" s="194" t="s">
        <v>90</v>
      </c>
      <c r="T143" s="61" t="s">
        <v>744</v>
      </c>
      <c r="U143" s="61" t="s">
        <v>745</v>
      </c>
      <c r="V143" s="61" t="s">
        <v>746</v>
      </c>
    </row>
    <row r="144" spans="1:22" x14ac:dyDescent="0.3">
      <c r="A144" s="191" t="s">
        <v>757</v>
      </c>
      <c r="B144" s="192" t="s">
        <v>758</v>
      </c>
      <c r="C144" s="191" t="s">
        <v>757</v>
      </c>
      <c r="D144" s="193" t="s">
        <v>759</v>
      </c>
      <c r="E144" s="191" t="s">
        <v>757</v>
      </c>
      <c r="F144" s="192" t="s">
        <v>743</v>
      </c>
      <c r="G144" s="191" t="s">
        <v>757</v>
      </c>
      <c r="H144" s="194" t="s">
        <v>90</v>
      </c>
      <c r="T144" s="61" t="s">
        <v>744</v>
      </c>
      <c r="U144" s="61" t="s">
        <v>745</v>
      </c>
      <c r="V144" s="61" t="s">
        <v>746</v>
      </c>
    </row>
    <row r="145" spans="1:22" x14ac:dyDescent="0.3">
      <c r="A145" s="191" t="s">
        <v>760</v>
      </c>
      <c r="B145" s="192" t="s">
        <v>758</v>
      </c>
      <c r="C145" s="191" t="s">
        <v>760</v>
      </c>
      <c r="D145" s="193" t="s">
        <v>761</v>
      </c>
      <c r="E145" s="191" t="s">
        <v>760</v>
      </c>
      <c r="F145" s="192" t="s">
        <v>743</v>
      </c>
      <c r="G145" s="191" t="s">
        <v>760</v>
      </c>
      <c r="H145" s="194" t="s">
        <v>90</v>
      </c>
      <c r="T145" s="61" t="s">
        <v>744</v>
      </c>
      <c r="U145" s="61" t="s">
        <v>745</v>
      </c>
      <c r="V145" s="61" t="s">
        <v>746</v>
      </c>
    </row>
    <row r="146" spans="1:22" x14ac:dyDescent="0.3">
      <c r="A146" s="191" t="s">
        <v>762</v>
      </c>
      <c r="B146" s="192" t="s">
        <v>758</v>
      </c>
      <c r="C146" s="191" t="s">
        <v>762</v>
      </c>
      <c r="D146" s="193" t="s">
        <v>763</v>
      </c>
      <c r="E146" s="191" t="s">
        <v>762</v>
      </c>
      <c r="F146" s="192" t="s">
        <v>743</v>
      </c>
      <c r="G146" s="191" t="s">
        <v>762</v>
      </c>
      <c r="H146" s="194" t="s">
        <v>90</v>
      </c>
      <c r="T146" s="61" t="s">
        <v>744</v>
      </c>
      <c r="U146" s="61" t="s">
        <v>745</v>
      </c>
      <c r="V146" s="61" t="s">
        <v>746</v>
      </c>
    </row>
    <row r="147" spans="1:22" x14ac:dyDescent="0.3">
      <c r="A147" s="191" t="s">
        <v>764</v>
      </c>
      <c r="B147" s="192" t="s">
        <v>758</v>
      </c>
      <c r="C147" s="191" t="s">
        <v>764</v>
      </c>
      <c r="D147" s="193" t="s">
        <v>765</v>
      </c>
      <c r="E147" s="191" t="s">
        <v>764</v>
      </c>
      <c r="F147" s="192" t="s">
        <v>743</v>
      </c>
      <c r="G147" s="191" t="s">
        <v>764</v>
      </c>
      <c r="H147" s="194" t="s">
        <v>90</v>
      </c>
      <c r="T147" s="61" t="s">
        <v>744</v>
      </c>
      <c r="U147" s="61" t="s">
        <v>745</v>
      </c>
      <c r="V147" s="61" t="s">
        <v>746</v>
      </c>
    </row>
    <row r="148" spans="1:22" x14ac:dyDescent="0.3">
      <c r="A148" s="191" t="s">
        <v>766</v>
      </c>
      <c r="B148" s="192" t="s">
        <v>758</v>
      </c>
      <c r="C148" s="191" t="s">
        <v>766</v>
      </c>
      <c r="D148" s="193" t="s">
        <v>767</v>
      </c>
      <c r="E148" s="191" t="s">
        <v>766</v>
      </c>
      <c r="F148" s="192" t="s">
        <v>743</v>
      </c>
      <c r="G148" s="191" t="s">
        <v>766</v>
      </c>
      <c r="H148" s="194" t="s">
        <v>90</v>
      </c>
      <c r="T148" s="61" t="s">
        <v>744</v>
      </c>
      <c r="U148" s="61" t="s">
        <v>745</v>
      </c>
      <c r="V148" s="61" t="s">
        <v>746</v>
      </c>
    </row>
    <row r="149" spans="1:22" x14ac:dyDescent="0.3">
      <c r="A149" s="191" t="s">
        <v>768</v>
      </c>
      <c r="B149" s="192" t="s">
        <v>769</v>
      </c>
      <c r="C149" s="191" t="s">
        <v>768</v>
      </c>
      <c r="D149" s="193" t="s">
        <v>770</v>
      </c>
      <c r="E149" s="191" t="s">
        <v>768</v>
      </c>
      <c r="F149" s="192" t="s">
        <v>743</v>
      </c>
      <c r="G149" s="191" t="s">
        <v>768</v>
      </c>
      <c r="H149" s="194" t="s">
        <v>90</v>
      </c>
      <c r="T149" s="61" t="s">
        <v>744</v>
      </c>
      <c r="U149" s="61" t="s">
        <v>745</v>
      </c>
      <c r="V149" s="61" t="s">
        <v>746</v>
      </c>
    </row>
    <row r="151" spans="1:22" x14ac:dyDescent="0.3">
      <c r="A151" s="1" t="s">
        <v>771</v>
      </c>
      <c r="B151" s="1" t="s">
        <v>772</v>
      </c>
    </row>
    <row r="152" spans="1:22" x14ac:dyDescent="0.3">
      <c r="A152" s="148" t="s">
        <v>496</v>
      </c>
      <c r="B152" s="14" t="s">
        <v>86</v>
      </c>
      <c r="C152" s="148" t="s">
        <v>496</v>
      </c>
      <c r="D152" s="4" t="s">
        <v>497</v>
      </c>
      <c r="E152" s="148" t="s">
        <v>496</v>
      </c>
      <c r="F152" s="15" t="s">
        <v>498</v>
      </c>
      <c r="G152" s="148" t="s">
        <v>496</v>
      </c>
      <c r="H152" s="149" t="s">
        <v>499</v>
      </c>
      <c r="I152" s="1"/>
      <c r="J152" s="1"/>
      <c r="K152" s="1"/>
      <c r="L152" s="1"/>
      <c r="M152" s="1"/>
      <c r="N152" s="1"/>
    </row>
    <row r="153" spans="1:22" x14ac:dyDescent="0.3">
      <c r="A153" s="150" t="s">
        <v>41</v>
      </c>
      <c r="B153" s="151" t="s">
        <v>41</v>
      </c>
      <c r="C153" s="151" t="s">
        <v>41</v>
      </c>
      <c r="D153" s="151" t="s">
        <v>41</v>
      </c>
      <c r="E153" s="151" t="s">
        <v>41</v>
      </c>
      <c r="F153" s="6" t="s">
        <v>41</v>
      </c>
      <c r="G153" s="151" t="s">
        <v>41</v>
      </c>
      <c r="H153" s="7" t="s">
        <v>41</v>
      </c>
      <c r="I153" s="1"/>
      <c r="J153" s="1"/>
      <c r="K153" s="1"/>
      <c r="L153" s="1"/>
      <c r="M153" s="1"/>
      <c r="N153" s="1"/>
    </row>
    <row r="154" spans="1:22" x14ac:dyDescent="0.3">
      <c r="A154" s="152" t="s">
        <v>773</v>
      </c>
      <c r="B154" s="178" t="s">
        <v>774</v>
      </c>
      <c r="C154" s="154" t="s">
        <v>773</v>
      </c>
      <c r="D154" s="153" t="s">
        <v>775</v>
      </c>
      <c r="E154" s="154" t="s">
        <v>773</v>
      </c>
      <c r="F154" s="178" t="s">
        <v>776</v>
      </c>
      <c r="G154" s="154" t="s">
        <v>773</v>
      </c>
      <c r="H154" s="155" t="s">
        <v>458</v>
      </c>
      <c r="R154" s="43" t="s">
        <v>110</v>
      </c>
    </row>
    <row r="155" spans="1:22" x14ac:dyDescent="0.3">
      <c r="A155" s="152" t="s">
        <v>777</v>
      </c>
      <c r="B155" s="178" t="s">
        <v>774</v>
      </c>
      <c r="C155" s="154" t="s">
        <v>777</v>
      </c>
      <c r="D155" s="153" t="s">
        <v>778</v>
      </c>
      <c r="E155" s="154" t="s">
        <v>777</v>
      </c>
      <c r="F155" s="178" t="s">
        <v>776</v>
      </c>
      <c r="G155" s="154" t="s">
        <v>777</v>
      </c>
      <c r="H155" s="155" t="s">
        <v>458</v>
      </c>
      <c r="R155" s="43" t="s">
        <v>110</v>
      </c>
    </row>
    <row r="156" spans="1:22" x14ac:dyDescent="0.3">
      <c r="A156" s="152" t="s">
        <v>779</v>
      </c>
      <c r="B156" s="178" t="s">
        <v>774</v>
      </c>
      <c r="C156" s="154" t="s">
        <v>779</v>
      </c>
      <c r="D156" s="153" t="s">
        <v>780</v>
      </c>
      <c r="E156" s="154" t="s">
        <v>779</v>
      </c>
      <c r="F156" s="178" t="s">
        <v>776</v>
      </c>
      <c r="G156" s="154" t="s">
        <v>779</v>
      </c>
      <c r="H156" s="155" t="s">
        <v>458</v>
      </c>
      <c r="R156" s="43" t="s">
        <v>110</v>
      </c>
    </row>
    <row r="157" spans="1:22" x14ac:dyDescent="0.3">
      <c r="A157" s="152" t="s">
        <v>781</v>
      </c>
      <c r="B157" s="178" t="s">
        <v>774</v>
      </c>
      <c r="C157" s="154" t="s">
        <v>781</v>
      </c>
      <c r="D157" s="153" t="s">
        <v>782</v>
      </c>
      <c r="E157" s="154" t="s">
        <v>781</v>
      </c>
      <c r="F157" s="178" t="s">
        <v>776</v>
      </c>
      <c r="G157" s="154" t="s">
        <v>781</v>
      </c>
      <c r="H157" s="155" t="s">
        <v>458</v>
      </c>
      <c r="R157" s="43" t="s">
        <v>110</v>
      </c>
    </row>
    <row r="158" spans="1:22" x14ac:dyDescent="0.3">
      <c r="A158" s="152" t="s">
        <v>783</v>
      </c>
      <c r="B158" s="178" t="s">
        <v>784</v>
      </c>
      <c r="C158" s="152" t="s">
        <v>783</v>
      </c>
      <c r="D158" s="153" t="s">
        <v>785</v>
      </c>
      <c r="E158" s="152" t="s">
        <v>783</v>
      </c>
      <c r="F158" s="178" t="s">
        <v>776</v>
      </c>
      <c r="G158" s="152" t="s">
        <v>783</v>
      </c>
      <c r="H158" s="155" t="s">
        <v>458</v>
      </c>
      <c r="R158" s="43" t="s">
        <v>110</v>
      </c>
    </row>
    <row r="159" spans="1:22" x14ac:dyDescent="0.3">
      <c r="A159" s="152" t="s">
        <v>786</v>
      </c>
      <c r="B159" s="178" t="s">
        <v>784</v>
      </c>
      <c r="C159" s="152" t="s">
        <v>786</v>
      </c>
      <c r="D159" s="153" t="s">
        <v>787</v>
      </c>
      <c r="E159" s="152" t="s">
        <v>786</v>
      </c>
      <c r="F159" s="178" t="s">
        <v>776</v>
      </c>
      <c r="G159" s="152" t="s">
        <v>786</v>
      </c>
      <c r="H159" s="155" t="s">
        <v>458</v>
      </c>
      <c r="R159" s="43" t="s">
        <v>110</v>
      </c>
    </row>
    <row r="160" spans="1:22" x14ac:dyDescent="0.3">
      <c r="A160" s="152" t="s">
        <v>725</v>
      </c>
      <c r="B160" s="152" t="s">
        <v>788</v>
      </c>
      <c r="C160" s="152" t="s">
        <v>725</v>
      </c>
      <c r="D160" s="152" t="s">
        <v>789</v>
      </c>
      <c r="E160" s="152" t="s">
        <v>725</v>
      </c>
      <c r="F160" s="152" t="s">
        <v>776</v>
      </c>
      <c r="G160" s="152" t="s">
        <v>725</v>
      </c>
      <c r="H160" s="152" t="s">
        <v>458</v>
      </c>
      <c r="R160" s="43" t="s">
        <v>110</v>
      </c>
    </row>
    <row r="161" spans="1:18" x14ac:dyDescent="0.3">
      <c r="A161" s="152" t="s">
        <v>727</v>
      </c>
      <c r="B161" s="178" t="s">
        <v>788</v>
      </c>
      <c r="C161" s="154" t="s">
        <v>727</v>
      </c>
      <c r="D161" s="153" t="s">
        <v>790</v>
      </c>
      <c r="E161" s="152" t="s">
        <v>727</v>
      </c>
      <c r="F161" s="178" t="s">
        <v>776</v>
      </c>
      <c r="G161" s="152" t="s">
        <v>727</v>
      </c>
      <c r="H161" s="155" t="s">
        <v>458</v>
      </c>
      <c r="R161" s="43" t="s">
        <v>110</v>
      </c>
    </row>
    <row r="162" spans="1:18" x14ac:dyDescent="0.3">
      <c r="A162" s="152" t="s">
        <v>100</v>
      </c>
      <c r="B162" s="178" t="s">
        <v>788</v>
      </c>
      <c r="C162" s="154" t="s">
        <v>100</v>
      </c>
      <c r="D162" s="153" t="s">
        <v>636</v>
      </c>
      <c r="E162" s="152" t="s">
        <v>100</v>
      </c>
      <c r="F162" s="178" t="s">
        <v>776</v>
      </c>
      <c r="G162" s="152" t="s">
        <v>100</v>
      </c>
      <c r="H162" s="155" t="s">
        <v>458</v>
      </c>
      <c r="R162" s="43" t="s">
        <v>110</v>
      </c>
    </row>
    <row r="163" spans="1:18" x14ac:dyDescent="0.3">
      <c r="A163" s="152" t="s">
        <v>728</v>
      </c>
      <c r="B163" s="178" t="s">
        <v>791</v>
      </c>
      <c r="C163" s="152" t="s">
        <v>728</v>
      </c>
      <c r="D163" s="153" t="s">
        <v>792</v>
      </c>
      <c r="E163" s="154" t="s">
        <v>728</v>
      </c>
      <c r="F163" s="178" t="s">
        <v>776</v>
      </c>
      <c r="G163" s="154" t="s">
        <v>728</v>
      </c>
      <c r="H163" s="155" t="s">
        <v>458</v>
      </c>
      <c r="R163" s="43" t="s">
        <v>110</v>
      </c>
    </row>
    <row r="164" spans="1:18" s="5" customFormat="1" x14ac:dyDescent="0.3">
      <c r="A164" s="199" t="s">
        <v>732</v>
      </c>
      <c r="B164" s="199" t="s">
        <v>793</v>
      </c>
      <c r="C164" s="199" t="s">
        <v>732</v>
      </c>
      <c r="D164" s="199" t="s">
        <v>794</v>
      </c>
      <c r="E164" s="199" t="s">
        <v>732</v>
      </c>
      <c r="F164" s="199" t="s">
        <v>776</v>
      </c>
      <c r="G164" s="199" t="s">
        <v>732</v>
      </c>
      <c r="H164" s="199" t="s">
        <v>458</v>
      </c>
      <c r="R164" s="200" t="s">
        <v>110</v>
      </c>
    </row>
    <row r="165" spans="1:18" s="5" customFormat="1" x14ac:dyDescent="0.3">
      <c r="A165" s="199" t="s">
        <v>735</v>
      </c>
      <c r="B165" s="199" t="s">
        <v>793</v>
      </c>
      <c r="C165" s="199" t="s">
        <v>735</v>
      </c>
      <c r="D165" s="199" t="s">
        <v>795</v>
      </c>
      <c r="E165" s="199" t="s">
        <v>735</v>
      </c>
      <c r="F165" s="199" t="s">
        <v>776</v>
      </c>
      <c r="G165" s="199" t="s">
        <v>735</v>
      </c>
      <c r="H165" s="199" t="s">
        <v>458</v>
      </c>
      <c r="R165" s="200" t="s">
        <v>110</v>
      </c>
    </row>
    <row r="166" spans="1:18" s="5" customFormat="1" x14ac:dyDescent="0.3">
      <c r="A166" s="199" t="s">
        <v>737</v>
      </c>
      <c r="B166" s="199" t="s">
        <v>793</v>
      </c>
      <c r="C166" s="199" t="s">
        <v>737</v>
      </c>
      <c r="D166" s="199" t="s">
        <v>796</v>
      </c>
      <c r="E166" s="199" t="s">
        <v>737</v>
      </c>
      <c r="F166" s="199" t="s">
        <v>776</v>
      </c>
      <c r="G166" s="199" t="s">
        <v>737</v>
      </c>
      <c r="H166" s="199" t="s">
        <v>458</v>
      </c>
      <c r="R166" s="200" t="s">
        <v>110</v>
      </c>
    </row>
    <row r="167" spans="1:18" x14ac:dyDescent="0.3">
      <c r="A167" s="152" t="s">
        <v>739</v>
      </c>
      <c r="B167" s="178" t="s">
        <v>425</v>
      </c>
      <c r="C167" s="154" t="s">
        <v>739</v>
      </c>
      <c r="D167" s="153" t="s">
        <v>797</v>
      </c>
      <c r="E167" s="154" t="s">
        <v>739</v>
      </c>
      <c r="F167" s="178" t="s">
        <v>776</v>
      </c>
      <c r="G167" s="154" t="s">
        <v>739</v>
      </c>
      <c r="H167" s="155" t="s">
        <v>458</v>
      </c>
      <c r="R167" s="43" t="s">
        <v>110</v>
      </c>
    </row>
    <row r="168" spans="1:18" x14ac:dyDescent="0.3">
      <c r="A168" s="152" t="s">
        <v>798</v>
      </c>
      <c r="B168" s="178" t="s">
        <v>799</v>
      </c>
      <c r="C168" s="154" t="s">
        <v>798</v>
      </c>
      <c r="D168" s="153" t="s">
        <v>664</v>
      </c>
      <c r="E168" s="152" t="s">
        <v>798</v>
      </c>
      <c r="F168" s="178" t="s">
        <v>776</v>
      </c>
      <c r="G168" s="152" t="s">
        <v>798</v>
      </c>
      <c r="H168" s="155" t="s">
        <v>458</v>
      </c>
      <c r="R168" s="43" t="s">
        <v>110</v>
      </c>
    </row>
    <row r="169" spans="1:18" x14ac:dyDescent="0.3">
      <c r="A169" s="152" t="s">
        <v>800</v>
      </c>
      <c r="B169" s="178" t="s">
        <v>661</v>
      </c>
      <c r="C169" s="152" t="s">
        <v>800</v>
      </c>
      <c r="D169" s="153" t="s">
        <v>801</v>
      </c>
      <c r="E169" s="152" t="s">
        <v>800</v>
      </c>
      <c r="F169" s="178" t="s">
        <v>776</v>
      </c>
      <c r="G169" s="152" t="s">
        <v>800</v>
      </c>
      <c r="H169" s="155" t="s">
        <v>458</v>
      </c>
      <c r="R169" s="43" t="s">
        <v>110</v>
      </c>
    </row>
    <row r="170" spans="1:18" x14ac:dyDescent="0.3">
      <c r="A170" s="152" t="s">
        <v>802</v>
      </c>
      <c r="B170" s="178" t="s">
        <v>661</v>
      </c>
      <c r="C170" s="152" t="s">
        <v>802</v>
      </c>
      <c r="D170" s="153" t="s">
        <v>803</v>
      </c>
      <c r="E170" s="152" t="s">
        <v>802</v>
      </c>
      <c r="F170" s="178" t="s">
        <v>776</v>
      </c>
      <c r="G170" s="152" t="s">
        <v>802</v>
      </c>
      <c r="H170" s="155" t="s">
        <v>458</v>
      </c>
      <c r="R170" s="43" t="s">
        <v>110</v>
      </c>
    </row>
    <row r="171" spans="1:18" x14ac:dyDescent="0.3">
      <c r="A171" s="152" t="s">
        <v>804</v>
      </c>
      <c r="B171" s="178" t="s">
        <v>661</v>
      </c>
      <c r="C171" s="152" t="s">
        <v>804</v>
      </c>
      <c r="D171" s="153" t="s">
        <v>664</v>
      </c>
      <c r="E171" s="152" t="s">
        <v>804</v>
      </c>
      <c r="F171" s="178" t="s">
        <v>776</v>
      </c>
      <c r="G171" s="152" t="s">
        <v>804</v>
      </c>
      <c r="H171" s="155" t="s">
        <v>458</v>
      </c>
      <c r="R171" s="43" t="s">
        <v>110</v>
      </c>
    </row>
    <row r="172" spans="1:18" x14ac:dyDescent="0.3">
      <c r="A172" s="152" t="s">
        <v>805</v>
      </c>
      <c r="B172" s="178" t="s">
        <v>661</v>
      </c>
      <c r="C172" s="152" t="s">
        <v>805</v>
      </c>
      <c r="D172" s="153" t="s">
        <v>806</v>
      </c>
      <c r="E172" s="152" t="s">
        <v>805</v>
      </c>
      <c r="F172" s="178" t="s">
        <v>776</v>
      </c>
      <c r="G172" s="152" t="s">
        <v>805</v>
      </c>
      <c r="H172" s="155" t="s">
        <v>458</v>
      </c>
      <c r="R172" s="43" t="s">
        <v>110</v>
      </c>
    </row>
    <row r="173" spans="1:18" x14ac:dyDescent="0.3">
      <c r="A173" s="152" t="s">
        <v>807</v>
      </c>
      <c r="B173" s="178" t="s">
        <v>661</v>
      </c>
      <c r="C173" s="152" t="s">
        <v>807</v>
      </c>
      <c r="D173" s="153" t="s">
        <v>808</v>
      </c>
      <c r="E173" s="152" t="s">
        <v>807</v>
      </c>
      <c r="F173" s="178" t="s">
        <v>776</v>
      </c>
      <c r="G173" s="152" t="s">
        <v>807</v>
      </c>
      <c r="H173" s="155" t="s">
        <v>458</v>
      </c>
      <c r="R173" s="43" t="s">
        <v>110</v>
      </c>
    </row>
    <row r="174" spans="1:18" x14ac:dyDescent="0.3">
      <c r="A174" s="152" t="s">
        <v>809</v>
      </c>
      <c r="B174" s="178" t="s">
        <v>661</v>
      </c>
      <c r="C174" s="152" t="s">
        <v>809</v>
      </c>
      <c r="D174" s="153" t="s">
        <v>810</v>
      </c>
      <c r="E174" s="152" t="s">
        <v>809</v>
      </c>
      <c r="F174" s="178" t="s">
        <v>776</v>
      </c>
      <c r="G174" s="152" t="s">
        <v>809</v>
      </c>
      <c r="H174" s="155" t="s">
        <v>458</v>
      </c>
      <c r="R174" s="43" t="s">
        <v>110</v>
      </c>
    </row>
    <row r="175" spans="1:18" s="5" customFormat="1" x14ac:dyDescent="0.3">
      <c r="A175" s="199" t="s">
        <v>811</v>
      </c>
      <c r="B175" s="201" t="s">
        <v>812</v>
      </c>
      <c r="C175" s="199" t="s">
        <v>811</v>
      </c>
      <c r="D175" s="202" t="s">
        <v>813</v>
      </c>
      <c r="E175" s="199" t="s">
        <v>811</v>
      </c>
      <c r="F175" s="201" t="s">
        <v>776</v>
      </c>
      <c r="G175" s="199" t="s">
        <v>811</v>
      </c>
      <c r="H175" s="203" t="s">
        <v>458</v>
      </c>
      <c r="R175" s="200" t="s">
        <v>110</v>
      </c>
    </row>
    <row r="176" spans="1:18" s="5" customFormat="1" x14ac:dyDescent="0.3">
      <c r="A176" s="199" t="s">
        <v>814</v>
      </c>
      <c r="B176" s="201" t="s">
        <v>812</v>
      </c>
      <c r="C176" s="199" t="s">
        <v>814</v>
      </c>
      <c r="D176" s="202" t="s">
        <v>815</v>
      </c>
      <c r="E176" s="199" t="s">
        <v>814</v>
      </c>
      <c r="F176" s="201" t="s">
        <v>776</v>
      </c>
      <c r="G176" s="199" t="s">
        <v>814</v>
      </c>
      <c r="H176" s="203" t="s">
        <v>458</v>
      </c>
      <c r="R176" s="200" t="s">
        <v>110</v>
      </c>
    </row>
    <row r="177" spans="1:22" s="5" customFormat="1" x14ac:dyDescent="0.3">
      <c r="A177" s="199" t="s">
        <v>816</v>
      </c>
      <c r="B177" s="201" t="s">
        <v>812</v>
      </c>
      <c r="C177" s="199" t="s">
        <v>816</v>
      </c>
      <c r="D177" s="202" t="s">
        <v>817</v>
      </c>
      <c r="E177" s="199" t="s">
        <v>816</v>
      </c>
      <c r="F177" s="201" t="s">
        <v>776</v>
      </c>
      <c r="G177" s="199" t="s">
        <v>816</v>
      </c>
      <c r="H177" s="203" t="s">
        <v>458</v>
      </c>
      <c r="R177" s="200" t="s">
        <v>110</v>
      </c>
    </row>
    <row r="178" spans="1:22" s="5" customFormat="1" x14ac:dyDescent="0.3">
      <c r="A178" s="199" t="s">
        <v>818</v>
      </c>
      <c r="B178" s="201" t="s">
        <v>812</v>
      </c>
      <c r="C178" s="199" t="s">
        <v>818</v>
      </c>
      <c r="D178" s="202" t="s">
        <v>819</v>
      </c>
      <c r="E178" s="199" t="s">
        <v>818</v>
      </c>
      <c r="F178" s="201" t="s">
        <v>776</v>
      </c>
      <c r="G178" s="199" t="s">
        <v>818</v>
      </c>
      <c r="H178" s="203" t="s">
        <v>458</v>
      </c>
      <c r="R178" s="200" t="s">
        <v>110</v>
      </c>
    </row>
    <row r="179" spans="1:22" s="5" customFormat="1" x14ac:dyDescent="0.3">
      <c r="A179" s="199" t="s">
        <v>820</v>
      </c>
      <c r="B179" s="201" t="s">
        <v>812</v>
      </c>
      <c r="C179" s="199" t="s">
        <v>820</v>
      </c>
      <c r="D179" s="202" t="s">
        <v>666</v>
      </c>
      <c r="E179" s="199" t="s">
        <v>820</v>
      </c>
      <c r="F179" s="201" t="s">
        <v>776</v>
      </c>
      <c r="G179" s="199" t="s">
        <v>820</v>
      </c>
      <c r="H179" s="203" t="s">
        <v>458</v>
      </c>
      <c r="R179" s="200" t="s">
        <v>110</v>
      </c>
    </row>
    <row r="180" spans="1:22" x14ac:dyDescent="0.3">
      <c r="A180" s="152" t="s">
        <v>821</v>
      </c>
      <c r="B180" s="178" t="s">
        <v>822</v>
      </c>
      <c r="C180" s="152" t="s">
        <v>821</v>
      </c>
      <c r="D180" s="154" t="s">
        <v>823</v>
      </c>
      <c r="E180" s="154" t="s">
        <v>821</v>
      </c>
      <c r="F180" s="178" t="s">
        <v>776</v>
      </c>
      <c r="G180" s="154" t="s">
        <v>821</v>
      </c>
      <c r="H180" s="155" t="s">
        <v>458</v>
      </c>
      <c r="R180" s="43" t="s">
        <v>110</v>
      </c>
    </row>
    <row r="181" spans="1:22" x14ac:dyDescent="0.3">
      <c r="A181" s="152" t="s">
        <v>824</v>
      </c>
      <c r="B181" s="178" t="s">
        <v>822</v>
      </c>
      <c r="C181" s="152" t="s">
        <v>824</v>
      </c>
      <c r="D181" s="154" t="s">
        <v>666</v>
      </c>
      <c r="E181" s="154" t="s">
        <v>824</v>
      </c>
      <c r="F181" s="178" t="s">
        <v>776</v>
      </c>
      <c r="G181" s="154" t="s">
        <v>824</v>
      </c>
      <c r="H181" s="155" t="s">
        <v>458</v>
      </c>
      <c r="R181" s="43" t="s">
        <v>110</v>
      </c>
    </row>
    <row r="182" spans="1:22" x14ac:dyDescent="0.3">
      <c r="A182" s="152" t="s">
        <v>825</v>
      </c>
      <c r="B182" s="178" t="s">
        <v>826</v>
      </c>
      <c r="C182" s="152" t="s">
        <v>825</v>
      </c>
      <c r="D182" s="154" t="s">
        <v>827</v>
      </c>
      <c r="E182" s="154" t="s">
        <v>825</v>
      </c>
      <c r="F182" s="178" t="s">
        <v>776</v>
      </c>
      <c r="G182" s="154" t="s">
        <v>825</v>
      </c>
      <c r="H182" s="155" t="s">
        <v>458</v>
      </c>
      <c r="R182" s="43" t="s">
        <v>110</v>
      </c>
    </row>
    <row r="183" spans="1:22" x14ac:dyDescent="0.3">
      <c r="A183" s="152" t="s">
        <v>828</v>
      </c>
      <c r="B183" s="178" t="s">
        <v>826</v>
      </c>
      <c r="C183" s="152" t="s">
        <v>828</v>
      </c>
      <c r="D183" s="154" t="s">
        <v>829</v>
      </c>
      <c r="E183" s="154" t="s">
        <v>828</v>
      </c>
      <c r="F183" s="178" t="s">
        <v>776</v>
      </c>
      <c r="G183" s="154" t="s">
        <v>828</v>
      </c>
      <c r="H183" s="155" t="s">
        <v>458</v>
      </c>
      <c r="R183" s="43" t="s">
        <v>110</v>
      </c>
    </row>
    <row r="184" spans="1:22" x14ac:dyDescent="0.3">
      <c r="A184" s="152" t="s">
        <v>830</v>
      </c>
      <c r="B184" s="178" t="s">
        <v>826</v>
      </c>
      <c r="C184" s="152" t="s">
        <v>830</v>
      </c>
      <c r="D184" s="154" t="s">
        <v>738</v>
      </c>
      <c r="E184" s="154" t="s">
        <v>830</v>
      </c>
      <c r="F184" s="178" t="s">
        <v>776</v>
      </c>
      <c r="G184" s="154" t="s">
        <v>830</v>
      </c>
      <c r="H184" s="155" t="s">
        <v>458</v>
      </c>
      <c r="R184" s="43" t="s">
        <v>110</v>
      </c>
    </row>
    <row r="185" spans="1:22" x14ac:dyDescent="0.3">
      <c r="A185" s="152" t="s">
        <v>831</v>
      </c>
      <c r="B185" s="178" t="s">
        <v>176</v>
      </c>
      <c r="C185" s="152" t="s">
        <v>831</v>
      </c>
      <c r="D185" s="43" t="s">
        <v>740</v>
      </c>
      <c r="E185" s="152" t="s">
        <v>831</v>
      </c>
      <c r="F185" s="178" t="s">
        <v>776</v>
      </c>
      <c r="G185" s="152" t="s">
        <v>831</v>
      </c>
      <c r="H185" s="155" t="s">
        <v>458</v>
      </c>
      <c r="R185" s="43" t="s">
        <v>110</v>
      </c>
    </row>
    <row r="186" spans="1:22" x14ac:dyDescent="0.3">
      <c r="A186" s="152" t="s">
        <v>832</v>
      </c>
      <c r="B186" s="178" t="s">
        <v>176</v>
      </c>
      <c r="C186" s="152" t="s">
        <v>832</v>
      </c>
      <c r="D186" s="154" t="s">
        <v>833</v>
      </c>
      <c r="E186" s="152" t="s">
        <v>832</v>
      </c>
      <c r="F186" s="178" t="s">
        <v>776</v>
      </c>
      <c r="G186" s="152" t="s">
        <v>832</v>
      </c>
      <c r="H186" s="155" t="s">
        <v>458</v>
      </c>
      <c r="R186" s="43" t="s">
        <v>110</v>
      </c>
    </row>
    <row r="187" spans="1:22" x14ac:dyDescent="0.3">
      <c r="A187" s="152" t="s">
        <v>834</v>
      </c>
      <c r="B187" s="178" t="s">
        <v>176</v>
      </c>
      <c r="C187" s="152" t="s">
        <v>834</v>
      </c>
      <c r="D187" s="154" t="s">
        <v>652</v>
      </c>
      <c r="E187" s="152" t="s">
        <v>834</v>
      </c>
      <c r="F187" s="178" t="s">
        <v>776</v>
      </c>
      <c r="G187" s="152" t="s">
        <v>834</v>
      </c>
      <c r="H187" s="155" t="s">
        <v>458</v>
      </c>
      <c r="R187" s="43" t="s">
        <v>110</v>
      </c>
    </row>
    <row r="188" spans="1:22" x14ac:dyDescent="0.3">
      <c r="A188" s="191" t="s">
        <v>835</v>
      </c>
      <c r="B188" s="192" t="s">
        <v>836</v>
      </c>
      <c r="C188" s="191" t="s">
        <v>835</v>
      </c>
      <c r="D188" s="193" t="s">
        <v>837</v>
      </c>
      <c r="E188" s="191" t="s">
        <v>835</v>
      </c>
      <c r="F188" s="192" t="s">
        <v>838</v>
      </c>
      <c r="G188" s="191" t="s">
        <v>835</v>
      </c>
      <c r="H188" s="194" t="s">
        <v>462</v>
      </c>
      <c r="T188" s="61" t="s">
        <v>744</v>
      </c>
      <c r="U188" s="61" t="s">
        <v>745</v>
      </c>
      <c r="V188" s="61" t="s">
        <v>746</v>
      </c>
    </row>
    <row r="189" spans="1:22" x14ac:dyDescent="0.3">
      <c r="A189" s="191" t="s">
        <v>839</v>
      </c>
      <c r="B189" s="192" t="s">
        <v>836</v>
      </c>
      <c r="C189" s="191" t="s">
        <v>839</v>
      </c>
      <c r="D189" s="193" t="s">
        <v>840</v>
      </c>
      <c r="E189" s="191" t="s">
        <v>839</v>
      </c>
      <c r="F189" s="192" t="s">
        <v>838</v>
      </c>
      <c r="G189" s="191" t="s">
        <v>839</v>
      </c>
      <c r="H189" s="194" t="s">
        <v>462</v>
      </c>
      <c r="T189" s="61" t="s">
        <v>744</v>
      </c>
      <c r="U189" s="61" t="s">
        <v>745</v>
      </c>
      <c r="V189" s="61" t="s">
        <v>746</v>
      </c>
    </row>
    <row r="190" spans="1:22" x14ac:dyDescent="0.3">
      <c r="A190" s="191" t="s">
        <v>841</v>
      </c>
      <c r="B190" s="192" t="s">
        <v>842</v>
      </c>
      <c r="C190" s="191" t="s">
        <v>841</v>
      </c>
      <c r="D190" s="193" t="s">
        <v>843</v>
      </c>
      <c r="E190" s="191" t="s">
        <v>841</v>
      </c>
      <c r="F190" s="192" t="s">
        <v>838</v>
      </c>
      <c r="G190" s="191" t="s">
        <v>841</v>
      </c>
      <c r="H190" s="194" t="s">
        <v>462</v>
      </c>
      <c r="T190" s="61" t="s">
        <v>744</v>
      </c>
      <c r="U190" s="61" t="s">
        <v>745</v>
      </c>
      <c r="V190" s="61" t="s">
        <v>746</v>
      </c>
    </row>
    <row r="191" spans="1:22" x14ac:dyDescent="0.3">
      <c r="A191" s="191" t="s">
        <v>844</v>
      </c>
      <c r="B191" s="192" t="s">
        <v>842</v>
      </c>
      <c r="C191" s="191" t="s">
        <v>844</v>
      </c>
      <c r="D191" s="193" t="s">
        <v>845</v>
      </c>
      <c r="E191" s="191" t="s">
        <v>844</v>
      </c>
      <c r="F191" s="192" t="s">
        <v>838</v>
      </c>
      <c r="G191" s="191" t="s">
        <v>844</v>
      </c>
      <c r="H191" s="194" t="s">
        <v>462</v>
      </c>
      <c r="T191" s="61" t="s">
        <v>744</v>
      </c>
      <c r="U191" s="61" t="s">
        <v>745</v>
      </c>
      <c r="V191" s="61" t="s">
        <v>746</v>
      </c>
    </row>
    <row r="192" spans="1:22" x14ac:dyDescent="0.3">
      <c r="A192" s="191" t="s">
        <v>846</v>
      </c>
      <c r="B192" s="192" t="s">
        <v>842</v>
      </c>
      <c r="C192" s="191" t="s">
        <v>846</v>
      </c>
      <c r="D192" s="193" t="s">
        <v>179</v>
      </c>
      <c r="E192" s="191" t="s">
        <v>846</v>
      </c>
      <c r="F192" s="192" t="s">
        <v>838</v>
      </c>
      <c r="G192" s="191" t="s">
        <v>846</v>
      </c>
      <c r="H192" s="194" t="s">
        <v>462</v>
      </c>
      <c r="T192" s="61" t="s">
        <v>744</v>
      </c>
      <c r="U192" s="61" t="s">
        <v>745</v>
      </c>
      <c r="V192" s="61" t="s">
        <v>746</v>
      </c>
    </row>
    <row r="193" spans="1:22" x14ac:dyDescent="0.3">
      <c r="A193" s="191" t="s">
        <v>847</v>
      </c>
      <c r="B193" s="192" t="s">
        <v>848</v>
      </c>
      <c r="C193" s="191" t="s">
        <v>847</v>
      </c>
      <c r="D193" s="193" t="s">
        <v>849</v>
      </c>
      <c r="E193" s="191" t="s">
        <v>847</v>
      </c>
      <c r="F193" s="192" t="s">
        <v>838</v>
      </c>
      <c r="G193" s="191" t="s">
        <v>847</v>
      </c>
      <c r="H193" s="194" t="s">
        <v>462</v>
      </c>
      <c r="T193" s="61" t="s">
        <v>744</v>
      </c>
      <c r="U193" s="61" t="s">
        <v>745</v>
      </c>
      <c r="V193" s="61" t="s">
        <v>746</v>
      </c>
    </row>
    <row r="194" spans="1:22" s="5" customFormat="1" x14ac:dyDescent="0.3">
      <c r="A194" s="204" t="s">
        <v>850</v>
      </c>
      <c r="B194" s="205" t="s">
        <v>848</v>
      </c>
      <c r="C194" s="204" t="s">
        <v>850</v>
      </c>
      <c r="D194" s="206" t="s">
        <v>851</v>
      </c>
      <c r="E194" s="204" t="s">
        <v>850</v>
      </c>
      <c r="F194" s="205" t="s">
        <v>838</v>
      </c>
      <c r="G194" s="204" t="s">
        <v>850</v>
      </c>
      <c r="H194" s="207" t="s">
        <v>462</v>
      </c>
      <c r="T194" s="208" t="s">
        <v>744</v>
      </c>
      <c r="U194" s="208" t="s">
        <v>745</v>
      </c>
      <c r="V194" s="208" t="s">
        <v>746</v>
      </c>
    </row>
    <row r="195" spans="1:22" s="5" customFormat="1" x14ac:dyDescent="0.3">
      <c r="A195" s="204" t="s">
        <v>852</v>
      </c>
      <c r="B195" s="205" t="s">
        <v>848</v>
      </c>
      <c r="C195" s="204" t="s">
        <v>852</v>
      </c>
      <c r="D195" s="206" t="s">
        <v>853</v>
      </c>
      <c r="E195" s="204" t="s">
        <v>852</v>
      </c>
      <c r="F195" s="205" t="s">
        <v>838</v>
      </c>
      <c r="G195" s="204" t="s">
        <v>852</v>
      </c>
      <c r="H195" s="207" t="s">
        <v>462</v>
      </c>
      <c r="T195" s="208" t="s">
        <v>744</v>
      </c>
      <c r="U195" s="208" t="s">
        <v>745</v>
      </c>
      <c r="V195" s="208" t="s">
        <v>746</v>
      </c>
    </row>
    <row r="196" spans="1:22" s="5" customFormat="1" x14ac:dyDescent="0.3">
      <c r="A196" s="204" t="s">
        <v>854</v>
      </c>
      <c r="B196" s="205" t="s">
        <v>848</v>
      </c>
      <c r="C196" s="204" t="s">
        <v>854</v>
      </c>
      <c r="D196" s="206" t="s">
        <v>855</v>
      </c>
      <c r="E196" s="204" t="s">
        <v>854</v>
      </c>
      <c r="F196" s="205" t="s">
        <v>838</v>
      </c>
      <c r="G196" s="204" t="s">
        <v>854</v>
      </c>
      <c r="H196" s="207" t="s">
        <v>462</v>
      </c>
      <c r="T196" s="208" t="s">
        <v>744</v>
      </c>
      <c r="U196" s="208" t="s">
        <v>745</v>
      </c>
      <c r="V196" s="208" t="s">
        <v>746</v>
      </c>
    </row>
    <row r="197" spans="1:22" s="5" customFormat="1" x14ac:dyDescent="0.3">
      <c r="A197" s="204" t="s">
        <v>856</v>
      </c>
      <c r="B197" s="205" t="s">
        <v>848</v>
      </c>
      <c r="C197" s="204" t="s">
        <v>856</v>
      </c>
      <c r="D197" s="206" t="s">
        <v>857</v>
      </c>
      <c r="E197" s="204" t="s">
        <v>856</v>
      </c>
      <c r="F197" s="205" t="s">
        <v>838</v>
      </c>
      <c r="G197" s="204" t="s">
        <v>856</v>
      </c>
      <c r="H197" s="207" t="s">
        <v>462</v>
      </c>
      <c r="T197" s="208" t="s">
        <v>744</v>
      </c>
      <c r="U197" s="208" t="s">
        <v>745</v>
      </c>
      <c r="V197" s="208" t="s">
        <v>746</v>
      </c>
    </row>
    <row r="198" spans="1:22" s="5" customFormat="1" x14ac:dyDescent="0.3">
      <c r="A198" s="204" t="s">
        <v>858</v>
      </c>
      <c r="B198" s="205" t="s">
        <v>848</v>
      </c>
      <c r="C198" s="204" t="s">
        <v>858</v>
      </c>
      <c r="D198" s="206" t="s">
        <v>859</v>
      </c>
      <c r="E198" s="204" t="s">
        <v>858</v>
      </c>
      <c r="F198" s="205" t="s">
        <v>838</v>
      </c>
      <c r="G198" s="204" t="s">
        <v>858</v>
      </c>
      <c r="H198" s="207" t="s">
        <v>462</v>
      </c>
      <c r="T198" s="208" t="s">
        <v>744</v>
      </c>
      <c r="U198" s="208" t="s">
        <v>745</v>
      </c>
      <c r="V198" s="208" t="s">
        <v>746</v>
      </c>
    </row>
    <row r="199" spans="1:22" x14ac:dyDescent="0.3">
      <c r="A199" s="191" t="s">
        <v>860</v>
      </c>
      <c r="B199" s="192" t="s">
        <v>861</v>
      </c>
      <c r="C199" s="191" t="s">
        <v>860</v>
      </c>
      <c r="D199" s="193" t="s">
        <v>862</v>
      </c>
      <c r="E199" s="191" t="s">
        <v>860</v>
      </c>
      <c r="F199" s="192" t="s">
        <v>838</v>
      </c>
      <c r="G199" s="191" t="s">
        <v>860</v>
      </c>
      <c r="H199" s="194" t="s">
        <v>462</v>
      </c>
      <c r="T199" s="61" t="s">
        <v>744</v>
      </c>
      <c r="U199" s="61" t="s">
        <v>745</v>
      </c>
      <c r="V199" s="61" t="s">
        <v>746</v>
      </c>
    </row>
    <row r="200" spans="1:22" x14ac:dyDescent="0.3">
      <c r="A200" s="191" t="s">
        <v>863</v>
      </c>
      <c r="B200" s="192" t="s">
        <v>861</v>
      </c>
      <c r="C200" s="191" t="s">
        <v>863</v>
      </c>
      <c r="D200" s="193" t="s">
        <v>761</v>
      </c>
      <c r="E200" s="191" t="s">
        <v>863</v>
      </c>
      <c r="F200" s="192" t="s">
        <v>838</v>
      </c>
      <c r="G200" s="191" t="s">
        <v>863</v>
      </c>
      <c r="H200" s="194" t="s">
        <v>462</v>
      </c>
      <c r="T200" s="61" t="s">
        <v>744</v>
      </c>
      <c r="U200" s="61" t="s">
        <v>745</v>
      </c>
      <c r="V200" s="61" t="s">
        <v>746</v>
      </c>
    </row>
    <row r="201" spans="1:22" x14ac:dyDescent="0.3">
      <c r="A201" s="191" t="s">
        <v>864</v>
      </c>
      <c r="B201" s="192" t="s">
        <v>861</v>
      </c>
      <c r="C201" s="191" t="s">
        <v>864</v>
      </c>
      <c r="D201" s="193" t="s">
        <v>763</v>
      </c>
      <c r="E201" s="191" t="s">
        <v>864</v>
      </c>
      <c r="F201" s="192" t="s">
        <v>838</v>
      </c>
      <c r="G201" s="191" t="s">
        <v>864</v>
      </c>
      <c r="H201" s="194" t="s">
        <v>462</v>
      </c>
      <c r="T201" s="61" t="s">
        <v>744</v>
      </c>
      <c r="U201" s="61" t="s">
        <v>745</v>
      </c>
      <c r="V201" s="61" t="s">
        <v>746</v>
      </c>
    </row>
    <row r="202" spans="1:22" x14ac:dyDescent="0.3">
      <c r="A202" s="191" t="s">
        <v>865</v>
      </c>
      <c r="B202" s="192" t="s">
        <v>861</v>
      </c>
      <c r="C202" s="191" t="s">
        <v>865</v>
      </c>
      <c r="D202" s="193" t="s">
        <v>866</v>
      </c>
      <c r="E202" s="191" t="s">
        <v>865</v>
      </c>
      <c r="F202" s="192" t="s">
        <v>838</v>
      </c>
      <c r="G202" s="191" t="s">
        <v>865</v>
      </c>
      <c r="H202" s="194" t="s">
        <v>462</v>
      </c>
      <c r="T202" s="61" t="s">
        <v>744</v>
      </c>
      <c r="U202" s="61" t="s">
        <v>745</v>
      </c>
      <c r="V202" s="61" t="s">
        <v>746</v>
      </c>
    </row>
    <row r="203" spans="1:22" x14ac:dyDescent="0.3">
      <c r="A203" s="191" t="s">
        <v>867</v>
      </c>
      <c r="B203" s="192" t="s">
        <v>861</v>
      </c>
      <c r="C203" s="191" t="s">
        <v>867</v>
      </c>
      <c r="D203" s="193" t="s">
        <v>868</v>
      </c>
      <c r="E203" s="191" t="s">
        <v>867</v>
      </c>
      <c r="F203" s="192" t="s">
        <v>838</v>
      </c>
      <c r="G203" s="191" t="s">
        <v>867</v>
      </c>
      <c r="H203" s="194" t="s">
        <v>462</v>
      </c>
      <c r="T203" s="61" t="s">
        <v>744</v>
      </c>
      <c r="U203" s="61" t="s">
        <v>745</v>
      </c>
      <c r="V203" s="61" t="s">
        <v>746</v>
      </c>
    </row>
    <row r="205" spans="1:22" x14ac:dyDescent="0.3">
      <c r="A205" s="1" t="s">
        <v>771</v>
      </c>
      <c r="B205" s="1" t="s">
        <v>869</v>
      </c>
    </row>
    <row r="206" spans="1:22" x14ac:dyDescent="0.3">
      <c r="A206" s="148" t="s">
        <v>496</v>
      </c>
      <c r="B206" s="14" t="s">
        <v>86</v>
      </c>
      <c r="C206" s="148" t="s">
        <v>496</v>
      </c>
      <c r="D206" s="4" t="s">
        <v>497</v>
      </c>
      <c r="E206" s="148" t="s">
        <v>496</v>
      </c>
      <c r="F206" s="15" t="s">
        <v>498</v>
      </c>
      <c r="G206" s="148" t="s">
        <v>496</v>
      </c>
      <c r="H206" s="149" t="s">
        <v>499</v>
      </c>
      <c r="I206" s="1"/>
      <c r="J206" s="1"/>
      <c r="K206" s="1"/>
      <c r="L206" s="1"/>
      <c r="M206" s="1"/>
      <c r="N206" s="1"/>
    </row>
    <row r="207" spans="1:22" x14ac:dyDescent="0.3">
      <c r="A207" s="150" t="s">
        <v>41</v>
      </c>
      <c r="B207" s="151" t="s">
        <v>41</v>
      </c>
      <c r="C207" s="151" t="s">
        <v>41</v>
      </c>
      <c r="D207" s="151" t="s">
        <v>41</v>
      </c>
      <c r="E207" s="151" t="s">
        <v>41</v>
      </c>
      <c r="F207" s="6" t="s">
        <v>41</v>
      </c>
      <c r="G207" s="151" t="s">
        <v>41</v>
      </c>
      <c r="H207" s="7" t="s">
        <v>41</v>
      </c>
      <c r="I207" s="1"/>
      <c r="J207" s="1"/>
      <c r="K207" s="1"/>
      <c r="L207" s="1"/>
      <c r="M207" s="1"/>
      <c r="N207" s="1"/>
    </row>
    <row r="208" spans="1:22" x14ac:dyDescent="0.3">
      <c r="A208" s="152" t="s">
        <v>773</v>
      </c>
      <c r="B208" s="178" t="s">
        <v>774</v>
      </c>
      <c r="C208" s="154" t="s">
        <v>773</v>
      </c>
      <c r="D208" s="153" t="s">
        <v>775</v>
      </c>
      <c r="E208" s="154" t="s">
        <v>773</v>
      </c>
      <c r="F208" s="178" t="s">
        <v>776</v>
      </c>
      <c r="G208" s="154" t="s">
        <v>773</v>
      </c>
      <c r="H208" s="155" t="s">
        <v>458</v>
      </c>
      <c r="R208" s="43" t="s">
        <v>110</v>
      </c>
    </row>
    <row r="209" spans="1:18" x14ac:dyDescent="0.3">
      <c r="A209" s="152" t="s">
        <v>777</v>
      </c>
      <c r="B209" s="178" t="s">
        <v>774</v>
      </c>
      <c r="C209" s="154" t="s">
        <v>777</v>
      </c>
      <c r="D209" s="153" t="s">
        <v>778</v>
      </c>
      <c r="E209" s="154" t="s">
        <v>777</v>
      </c>
      <c r="F209" s="178" t="s">
        <v>776</v>
      </c>
      <c r="G209" s="154" t="s">
        <v>777</v>
      </c>
      <c r="H209" s="155" t="s">
        <v>458</v>
      </c>
      <c r="R209" s="43" t="s">
        <v>110</v>
      </c>
    </row>
    <row r="210" spans="1:18" x14ac:dyDescent="0.3">
      <c r="A210" s="152" t="s">
        <v>779</v>
      </c>
      <c r="B210" s="178" t="s">
        <v>774</v>
      </c>
      <c r="C210" s="154" t="s">
        <v>779</v>
      </c>
      <c r="D210" s="153" t="s">
        <v>780</v>
      </c>
      <c r="E210" s="154" t="s">
        <v>779</v>
      </c>
      <c r="F210" s="178" t="s">
        <v>776</v>
      </c>
      <c r="G210" s="154" t="s">
        <v>779</v>
      </c>
      <c r="H210" s="155" t="s">
        <v>458</v>
      </c>
      <c r="R210" s="43" t="s">
        <v>110</v>
      </c>
    </row>
    <row r="211" spans="1:18" x14ac:dyDescent="0.3">
      <c r="A211" s="152" t="s">
        <v>781</v>
      </c>
      <c r="B211" s="178" t="s">
        <v>774</v>
      </c>
      <c r="C211" s="154" t="s">
        <v>781</v>
      </c>
      <c r="D211" s="153" t="s">
        <v>782</v>
      </c>
      <c r="E211" s="154" t="s">
        <v>781</v>
      </c>
      <c r="F211" s="178" t="s">
        <v>776</v>
      </c>
      <c r="G211" s="154" t="s">
        <v>781</v>
      </c>
      <c r="H211" s="155" t="s">
        <v>458</v>
      </c>
      <c r="R211" s="43" t="s">
        <v>110</v>
      </c>
    </row>
    <row r="212" spans="1:18" x14ac:dyDescent="0.3">
      <c r="A212" s="152" t="s">
        <v>783</v>
      </c>
      <c r="B212" s="178" t="s">
        <v>784</v>
      </c>
      <c r="C212" s="152" t="s">
        <v>783</v>
      </c>
      <c r="D212" s="153" t="s">
        <v>785</v>
      </c>
      <c r="E212" s="152" t="s">
        <v>783</v>
      </c>
      <c r="F212" s="178" t="s">
        <v>776</v>
      </c>
      <c r="G212" s="152" t="s">
        <v>783</v>
      </c>
      <c r="H212" s="155" t="s">
        <v>458</v>
      </c>
      <c r="R212" s="43" t="s">
        <v>110</v>
      </c>
    </row>
    <row r="213" spans="1:18" x14ac:dyDescent="0.3">
      <c r="A213" s="152" t="s">
        <v>786</v>
      </c>
      <c r="B213" s="178" t="s">
        <v>784</v>
      </c>
      <c r="C213" s="152" t="s">
        <v>786</v>
      </c>
      <c r="D213" s="153" t="s">
        <v>787</v>
      </c>
      <c r="E213" s="152" t="s">
        <v>786</v>
      </c>
      <c r="F213" s="178" t="s">
        <v>776</v>
      </c>
      <c r="G213" s="152" t="s">
        <v>786</v>
      </c>
      <c r="H213" s="155" t="s">
        <v>458</v>
      </c>
      <c r="R213" s="43" t="s">
        <v>110</v>
      </c>
    </row>
    <row r="214" spans="1:18" x14ac:dyDescent="0.3">
      <c r="A214" s="152" t="s">
        <v>725</v>
      </c>
      <c r="B214" s="152" t="s">
        <v>788</v>
      </c>
      <c r="C214" s="152" t="s">
        <v>725</v>
      </c>
      <c r="D214" s="152" t="s">
        <v>789</v>
      </c>
      <c r="E214" s="152" t="s">
        <v>725</v>
      </c>
      <c r="F214" s="152" t="s">
        <v>776</v>
      </c>
      <c r="G214" s="152" t="s">
        <v>725</v>
      </c>
      <c r="H214" s="152" t="s">
        <v>458</v>
      </c>
      <c r="R214" s="43" t="s">
        <v>110</v>
      </c>
    </row>
    <row r="215" spans="1:18" x14ac:dyDescent="0.3">
      <c r="A215" s="152" t="s">
        <v>727</v>
      </c>
      <c r="B215" s="178" t="s">
        <v>788</v>
      </c>
      <c r="C215" s="154" t="s">
        <v>727</v>
      </c>
      <c r="D215" s="153" t="s">
        <v>790</v>
      </c>
      <c r="E215" s="152" t="s">
        <v>727</v>
      </c>
      <c r="F215" s="178" t="s">
        <v>776</v>
      </c>
      <c r="G215" s="152" t="s">
        <v>727</v>
      </c>
      <c r="H215" s="155" t="s">
        <v>458</v>
      </c>
      <c r="R215" s="43" t="s">
        <v>110</v>
      </c>
    </row>
    <row r="216" spans="1:18" x14ac:dyDescent="0.3">
      <c r="A216" s="152" t="s">
        <v>100</v>
      </c>
      <c r="B216" s="178" t="s">
        <v>788</v>
      </c>
      <c r="C216" s="154" t="s">
        <v>100</v>
      </c>
      <c r="D216" s="153" t="s">
        <v>636</v>
      </c>
      <c r="E216" s="152" t="s">
        <v>100</v>
      </c>
      <c r="F216" s="178" t="s">
        <v>776</v>
      </c>
      <c r="G216" s="152" t="s">
        <v>100</v>
      </c>
      <c r="H216" s="155" t="s">
        <v>458</v>
      </c>
      <c r="R216" s="43" t="s">
        <v>110</v>
      </c>
    </row>
    <row r="217" spans="1:18" x14ac:dyDescent="0.3">
      <c r="A217" s="152" t="s">
        <v>728</v>
      </c>
      <c r="B217" s="178" t="s">
        <v>791</v>
      </c>
      <c r="C217" s="152" t="s">
        <v>728</v>
      </c>
      <c r="D217" s="153" t="s">
        <v>792</v>
      </c>
      <c r="E217" s="154" t="s">
        <v>728</v>
      </c>
      <c r="F217" s="178" t="s">
        <v>776</v>
      </c>
      <c r="G217" s="154" t="s">
        <v>728</v>
      </c>
      <c r="H217" s="155" t="s">
        <v>458</v>
      </c>
      <c r="R217" s="43" t="s">
        <v>110</v>
      </c>
    </row>
    <row r="218" spans="1:18" s="5" customFormat="1" x14ac:dyDescent="0.3">
      <c r="A218" s="199" t="s">
        <v>732</v>
      </c>
      <c r="B218" s="199" t="s">
        <v>793</v>
      </c>
      <c r="C218" s="199" t="s">
        <v>732</v>
      </c>
      <c r="D218" s="199" t="s">
        <v>794</v>
      </c>
      <c r="E218" s="199" t="s">
        <v>732</v>
      </c>
      <c r="F218" s="199" t="s">
        <v>776</v>
      </c>
      <c r="G218" s="199" t="s">
        <v>732</v>
      </c>
      <c r="H218" s="199" t="s">
        <v>458</v>
      </c>
      <c r="R218" s="200" t="s">
        <v>110</v>
      </c>
    </row>
    <row r="219" spans="1:18" s="5" customFormat="1" x14ac:dyDescent="0.3">
      <c r="A219" s="199" t="s">
        <v>735</v>
      </c>
      <c r="B219" s="199" t="s">
        <v>793</v>
      </c>
      <c r="C219" s="199" t="s">
        <v>735</v>
      </c>
      <c r="D219" s="199" t="s">
        <v>795</v>
      </c>
      <c r="E219" s="199" t="s">
        <v>735</v>
      </c>
      <c r="F219" s="199" t="s">
        <v>776</v>
      </c>
      <c r="G219" s="199" t="s">
        <v>735</v>
      </c>
      <c r="H219" s="199" t="s">
        <v>458</v>
      </c>
      <c r="R219" s="200" t="s">
        <v>110</v>
      </c>
    </row>
    <row r="220" spans="1:18" s="5" customFormat="1" x14ac:dyDescent="0.3">
      <c r="A220" s="199" t="s">
        <v>737</v>
      </c>
      <c r="B220" s="199" t="s">
        <v>793</v>
      </c>
      <c r="C220" s="199" t="s">
        <v>737</v>
      </c>
      <c r="D220" s="199" t="s">
        <v>796</v>
      </c>
      <c r="E220" s="199" t="s">
        <v>737</v>
      </c>
      <c r="F220" s="199" t="s">
        <v>776</v>
      </c>
      <c r="G220" s="199" t="s">
        <v>737</v>
      </c>
      <c r="H220" s="199" t="s">
        <v>458</v>
      </c>
      <c r="R220" s="200" t="s">
        <v>110</v>
      </c>
    </row>
    <row r="222" spans="1:18" x14ac:dyDescent="0.3">
      <c r="A222" s="1" t="s">
        <v>771</v>
      </c>
      <c r="B222" s="1" t="s">
        <v>870</v>
      </c>
    </row>
    <row r="223" spans="1:18" x14ac:dyDescent="0.3">
      <c r="A223" s="148" t="s">
        <v>496</v>
      </c>
      <c r="B223" s="14" t="s">
        <v>86</v>
      </c>
      <c r="C223" s="148" t="s">
        <v>496</v>
      </c>
      <c r="D223" s="4" t="s">
        <v>497</v>
      </c>
      <c r="E223" s="148" t="s">
        <v>496</v>
      </c>
      <c r="F223" s="15" t="s">
        <v>498</v>
      </c>
      <c r="G223" s="148" t="s">
        <v>496</v>
      </c>
      <c r="H223" s="149" t="s">
        <v>499</v>
      </c>
      <c r="I223" s="1"/>
      <c r="J223" s="1"/>
      <c r="K223" s="1"/>
      <c r="L223" s="1"/>
      <c r="M223" s="1"/>
      <c r="N223" s="1"/>
    </row>
    <row r="224" spans="1:18" x14ac:dyDescent="0.3">
      <c r="A224" s="150" t="s">
        <v>41</v>
      </c>
      <c r="B224" s="151" t="s">
        <v>41</v>
      </c>
      <c r="C224" s="151" t="s">
        <v>41</v>
      </c>
      <c r="D224" s="151" t="s">
        <v>41</v>
      </c>
      <c r="E224" s="151" t="s">
        <v>41</v>
      </c>
      <c r="F224" s="6" t="s">
        <v>41</v>
      </c>
      <c r="G224" s="151" t="s">
        <v>41</v>
      </c>
      <c r="H224" s="7" t="s">
        <v>41</v>
      </c>
      <c r="I224" s="1"/>
      <c r="J224" s="1"/>
      <c r="K224" s="1"/>
      <c r="L224" s="1"/>
      <c r="M224" s="1"/>
      <c r="N224" s="1"/>
    </row>
    <row r="225" spans="1:18" x14ac:dyDescent="0.3">
      <c r="A225" s="152" t="s">
        <v>739</v>
      </c>
      <c r="B225" s="178" t="s">
        <v>425</v>
      </c>
      <c r="C225" s="154" t="s">
        <v>739</v>
      </c>
      <c r="D225" s="153" t="s">
        <v>797</v>
      </c>
      <c r="E225" s="154" t="s">
        <v>739</v>
      </c>
      <c r="F225" s="178" t="s">
        <v>776</v>
      </c>
      <c r="G225" s="154" t="s">
        <v>739</v>
      </c>
      <c r="H225" s="155" t="s">
        <v>458</v>
      </c>
      <c r="R225" s="43" t="s">
        <v>110</v>
      </c>
    </row>
    <row r="226" spans="1:18" x14ac:dyDescent="0.3">
      <c r="A226" s="152" t="s">
        <v>798</v>
      </c>
      <c r="B226" s="178" t="s">
        <v>799</v>
      </c>
      <c r="C226" s="154" t="s">
        <v>798</v>
      </c>
      <c r="D226" s="153" t="s">
        <v>664</v>
      </c>
      <c r="E226" s="152" t="s">
        <v>798</v>
      </c>
      <c r="F226" s="178" t="s">
        <v>776</v>
      </c>
      <c r="G226" s="152" t="s">
        <v>798</v>
      </c>
      <c r="H226" s="155" t="s">
        <v>458</v>
      </c>
      <c r="R226" s="43" t="s">
        <v>110</v>
      </c>
    </row>
    <row r="227" spans="1:18" x14ac:dyDescent="0.3">
      <c r="A227" s="152" t="s">
        <v>800</v>
      </c>
      <c r="B227" s="178" t="s">
        <v>661</v>
      </c>
      <c r="C227" s="152" t="s">
        <v>800</v>
      </c>
      <c r="D227" s="153" t="s">
        <v>801</v>
      </c>
      <c r="E227" s="152" t="s">
        <v>800</v>
      </c>
      <c r="F227" s="178" t="s">
        <v>776</v>
      </c>
      <c r="G227" s="152" t="s">
        <v>800</v>
      </c>
      <c r="H227" s="155" t="s">
        <v>458</v>
      </c>
      <c r="R227" s="43" t="s">
        <v>110</v>
      </c>
    </row>
    <row r="228" spans="1:18" x14ac:dyDescent="0.3">
      <c r="A228" s="152" t="s">
        <v>802</v>
      </c>
      <c r="B228" s="178" t="s">
        <v>661</v>
      </c>
      <c r="C228" s="152" t="s">
        <v>802</v>
      </c>
      <c r="D228" s="153" t="s">
        <v>803</v>
      </c>
      <c r="E228" s="152" t="s">
        <v>802</v>
      </c>
      <c r="F228" s="178" t="s">
        <v>776</v>
      </c>
      <c r="G228" s="152" t="s">
        <v>802</v>
      </c>
      <c r="H228" s="155" t="s">
        <v>458</v>
      </c>
      <c r="R228" s="43" t="s">
        <v>110</v>
      </c>
    </row>
    <row r="229" spans="1:18" x14ac:dyDescent="0.3">
      <c r="A229" s="152" t="s">
        <v>804</v>
      </c>
      <c r="B229" s="178" t="s">
        <v>661</v>
      </c>
      <c r="C229" s="152" t="s">
        <v>804</v>
      </c>
      <c r="D229" s="153" t="s">
        <v>664</v>
      </c>
      <c r="E229" s="152" t="s">
        <v>804</v>
      </c>
      <c r="F229" s="178" t="s">
        <v>776</v>
      </c>
      <c r="G229" s="152" t="s">
        <v>804</v>
      </c>
      <c r="H229" s="155" t="s">
        <v>458</v>
      </c>
      <c r="R229" s="43" t="s">
        <v>110</v>
      </c>
    </row>
    <row r="230" spans="1:18" x14ac:dyDescent="0.3">
      <c r="A230" s="152" t="s">
        <v>805</v>
      </c>
      <c r="B230" s="178" t="s">
        <v>661</v>
      </c>
      <c r="C230" s="152" t="s">
        <v>805</v>
      </c>
      <c r="D230" s="153" t="s">
        <v>806</v>
      </c>
      <c r="E230" s="152" t="s">
        <v>805</v>
      </c>
      <c r="F230" s="178" t="s">
        <v>776</v>
      </c>
      <c r="G230" s="152" t="s">
        <v>805</v>
      </c>
      <c r="H230" s="155" t="s">
        <v>458</v>
      </c>
      <c r="R230" s="43" t="s">
        <v>110</v>
      </c>
    </row>
    <row r="231" spans="1:18" x14ac:dyDescent="0.3">
      <c r="A231" s="152" t="s">
        <v>807</v>
      </c>
      <c r="B231" s="178" t="s">
        <v>661</v>
      </c>
      <c r="C231" s="152" t="s">
        <v>807</v>
      </c>
      <c r="D231" s="153" t="s">
        <v>808</v>
      </c>
      <c r="E231" s="152" t="s">
        <v>807</v>
      </c>
      <c r="F231" s="178" t="s">
        <v>776</v>
      </c>
      <c r="G231" s="152" t="s">
        <v>807</v>
      </c>
      <c r="H231" s="155" t="s">
        <v>458</v>
      </c>
      <c r="R231" s="43" t="s">
        <v>110</v>
      </c>
    </row>
    <row r="232" spans="1:18" x14ac:dyDescent="0.3">
      <c r="A232" s="152" t="s">
        <v>809</v>
      </c>
      <c r="B232" s="178" t="s">
        <v>661</v>
      </c>
      <c r="C232" s="152" t="s">
        <v>809</v>
      </c>
      <c r="D232" s="153" t="s">
        <v>810</v>
      </c>
      <c r="E232" s="152" t="s">
        <v>809</v>
      </c>
      <c r="F232" s="178" t="s">
        <v>776</v>
      </c>
      <c r="G232" s="152" t="s">
        <v>809</v>
      </c>
      <c r="H232" s="155" t="s">
        <v>458</v>
      </c>
      <c r="R232" s="43" t="s">
        <v>110</v>
      </c>
    </row>
    <row r="233" spans="1:18" s="5" customFormat="1" x14ac:dyDescent="0.3">
      <c r="A233" s="199" t="s">
        <v>811</v>
      </c>
      <c r="B233" s="201" t="s">
        <v>812</v>
      </c>
      <c r="C233" s="199" t="s">
        <v>811</v>
      </c>
      <c r="D233" s="202" t="s">
        <v>813</v>
      </c>
      <c r="E233" s="199" t="s">
        <v>811</v>
      </c>
      <c r="F233" s="201" t="s">
        <v>776</v>
      </c>
      <c r="G233" s="199" t="s">
        <v>811</v>
      </c>
      <c r="H233" s="203" t="s">
        <v>458</v>
      </c>
      <c r="R233" s="200" t="s">
        <v>110</v>
      </c>
    </row>
    <row r="234" spans="1:18" s="5" customFormat="1" x14ac:dyDescent="0.3">
      <c r="A234" s="199" t="s">
        <v>814</v>
      </c>
      <c r="B234" s="201" t="s">
        <v>812</v>
      </c>
      <c r="C234" s="199" t="s">
        <v>814</v>
      </c>
      <c r="D234" s="202" t="s">
        <v>815</v>
      </c>
      <c r="E234" s="199" t="s">
        <v>814</v>
      </c>
      <c r="F234" s="201" t="s">
        <v>776</v>
      </c>
      <c r="G234" s="199" t="s">
        <v>814</v>
      </c>
      <c r="H234" s="203" t="s">
        <v>458</v>
      </c>
      <c r="R234" s="200" t="s">
        <v>110</v>
      </c>
    </row>
    <row r="235" spans="1:18" s="5" customFormat="1" x14ac:dyDescent="0.3">
      <c r="A235" s="199" t="s">
        <v>816</v>
      </c>
      <c r="B235" s="201" t="s">
        <v>812</v>
      </c>
      <c r="C235" s="199" t="s">
        <v>816</v>
      </c>
      <c r="D235" s="202" t="s">
        <v>817</v>
      </c>
      <c r="E235" s="199" t="s">
        <v>816</v>
      </c>
      <c r="F235" s="201" t="s">
        <v>776</v>
      </c>
      <c r="G235" s="199" t="s">
        <v>816</v>
      </c>
      <c r="H235" s="203" t="s">
        <v>458</v>
      </c>
      <c r="R235" s="200" t="s">
        <v>110</v>
      </c>
    </row>
    <row r="236" spans="1:18" s="5" customFormat="1" x14ac:dyDescent="0.3">
      <c r="A236" s="199" t="s">
        <v>818</v>
      </c>
      <c r="B236" s="201" t="s">
        <v>812</v>
      </c>
      <c r="C236" s="199" t="s">
        <v>818</v>
      </c>
      <c r="D236" s="202" t="s">
        <v>819</v>
      </c>
      <c r="E236" s="199" t="s">
        <v>818</v>
      </c>
      <c r="F236" s="201" t="s">
        <v>776</v>
      </c>
      <c r="G236" s="199" t="s">
        <v>818</v>
      </c>
      <c r="H236" s="203" t="s">
        <v>458</v>
      </c>
      <c r="R236" s="200" t="s">
        <v>110</v>
      </c>
    </row>
    <row r="237" spans="1:18" s="5" customFormat="1" x14ac:dyDescent="0.3">
      <c r="A237" s="199" t="s">
        <v>820</v>
      </c>
      <c r="B237" s="201" t="s">
        <v>812</v>
      </c>
      <c r="C237" s="199" t="s">
        <v>820</v>
      </c>
      <c r="D237" s="202" t="s">
        <v>666</v>
      </c>
      <c r="E237" s="199" t="s">
        <v>820</v>
      </c>
      <c r="F237" s="201" t="s">
        <v>776</v>
      </c>
      <c r="G237" s="199" t="s">
        <v>820</v>
      </c>
      <c r="H237" s="203" t="s">
        <v>458</v>
      </c>
      <c r="R237" s="200" t="s">
        <v>110</v>
      </c>
    </row>
    <row r="238" spans="1:18" x14ac:dyDescent="0.3">
      <c r="A238" s="152" t="s">
        <v>821</v>
      </c>
      <c r="B238" s="178" t="s">
        <v>822</v>
      </c>
      <c r="C238" s="152" t="s">
        <v>821</v>
      </c>
      <c r="D238" s="154" t="s">
        <v>823</v>
      </c>
      <c r="E238" s="154" t="s">
        <v>821</v>
      </c>
      <c r="F238" s="178" t="s">
        <v>776</v>
      </c>
      <c r="G238" s="154" t="s">
        <v>821</v>
      </c>
      <c r="H238" s="155" t="s">
        <v>458</v>
      </c>
      <c r="R238" s="43" t="s">
        <v>110</v>
      </c>
    </row>
    <row r="239" spans="1:18" x14ac:dyDescent="0.3">
      <c r="A239" s="152" t="s">
        <v>824</v>
      </c>
      <c r="B239" s="178" t="s">
        <v>822</v>
      </c>
      <c r="C239" s="152" t="s">
        <v>824</v>
      </c>
      <c r="D239" s="154" t="s">
        <v>666</v>
      </c>
      <c r="E239" s="154" t="s">
        <v>824</v>
      </c>
      <c r="F239" s="178" t="s">
        <v>776</v>
      </c>
      <c r="G239" s="154" t="s">
        <v>824</v>
      </c>
      <c r="H239" s="155" t="s">
        <v>458</v>
      </c>
      <c r="R239" s="43" t="s">
        <v>110</v>
      </c>
    </row>
    <row r="240" spans="1:18" x14ac:dyDescent="0.3">
      <c r="A240" s="152" t="s">
        <v>825</v>
      </c>
      <c r="B240" s="178" t="s">
        <v>826</v>
      </c>
      <c r="C240" s="152" t="s">
        <v>825</v>
      </c>
      <c r="D240" s="154" t="s">
        <v>827</v>
      </c>
      <c r="E240" s="154" t="s">
        <v>825</v>
      </c>
      <c r="F240" s="178" t="s">
        <v>776</v>
      </c>
      <c r="G240" s="154" t="s">
        <v>825</v>
      </c>
      <c r="H240" s="155" t="s">
        <v>458</v>
      </c>
      <c r="R240" s="43" t="s">
        <v>110</v>
      </c>
    </row>
    <row r="241" spans="1:22" x14ac:dyDescent="0.3">
      <c r="A241" s="152" t="s">
        <v>828</v>
      </c>
      <c r="B241" s="178" t="s">
        <v>826</v>
      </c>
      <c r="C241" s="152" t="s">
        <v>828</v>
      </c>
      <c r="D241" s="154" t="s">
        <v>829</v>
      </c>
      <c r="E241" s="154" t="s">
        <v>828</v>
      </c>
      <c r="F241" s="178" t="s">
        <v>776</v>
      </c>
      <c r="G241" s="154" t="s">
        <v>828</v>
      </c>
      <c r="H241" s="155" t="s">
        <v>458</v>
      </c>
      <c r="R241" s="43" t="s">
        <v>110</v>
      </c>
    </row>
    <row r="242" spans="1:22" x14ac:dyDescent="0.3">
      <c r="A242" s="152" t="s">
        <v>830</v>
      </c>
      <c r="B242" s="178" t="s">
        <v>826</v>
      </c>
      <c r="C242" s="152" t="s">
        <v>830</v>
      </c>
      <c r="D242" s="154" t="s">
        <v>738</v>
      </c>
      <c r="E242" s="154" t="s">
        <v>830</v>
      </c>
      <c r="F242" s="178" t="s">
        <v>776</v>
      </c>
      <c r="G242" s="154" t="s">
        <v>830</v>
      </c>
      <c r="H242" s="155" t="s">
        <v>458</v>
      </c>
      <c r="R242" s="43" t="s">
        <v>110</v>
      </c>
    </row>
    <row r="243" spans="1:22" x14ac:dyDescent="0.3">
      <c r="A243" s="152" t="s">
        <v>831</v>
      </c>
      <c r="B243" s="178" t="s">
        <v>176</v>
      </c>
      <c r="C243" s="152" t="s">
        <v>831</v>
      </c>
      <c r="D243" s="43" t="s">
        <v>740</v>
      </c>
      <c r="E243" s="152" t="s">
        <v>831</v>
      </c>
      <c r="F243" s="178" t="s">
        <v>776</v>
      </c>
      <c r="G243" s="152" t="s">
        <v>831</v>
      </c>
      <c r="H243" s="155" t="s">
        <v>458</v>
      </c>
      <c r="R243" s="43" t="s">
        <v>110</v>
      </c>
    </row>
    <row r="244" spans="1:22" x14ac:dyDescent="0.3">
      <c r="A244" s="152" t="s">
        <v>832</v>
      </c>
      <c r="B244" s="178" t="s">
        <v>176</v>
      </c>
      <c r="C244" s="152" t="s">
        <v>832</v>
      </c>
      <c r="D244" s="154" t="s">
        <v>833</v>
      </c>
      <c r="E244" s="152" t="s">
        <v>832</v>
      </c>
      <c r="F244" s="178" t="s">
        <v>776</v>
      </c>
      <c r="G244" s="152" t="s">
        <v>832</v>
      </c>
      <c r="H244" s="155" t="s">
        <v>458</v>
      </c>
      <c r="R244" s="43" t="s">
        <v>110</v>
      </c>
    </row>
    <row r="245" spans="1:22" x14ac:dyDescent="0.3">
      <c r="A245" s="152" t="s">
        <v>834</v>
      </c>
      <c r="B245" s="178" t="s">
        <v>176</v>
      </c>
      <c r="C245" s="152" t="s">
        <v>834</v>
      </c>
      <c r="D245" s="154" t="s">
        <v>652</v>
      </c>
      <c r="E245" s="152" t="s">
        <v>834</v>
      </c>
      <c r="F245" s="178" t="s">
        <v>776</v>
      </c>
      <c r="G245" s="152" t="s">
        <v>834</v>
      </c>
      <c r="H245" s="155" t="s">
        <v>458</v>
      </c>
      <c r="R245" s="43" t="s">
        <v>110</v>
      </c>
    </row>
    <row r="246" spans="1:22" x14ac:dyDescent="0.3">
      <c r="A246" s="191" t="s">
        <v>835</v>
      </c>
      <c r="B246" s="192" t="s">
        <v>836</v>
      </c>
      <c r="C246" s="191" t="s">
        <v>835</v>
      </c>
      <c r="D246" s="193" t="s">
        <v>837</v>
      </c>
      <c r="E246" s="191" t="s">
        <v>835</v>
      </c>
      <c r="F246" s="192" t="s">
        <v>838</v>
      </c>
      <c r="G246" s="191" t="s">
        <v>835</v>
      </c>
      <c r="H246" s="194" t="s">
        <v>462</v>
      </c>
      <c r="T246" s="61" t="s">
        <v>744</v>
      </c>
      <c r="U246" s="61" t="s">
        <v>745</v>
      </c>
      <c r="V246" s="61" t="s">
        <v>746</v>
      </c>
    </row>
    <row r="247" spans="1:22" x14ac:dyDescent="0.3">
      <c r="A247" s="191" t="s">
        <v>839</v>
      </c>
      <c r="B247" s="192" t="s">
        <v>836</v>
      </c>
      <c r="C247" s="191" t="s">
        <v>839</v>
      </c>
      <c r="D247" s="193" t="s">
        <v>840</v>
      </c>
      <c r="E247" s="191" t="s">
        <v>839</v>
      </c>
      <c r="F247" s="192" t="s">
        <v>838</v>
      </c>
      <c r="G247" s="191" t="s">
        <v>839</v>
      </c>
      <c r="H247" s="194" t="s">
        <v>462</v>
      </c>
      <c r="T247" s="61" t="s">
        <v>744</v>
      </c>
      <c r="U247" s="61" t="s">
        <v>745</v>
      </c>
      <c r="V247" s="61" t="s">
        <v>746</v>
      </c>
    </row>
    <row r="248" spans="1:22" x14ac:dyDescent="0.3">
      <c r="A248" s="191" t="s">
        <v>841</v>
      </c>
      <c r="B248" s="192" t="s">
        <v>842</v>
      </c>
      <c r="C248" s="191" t="s">
        <v>841</v>
      </c>
      <c r="D248" s="193" t="s">
        <v>843</v>
      </c>
      <c r="E248" s="191" t="s">
        <v>841</v>
      </c>
      <c r="F248" s="192" t="s">
        <v>838</v>
      </c>
      <c r="G248" s="191" t="s">
        <v>841</v>
      </c>
      <c r="H248" s="194" t="s">
        <v>462</v>
      </c>
      <c r="T248" s="61" t="s">
        <v>744</v>
      </c>
      <c r="U248" s="61" t="s">
        <v>745</v>
      </c>
      <c r="V248" s="61" t="s">
        <v>746</v>
      </c>
    </row>
    <row r="249" spans="1:22" x14ac:dyDescent="0.3">
      <c r="A249" s="191" t="s">
        <v>844</v>
      </c>
      <c r="B249" s="192" t="s">
        <v>842</v>
      </c>
      <c r="C249" s="191" t="s">
        <v>844</v>
      </c>
      <c r="D249" s="193" t="s">
        <v>845</v>
      </c>
      <c r="E249" s="191" t="s">
        <v>844</v>
      </c>
      <c r="F249" s="192" t="s">
        <v>838</v>
      </c>
      <c r="G249" s="191" t="s">
        <v>844</v>
      </c>
      <c r="H249" s="194" t="s">
        <v>462</v>
      </c>
      <c r="T249" s="61" t="s">
        <v>744</v>
      </c>
      <c r="U249" s="61" t="s">
        <v>745</v>
      </c>
      <c r="V249" s="61" t="s">
        <v>746</v>
      </c>
    </row>
    <row r="250" spans="1:22" x14ac:dyDescent="0.3">
      <c r="A250" s="191" t="s">
        <v>846</v>
      </c>
      <c r="B250" s="192" t="s">
        <v>842</v>
      </c>
      <c r="C250" s="191" t="s">
        <v>846</v>
      </c>
      <c r="D250" s="193" t="s">
        <v>179</v>
      </c>
      <c r="E250" s="191" t="s">
        <v>846</v>
      </c>
      <c r="F250" s="192" t="s">
        <v>838</v>
      </c>
      <c r="G250" s="191" t="s">
        <v>846</v>
      </c>
      <c r="H250" s="194" t="s">
        <v>462</v>
      </c>
      <c r="T250" s="61" t="s">
        <v>744</v>
      </c>
      <c r="U250" s="61" t="s">
        <v>745</v>
      </c>
      <c r="V250" s="61" t="s">
        <v>746</v>
      </c>
    </row>
    <row r="251" spans="1:22" x14ac:dyDescent="0.3">
      <c r="A251" s="191" t="s">
        <v>847</v>
      </c>
      <c r="B251" s="192" t="s">
        <v>848</v>
      </c>
      <c r="C251" s="191" t="s">
        <v>847</v>
      </c>
      <c r="D251" s="193" t="s">
        <v>849</v>
      </c>
      <c r="E251" s="191" t="s">
        <v>847</v>
      </c>
      <c r="F251" s="192" t="s">
        <v>838</v>
      </c>
      <c r="G251" s="191" t="s">
        <v>847</v>
      </c>
      <c r="H251" s="194" t="s">
        <v>462</v>
      </c>
      <c r="T251" s="61" t="s">
        <v>744</v>
      </c>
      <c r="U251" s="61" t="s">
        <v>745</v>
      </c>
      <c r="V251" s="61" t="s">
        <v>746</v>
      </c>
    </row>
    <row r="252" spans="1:22" s="5" customFormat="1" x14ac:dyDescent="0.3">
      <c r="A252" s="204" t="s">
        <v>850</v>
      </c>
      <c r="B252" s="205" t="s">
        <v>848</v>
      </c>
      <c r="C252" s="204" t="s">
        <v>850</v>
      </c>
      <c r="D252" s="206" t="s">
        <v>851</v>
      </c>
      <c r="E252" s="204" t="s">
        <v>850</v>
      </c>
      <c r="F252" s="205" t="s">
        <v>838</v>
      </c>
      <c r="G252" s="204" t="s">
        <v>850</v>
      </c>
      <c r="H252" s="207" t="s">
        <v>462</v>
      </c>
      <c r="T252" s="208" t="s">
        <v>744</v>
      </c>
      <c r="U252" s="208" t="s">
        <v>745</v>
      </c>
      <c r="V252" s="208" t="s">
        <v>746</v>
      </c>
    </row>
    <row r="253" spans="1:22" s="5" customFormat="1" x14ac:dyDescent="0.3">
      <c r="A253" s="204" t="s">
        <v>852</v>
      </c>
      <c r="B253" s="205" t="s">
        <v>848</v>
      </c>
      <c r="C253" s="204" t="s">
        <v>852</v>
      </c>
      <c r="D253" s="206" t="s">
        <v>853</v>
      </c>
      <c r="E253" s="204" t="s">
        <v>852</v>
      </c>
      <c r="F253" s="205" t="s">
        <v>838</v>
      </c>
      <c r="G253" s="204" t="s">
        <v>852</v>
      </c>
      <c r="H253" s="207" t="s">
        <v>462</v>
      </c>
      <c r="T253" s="208" t="s">
        <v>744</v>
      </c>
      <c r="U253" s="208" t="s">
        <v>745</v>
      </c>
      <c r="V253" s="208" t="s">
        <v>746</v>
      </c>
    </row>
    <row r="254" spans="1:22" s="5" customFormat="1" x14ac:dyDescent="0.3">
      <c r="A254" s="204" t="s">
        <v>854</v>
      </c>
      <c r="B254" s="205" t="s">
        <v>848</v>
      </c>
      <c r="C254" s="204" t="s">
        <v>854</v>
      </c>
      <c r="D254" s="206" t="s">
        <v>855</v>
      </c>
      <c r="E254" s="204" t="s">
        <v>854</v>
      </c>
      <c r="F254" s="205" t="s">
        <v>838</v>
      </c>
      <c r="G254" s="204" t="s">
        <v>854</v>
      </c>
      <c r="H254" s="207" t="s">
        <v>462</v>
      </c>
      <c r="T254" s="208" t="s">
        <v>744</v>
      </c>
      <c r="U254" s="208" t="s">
        <v>745</v>
      </c>
      <c r="V254" s="208" t="s">
        <v>746</v>
      </c>
    </row>
    <row r="255" spans="1:22" s="5" customFormat="1" x14ac:dyDescent="0.3">
      <c r="A255" s="204" t="s">
        <v>856</v>
      </c>
      <c r="B255" s="205" t="s">
        <v>848</v>
      </c>
      <c r="C255" s="204" t="s">
        <v>856</v>
      </c>
      <c r="D255" s="206" t="s">
        <v>857</v>
      </c>
      <c r="E255" s="204" t="s">
        <v>856</v>
      </c>
      <c r="F255" s="205" t="s">
        <v>838</v>
      </c>
      <c r="G255" s="204" t="s">
        <v>856</v>
      </c>
      <c r="H255" s="207" t="s">
        <v>462</v>
      </c>
      <c r="T255" s="208" t="s">
        <v>744</v>
      </c>
      <c r="U255" s="208" t="s">
        <v>745</v>
      </c>
      <c r="V255" s="208" t="s">
        <v>746</v>
      </c>
    </row>
    <row r="256" spans="1:22" s="5" customFormat="1" x14ac:dyDescent="0.3">
      <c r="A256" s="204" t="s">
        <v>858</v>
      </c>
      <c r="B256" s="205" t="s">
        <v>848</v>
      </c>
      <c r="C256" s="204" t="s">
        <v>858</v>
      </c>
      <c r="D256" s="206" t="s">
        <v>859</v>
      </c>
      <c r="E256" s="204" t="s">
        <v>858</v>
      </c>
      <c r="F256" s="205" t="s">
        <v>838</v>
      </c>
      <c r="G256" s="204" t="s">
        <v>858</v>
      </c>
      <c r="H256" s="207" t="s">
        <v>462</v>
      </c>
      <c r="T256" s="208" t="s">
        <v>744</v>
      </c>
      <c r="U256" s="208" t="s">
        <v>745</v>
      </c>
      <c r="V256" s="208" t="s">
        <v>746</v>
      </c>
    </row>
    <row r="257" spans="1:22" x14ac:dyDescent="0.3">
      <c r="A257" s="191" t="s">
        <v>860</v>
      </c>
      <c r="B257" s="192" t="s">
        <v>861</v>
      </c>
      <c r="C257" s="191" t="s">
        <v>860</v>
      </c>
      <c r="D257" s="193" t="s">
        <v>862</v>
      </c>
      <c r="E257" s="191" t="s">
        <v>860</v>
      </c>
      <c r="F257" s="192" t="s">
        <v>838</v>
      </c>
      <c r="G257" s="191" t="s">
        <v>860</v>
      </c>
      <c r="H257" s="194" t="s">
        <v>462</v>
      </c>
      <c r="T257" s="61" t="s">
        <v>744</v>
      </c>
      <c r="U257" s="61" t="s">
        <v>745</v>
      </c>
      <c r="V257" s="61" t="s">
        <v>746</v>
      </c>
    </row>
    <row r="258" spans="1:22" x14ac:dyDescent="0.3">
      <c r="A258" s="191" t="s">
        <v>863</v>
      </c>
      <c r="B258" s="192" t="s">
        <v>861</v>
      </c>
      <c r="C258" s="191" t="s">
        <v>863</v>
      </c>
      <c r="D258" s="193" t="s">
        <v>761</v>
      </c>
      <c r="E258" s="191" t="s">
        <v>863</v>
      </c>
      <c r="F258" s="192" t="s">
        <v>838</v>
      </c>
      <c r="G258" s="191" t="s">
        <v>863</v>
      </c>
      <c r="H258" s="194" t="s">
        <v>462</v>
      </c>
      <c r="T258" s="61" t="s">
        <v>744</v>
      </c>
      <c r="U258" s="61" t="s">
        <v>745</v>
      </c>
      <c r="V258" s="61" t="s">
        <v>746</v>
      </c>
    </row>
    <row r="259" spans="1:22" x14ac:dyDescent="0.3">
      <c r="A259" s="191" t="s">
        <v>864</v>
      </c>
      <c r="B259" s="192" t="s">
        <v>861</v>
      </c>
      <c r="C259" s="191" t="s">
        <v>864</v>
      </c>
      <c r="D259" s="193" t="s">
        <v>763</v>
      </c>
      <c r="E259" s="191" t="s">
        <v>864</v>
      </c>
      <c r="F259" s="192" t="s">
        <v>838</v>
      </c>
      <c r="G259" s="191" t="s">
        <v>864</v>
      </c>
      <c r="H259" s="194" t="s">
        <v>462</v>
      </c>
      <c r="T259" s="61" t="s">
        <v>744</v>
      </c>
      <c r="U259" s="61" t="s">
        <v>745</v>
      </c>
      <c r="V259" s="61" t="s">
        <v>746</v>
      </c>
    </row>
    <row r="260" spans="1:22" x14ac:dyDescent="0.3">
      <c r="A260" s="191" t="s">
        <v>865</v>
      </c>
      <c r="B260" s="192" t="s">
        <v>861</v>
      </c>
      <c r="C260" s="191" t="s">
        <v>865</v>
      </c>
      <c r="D260" s="193" t="s">
        <v>866</v>
      </c>
      <c r="E260" s="191" t="s">
        <v>865</v>
      </c>
      <c r="F260" s="192" t="s">
        <v>838</v>
      </c>
      <c r="G260" s="191" t="s">
        <v>865</v>
      </c>
      <c r="H260" s="194" t="s">
        <v>462</v>
      </c>
      <c r="T260" s="61" t="s">
        <v>744</v>
      </c>
      <c r="U260" s="61" t="s">
        <v>745</v>
      </c>
      <c r="V260" s="61" t="s">
        <v>746</v>
      </c>
    </row>
    <row r="261" spans="1:22" x14ac:dyDescent="0.3">
      <c r="A261" s="191" t="s">
        <v>867</v>
      </c>
      <c r="B261" s="192" t="s">
        <v>861</v>
      </c>
      <c r="C261" s="191" t="s">
        <v>867</v>
      </c>
      <c r="D261" s="193" t="s">
        <v>868</v>
      </c>
      <c r="E261" s="191" t="s">
        <v>867</v>
      </c>
      <c r="F261" s="192" t="s">
        <v>838</v>
      </c>
      <c r="G261" s="191" t="s">
        <v>867</v>
      </c>
      <c r="H261" s="194" t="s">
        <v>462</v>
      </c>
      <c r="T261" s="61" t="s">
        <v>744</v>
      </c>
      <c r="U261" s="61" t="s">
        <v>745</v>
      </c>
      <c r="V261" s="61" t="s">
        <v>746</v>
      </c>
    </row>
  </sheetData>
  <sheetProtection sheet="1" objects="1" scenarios="1" selectLockedCells="1" selectUnlockedCells="1"/>
  <phoneticPr fontId="25" type="noConversion"/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Mode d'emploi</vt:lpstr>
      <vt:lpstr>1. Présentation générale</vt:lpstr>
      <vt:lpstr>2. Problématisation E32b</vt:lpstr>
      <vt:lpstr>3. Scénario E32b</vt:lpstr>
      <vt:lpstr>4. Barème E32b</vt:lpstr>
      <vt:lpstr>5. Transfert vers grille E32b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Leray Thierry</cp:lastModifiedBy>
  <cp:revision>8</cp:revision>
  <dcterms:created xsi:type="dcterms:W3CDTF">2021-11-18T14:19:30Z</dcterms:created>
  <dcterms:modified xsi:type="dcterms:W3CDTF">2023-06-04T14:13:20Z</dcterms:modified>
</cp:coreProperties>
</file>