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mauclair\Desktop\IEN 2024\DEC5\BCP MEE\Circulaire\MEE\2025\"/>
    </mc:Choice>
  </mc:AlternateContent>
  <bookViews>
    <workbookView xWindow="-105" yWindow="-105" windowWidth="23250" windowHeight="12450"/>
  </bookViews>
  <sheets>
    <sheet name="Mode d'emploi" sheetId="1" r:id="rId1"/>
    <sheet name="1. Présentation générale" sheetId="2" r:id="rId2"/>
    <sheet name="2. Problématisation E32a" sheetId="3" r:id="rId3"/>
    <sheet name="3. Scénario E32a" sheetId="4" r:id="rId4"/>
    <sheet name="4. Barème E32a" sheetId="5" r:id="rId5"/>
    <sheet name="5. Transfert vers grille E32a" sheetId="10" r:id="rId6"/>
    <sheet name="Tâches" sheetId="7" state="hidden" r:id="rId7"/>
    <sheet name="Données générales" sheetId="6" state="hidden" r:id="rId8"/>
    <sheet name="Compétences" sheetId="8" state="hidden" r:id="rId9"/>
    <sheet name="Savoirs" sheetId="9" state="hidden" r:id="rId10"/>
  </sheets>
  <calcPr calcId="162913"/>
</workbook>
</file>

<file path=xl/calcChain.xml><?xml version="1.0" encoding="utf-8"?>
<calcChain xmlns="http://schemas.openxmlformats.org/spreadsheetml/2006/main">
  <c r="I44" i="4" l="1"/>
  <c r="I16" i="4"/>
  <c r="I15" i="4"/>
  <c r="I5" i="4"/>
  <c r="K16" i="4"/>
  <c r="L16" i="4"/>
  <c r="K44" i="4"/>
  <c r="L44" i="4"/>
  <c r="L15" i="4"/>
  <c r="K15" i="4"/>
  <c r="I70" i="4"/>
  <c r="I71" i="4"/>
  <c r="I72" i="4"/>
  <c r="I73" i="4"/>
  <c r="I74" i="4"/>
  <c r="I75" i="4"/>
  <c r="I76" i="4"/>
  <c r="I77" i="4"/>
  <c r="I78" i="4"/>
  <c r="I79" i="4"/>
  <c r="I80" i="4"/>
  <c r="K70" i="4"/>
  <c r="L70" i="4"/>
  <c r="K71" i="4"/>
  <c r="L71" i="4"/>
  <c r="K72" i="4"/>
  <c r="L72" i="4"/>
  <c r="K73" i="4"/>
  <c r="L73" i="4"/>
  <c r="K74" i="4"/>
  <c r="L74" i="4"/>
  <c r="K75" i="4"/>
  <c r="L75" i="4"/>
  <c r="K76" i="4"/>
  <c r="L76" i="4"/>
  <c r="K77" i="4"/>
  <c r="L77" i="4"/>
  <c r="K78" i="4"/>
  <c r="L78" i="4"/>
  <c r="K79" i="4"/>
  <c r="L79" i="4"/>
  <c r="K80" i="4"/>
  <c r="L80" i="4"/>
  <c r="L69" i="4"/>
  <c r="L68" i="4"/>
  <c r="K69" i="4"/>
  <c r="K68" i="4"/>
  <c r="I69" i="4"/>
  <c r="I68" i="4"/>
  <c r="G5" i="3"/>
  <c r="F5" i="3"/>
  <c r="F7" i="3"/>
  <c r="G7" i="3"/>
  <c r="F8" i="3"/>
  <c r="G8" i="3"/>
  <c r="F9" i="3"/>
  <c r="G9" i="3"/>
  <c r="F10" i="3"/>
  <c r="G10" i="3"/>
  <c r="F11" i="3"/>
  <c r="G11" i="3"/>
  <c r="F12" i="3"/>
  <c r="G12" i="3"/>
  <c r="F13" i="3"/>
  <c r="G13" i="3"/>
  <c r="F14" i="3"/>
  <c r="G14" i="3"/>
  <c r="F15" i="3"/>
  <c r="G15" i="3"/>
  <c r="F16" i="3"/>
  <c r="G16" i="3"/>
  <c r="F17" i="3"/>
  <c r="G17" i="3"/>
  <c r="G6" i="3"/>
  <c r="F6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5" i="3"/>
  <c r="G35" i="3"/>
  <c r="G24" i="3"/>
  <c r="G23" i="3"/>
  <c r="F24" i="3"/>
  <c r="F23" i="3"/>
  <c r="O5" i="4" l="1"/>
  <c r="M44" i="4"/>
  <c r="N44" i="4" s="1"/>
  <c r="M16" i="4"/>
  <c r="N16" i="4" s="1"/>
  <c r="L5" i="4"/>
  <c r="K5" i="4"/>
  <c r="M15" i="4"/>
  <c r="N15" i="4" s="1"/>
  <c r="M5" i="4"/>
  <c r="N5" i="4" s="1"/>
  <c r="Q44" i="4"/>
  <c r="O44" i="4"/>
  <c r="Q16" i="4"/>
  <c r="O16" i="4"/>
  <c r="Q15" i="4"/>
  <c r="O15" i="4"/>
  <c r="Q5" i="4"/>
  <c r="L29" i="5" l="1"/>
  <c r="L28" i="5"/>
  <c r="L27" i="5"/>
  <c r="L26" i="5"/>
  <c r="L25" i="5"/>
  <c r="L24" i="5"/>
  <c r="L23" i="5"/>
  <c r="D15" i="5"/>
  <c r="BD15" i="5" s="1"/>
  <c r="AV15" i="5" l="1"/>
  <c r="BP15" i="5"/>
  <c r="CP15" i="5"/>
  <c r="CD15" i="5"/>
  <c r="BR15" i="5"/>
  <c r="AT15" i="5"/>
  <c r="CZ15" i="5"/>
  <c r="CX15" i="5"/>
  <c r="BZ15" i="5"/>
  <c r="BN15" i="5"/>
  <c r="BB15" i="5"/>
  <c r="AR15" i="5"/>
  <c r="CL15" i="5"/>
  <c r="CV15" i="5"/>
  <c r="CJ15" i="5"/>
  <c r="BX15" i="5"/>
  <c r="BL15" i="5"/>
  <c r="AZ15" i="5"/>
  <c r="AP15" i="5"/>
  <c r="AQ15" i="5" s="1"/>
  <c r="CT15" i="5"/>
  <c r="CH15" i="5"/>
  <c r="BV15" i="5"/>
  <c r="BJ15" i="5"/>
  <c r="AX15" i="5"/>
  <c r="AN15" i="5"/>
  <c r="BF15" i="5"/>
  <c r="BH15" i="5"/>
  <c r="CB15" i="5"/>
  <c r="CR15" i="5"/>
  <c r="CN15" i="5"/>
  <c r="BT15" i="5"/>
  <c r="CF15" i="5"/>
  <c r="K29" i="5" l="1"/>
  <c r="K28" i="5"/>
  <c r="K27" i="5"/>
  <c r="K26" i="5"/>
  <c r="K25" i="5"/>
  <c r="K24" i="5"/>
  <c r="K23" i="5"/>
  <c r="K18" i="5"/>
  <c r="L18" i="5"/>
  <c r="K19" i="5"/>
  <c r="L19" i="5"/>
  <c r="K20" i="5"/>
  <c r="L20" i="5"/>
  <c r="K21" i="5"/>
  <c r="L21" i="5"/>
  <c r="K22" i="5"/>
  <c r="L22" i="5"/>
  <c r="K17" i="5"/>
  <c r="L17" i="5"/>
  <c r="K5" i="5"/>
  <c r="L5" i="5"/>
  <c r="K6" i="5"/>
  <c r="L6" i="5"/>
  <c r="K7" i="5"/>
  <c r="L7" i="5"/>
  <c r="K8" i="5"/>
  <c r="L8" i="5"/>
  <c r="K9" i="5"/>
  <c r="L9" i="5"/>
  <c r="K10" i="5"/>
  <c r="L10" i="5"/>
  <c r="K11" i="5"/>
  <c r="L11" i="5"/>
  <c r="K12" i="5"/>
  <c r="L12" i="5"/>
  <c r="K13" i="5"/>
  <c r="L13" i="5"/>
  <c r="K14" i="5"/>
  <c r="L14" i="5"/>
  <c r="K15" i="5"/>
  <c r="AL15" i="5" s="1"/>
  <c r="L15" i="5"/>
  <c r="K16" i="5"/>
  <c r="L16" i="5"/>
  <c r="K4" i="5"/>
  <c r="L4" i="5"/>
  <c r="D29" i="5"/>
  <c r="AH29" i="5" s="1"/>
  <c r="D28" i="5"/>
  <c r="M29" i="5"/>
  <c r="M28" i="5"/>
  <c r="D18" i="5"/>
  <c r="D19" i="5"/>
  <c r="AH19" i="5" s="1"/>
  <c r="AI19" i="5" s="1"/>
  <c r="D20" i="5"/>
  <c r="D21" i="5"/>
  <c r="D22" i="5"/>
  <c r="D23" i="5"/>
  <c r="D24" i="5"/>
  <c r="D25" i="5"/>
  <c r="D26" i="5"/>
  <c r="D27" i="5"/>
  <c r="AH27" i="5" s="1"/>
  <c r="D17" i="5"/>
  <c r="D16" i="5"/>
  <c r="D5" i="5"/>
  <c r="D6" i="5"/>
  <c r="D7" i="5"/>
  <c r="AH7" i="5" s="1"/>
  <c r="D8" i="5"/>
  <c r="AH8" i="5" s="1"/>
  <c r="D9" i="5"/>
  <c r="D10" i="5"/>
  <c r="D11" i="5"/>
  <c r="D12" i="5"/>
  <c r="D13" i="5"/>
  <c r="D14" i="5"/>
  <c r="D4" i="5"/>
  <c r="AH4" i="5" s="1"/>
  <c r="K51" i="4"/>
  <c r="E5" i="5" s="1"/>
  <c r="K52" i="4"/>
  <c r="E6" i="5" s="1"/>
  <c r="K53" i="4"/>
  <c r="E7" i="5" s="1"/>
  <c r="K54" i="4"/>
  <c r="E8" i="5" s="1"/>
  <c r="K55" i="4"/>
  <c r="E9" i="5" s="1"/>
  <c r="K56" i="4"/>
  <c r="E10" i="5" s="1"/>
  <c r="K57" i="4"/>
  <c r="E11" i="5" s="1"/>
  <c r="K58" i="4"/>
  <c r="E12" i="5" s="1"/>
  <c r="K59" i="4"/>
  <c r="E13" i="5" s="1"/>
  <c r="K60" i="4"/>
  <c r="E14" i="5" s="1"/>
  <c r="K61" i="4"/>
  <c r="E15" i="5" s="1"/>
  <c r="K62" i="4"/>
  <c r="E16" i="5" s="1"/>
  <c r="K50" i="4"/>
  <c r="E4" i="5" s="1"/>
  <c r="L51" i="4"/>
  <c r="F5" i="5" s="1"/>
  <c r="L52" i="4"/>
  <c r="F6" i="5" s="1"/>
  <c r="L53" i="4"/>
  <c r="F7" i="5" s="1"/>
  <c r="L54" i="4"/>
  <c r="F8" i="5" s="1"/>
  <c r="L55" i="4"/>
  <c r="F9" i="5" s="1"/>
  <c r="L56" i="4"/>
  <c r="F10" i="5" s="1"/>
  <c r="L57" i="4"/>
  <c r="F11" i="5" s="1"/>
  <c r="L58" i="4"/>
  <c r="F12" i="5" s="1"/>
  <c r="L59" i="4"/>
  <c r="F13" i="5" s="1"/>
  <c r="L60" i="4"/>
  <c r="F14" i="5" s="1"/>
  <c r="L61" i="4"/>
  <c r="F15" i="5" s="1"/>
  <c r="L62" i="4"/>
  <c r="F16" i="5" s="1"/>
  <c r="L50" i="4"/>
  <c r="F4" i="5" s="1"/>
  <c r="I55" i="4"/>
  <c r="C9" i="5" s="1"/>
  <c r="I52" i="4"/>
  <c r="C6" i="5" s="1"/>
  <c r="F18" i="5"/>
  <c r="F19" i="5"/>
  <c r="F20" i="5"/>
  <c r="F21" i="5"/>
  <c r="F22" i="5"/>
  <c r="F23" i="5"/>
  <c r="F24" i="5"/>
  <c r="F25" i="5"/>
  <c r="F26" i="5"/>
  <c r="F27" i="5"/>
  <c r="F28" i="5"/>
  <c r="F29" i="5"/>
  <c r="F17" i="5"/>
  <c r="E18" i="5"/>
  <c r="E19" i="5"/>
  <c r="E20" i="5"/>
  <c r="E21" i="5"/>
  <c r="E22" i="5"/>
  <c r="E23" i="5"/>
  <c r="E24" i="5"/>
  <c r="E25" i="5"/>
  <c r="E26" i="5"/>
  <c r="E27" i="5"/>
  <c r="E28" i="5"/>
  <c r="E29" i="5"/>
  <c r="E17" i="5"/>
  <c r="K30" i="5" l="1"/>
  <c r="L30" i="5"/>
  <c r="AH13" i="5"/>
  <c r="CT6" i="5"/>
  <c r="CH6" i="5"/>
  <c r="CR6" i="5"/>
  <c r="CF6" i="5"/>
  <c r="BT6" i="5"/>
  <c r="BH6" i="5"/>
  <c r="CP6" i="5"/>
  <c r="CD6" i="5"/>
  <c r="BR6" i="5"/>
  <c r="AT6" i="5"/>
  <c r="CZ6" i="5"/>
  <c r="CN6" i="5"/>
  <c r="CB6" i="5"/>
  <c r="BP6" i="5"/>
  <c r="BD6" i="5"/>
  <c r="CX6" i="5"/>
  <c r="BZ6" i="5"/>
  <c r="BN6" i="5"/>
  <c r="BB6" i="5"/>
  <c r="AR6" i="5"/>
  <c r="CL6" i="5"/>
  <c r="CV6" i="5"/>
  <c r="CJ6" i="5"/>
  <c r="BF6" i="5"/>
  <c r="BV6" i="5"/>
  <c r="AZ6" i="5"/>
  <c r="AL6" i="5"/>
  <c r="AP6" i="5"/>
  <c r="AQ6" i="5" s="1"/>
  <c r="AN6" i="5"/>
  <c r="BX6" i="5"/>
  <c r="AX6" i="5"/>
  <c r="BJ6" i="5"/>
  <c r="AV6" i="5"/>
  <c r="BL6" i="5"/>
  <c r="AH21" i="5"/>
  <c r="CL21" i="5"/>
  <c r="CV21" i="5"/>
  <c r="CJ21" i="5"/>
  <c r="BX21" i="5"/>
  <c r="CT21" i="5"/>
  <c r="CR21" i="5"/>
  <c r="CF21" i="5"/>
  <c r="BT21" i="5"/>
  <c r="BH21" i="5"/>
  <c r="AV21" i="5"/>
  <c r="CP21" i="5"/>
  <c r="CD21" i="5"/>
  <c r="BR21" i="5"/>
  <c r="BF21" i="5"/>
  <c r="AT21" i="5"/>
  <c r="CZ21" i="5"/>
  <c r="CN21" i="5"/>
  <c r="CB21" i="5"/>
  <c r="BP21" i="5"/>
  <c r="BD21" i="5"/>
  <c r="AX21" i="5"/>
  <c r="AN21" i="5"/>
  <c r="BZ21" i="5"/>
  <c r="CH21" i="5"/>
  <c r="AR21" i="5"/>
  <c r="AL21" i="5"/>
  <c r="BN21" i="5"/>
  <c r="BL21" i="5"/>
  <c r="AP21" i="5"/>
  <c r="AQ21" i="5" s="1"/>
  <c r="BJ21" i="5"/>
  <c r="BV21" i="5"/>
  <c r="CX21" i="5"/>
  <c r="BB21" i="5"/>
  <c r="AZ21" i="5"/>
  <c r="CR5" i="5"/>
  <c r="CF5" i="5"/>
  <c r="BT5" i="5"/>
  <c r="AV5" i="5"/>
  <c r="CP5" i="5"/>
  <c r="CZ5" i="5"/>
  <c r="CN5" i="5"/>
  <c r="CB5" i="5"/>
  <c r="BP5" i="5"/>
  <c r="BD5" i="5"/>
  <c r="CX5" i="5"/>
  <c r="BZ5" i="5"/>
  <c r="BN5" i="5"/>
  <c r="BB5" i="5"/>
  <c r="AR5" i="5"/>
  <c r="CL5" i="5"/>
  <c r="CV5" i="5"/>
  <c r="CJ5" i="5"/>
  <c r="BX5" i="5"/>
  <c r="BL5" i="5"/>
  <c r="AZ5" i="5"/>
  <c r="AP5" i="5"/>
  <c r="AQ5" i="5" s="1"/>
  <c r="CT5" i="5"/>
  <c r="BF5" i="5"/>
  <c r="AN5" i="5"/>
  <c r="BV5" i="5"/>
  <c r="AL5" i="5"/>
  <c r="AX5" i="5"/>
  <c r="CD5" i="5"/>
  <c r="CH5" i="5"/>
  <c r="BR5" i="5"/>
  <c r="AT5" i="5"/>
  <c r="BJ5" i="5"/>
  <c r="BH5" i="5"/>
  <c r="CT4" i="5"/>
  <c r="CH4" i="5"/>
  <c r="CR4" i="5"/>
  <c r="CF4" i="5"/>
  <c r="BT4" i="5"/>
  <c r="BH4" i="5"/>
  <c r="CP4" i="5"/>
  <c r="CD4" i="5"/>
  <c r="BR4" i="5"/>
  <c r="AT4" i="5"/>
  <c r="CZ4" i="5"/>
  <c r="CN4" i="5"/>
  <c r="CB4" i="5"/>
  <c r="BP4" i="5"/>
  <c r="BD4" i="5"/>
  <c r="CX4" i="5"/>
  <c r="CL4" i="5"/>
  <c r="BZ4" i="5"/>
  <c r="BN4" i="5"/>
  <c r="BB4" i="5"/>
  <c r="AR4" i="5"/>
  <c r="CV4" i="5"/>
  <c r="CJ4" i="5"/>
  <c r="BX4" i="5"/>
  <c r="AN4" i="5"/>
  <c r="AL4" i="5"/>
  <c r="BL4" i="5"/>
  <c r="BF4" i="5"/>
  <c r="AZ4" i="5"/>
  <c r="AP4" i="5"/>
  <c r="AX4" i="5"/>
  <c r="AV4" i="5"/>
  <c r="BJ4" i="5"/>
  <c r="BV4" i="5"/>
  <c r="CR17" i="5"/>
  <c r="CF17" i="5"/>
  <c r="BT17" i="5"/>
  <c r="AV17" i="5"/>
  <c r="CP17" i="5"/>
  <c r="CZ17" i="5"/>
  <c r="CN17" i="5"/>
  <c r="CB17" i="5"/>
  <c r="BP17" i="5"/>
  <c r="BD17" i="5"/>
  <c r="CX17" i="5"/>
  <c r="BZ17" i="5"/>
  <c r="BN17" i="5"/>
  <c r="BB17" i="5"/>
  <c r="AR17" i="5"/>
  <c r="CL17" i="5"/>
  <c r="CV17" i="5"/>
  <c r="CJ17" i="5"/>
  <c r="BX17" i="5"/>
  <c r="BL17" i="5"/>
  <c r="AZ17" i="5"/>
  <c r="AP17" i="5"/>
  <c r="CT17" i="5"/>
  <c r="AT17" i="5"/>
  <c r="BJ17" i="5"/>
  <c r="AN17" i="5"/>
  <c r="BV17" i="5"/>
  <c r="BH17" i="5"/>
  <c r="CD17" i="5"/>
  <c r="BF17" i="5"/>
  <c r="CH17" i="5"/>
  <c r="AX17" i="5"/>
  <c r="BR17" i="5"/>
  <c r="AL17" i="5"/>
  <c r="CT18" i="5"/>
  <c r="CH18" i="5"/>
  <c r="CR18" i="5"/>
  <c r="CF18" i="5"/>
  <c r="BT18" i="5"/>
  <c r="BH18" i="5"/>
  <c r="CP18" i="5"/>
  <c r="CD18" i="5"/>
  <c r="BR18" i="5"/>
  <c r="AT18" i="5"/>
  <c r="CZ18" i="5"/>
  <c r="CN18" i="5"/>
  <c r="CB18" i="5"/>
  <c r="BP18" i="5"/>
  <c r="BD18" i="5"/>
  <c r="CX18" i="5"/>
  <c r="BZ18" i="5"/>
  <c r="BN18" i="5"/>
  <c r="BB18" i="5"/>
  <c r="AR18" i="5"/>
  <c r="CL18" i="5"/>
  <c r="CV18" i="5"/>
  <c r="CJ18" i="5"/>
  <c r="AV18" i="5"/>
  <c r="AL18" i="5"/>
  <c r="BL18" i="5"/>
  <c r="AP18" i="5"/>
  <c r="AQ18" i="5" s="1"/>
  <c r="BJ18" i="5"/>
  <c r="AN18" i="5"/>
  <c r="AX18" i="5"/>
  <c r="BV18" i="5"/>
  <c r="BX18" i="5"/>
  <c r="BF18" i="5"/>
  <c r="AZ18" i="5"/>
  <c r="AH5" i="5"/>
  <c r="CR16" i="5"/>
  <c r="CF16" i="5"/>
  <c r="CP16" i="5"/>
  <c r="CD16" i="5"/>
  <c r="BR16" i="5"/>
  <c r="BF16" i="5"/>
  <c r="CZ16" i="5"/>
  <c r="CN16" i="5"/>
  <c r="CB16" i="5"/>
  <c r="BP16" i="5"/>
  <c r="CX16" i="5"/>
  <c r="BZ16" i="5"/>
  <c r="BN16" i="5"/>
  <c r="BB16" i="5"/>
  <c r="AR16" i="5"/>
  <c r="CL16" i="5"/>
  <c r="CV16" i="5"/>
  <c r="CJ16" i="5"/>
  <c r="BX16" i="5"/>
  <c r="BL16" i="5"/>
  <c r="AZ16" i="5"/>
  <c r="AP16" i="5"/>
  <c r="AQ16" i="5" s="1"/>
  <c r="CT16" i="5"/>
  <c r="CH16" i="5"/>
  <c r="AT16" i="5"/>
  <c r="AL16" i="5"/>
  <c r="BT16" i="5"/>
  <c r="BJ16" i="5"/>
  <c r="AN16" i="5"/>
  <c r="BV16" i="5"/>
  <c r="BH16" i="5"/>
  <c r="AX16" i="5"/>
  <c r="BD16" i="5"/>
  <c r="AV16" i="5"/>
  <c r="CP14" i="5"/>
  <c r="CZ14" i="5"/>
  <c r="CN14" i="5"/>
  <c r="CB14" i="5"/>
  <c r="BP14" i="5"/>
  <c r="BD14" i="5"/>
  <c r="CX14" i="5"/>
  <c r="BZ14" i="5"/>
  <c r="BN14" i="5"/>
  <c r="CL14" i="5"/>
  <c r="CV14" i="5"/>
  <c r="CJ14" i="5"/>
  <c r="BX14" i="5"/>
  <c r="BL14" i="5"/>
  <c r="AZ14" i="5"/>
  <c r="AP14" i="5"/>
  <c r="AQ14" i="5" s="1"/>
  <c r="CT14" i="5"/>
  <c r="CH14" i="5"/>
  <c r="BV14" i="5"/>
  <c r="BJ14" i="5"/>
  <c r="AX14" i="5"/>
  <c r="AN14" i="5"/>
  <c r="CR14" i="5"/>
  <c r="CF14" i="5"/>
  <c r="BT14" i="5"/>
  <c r="AR14" i="5"/>
  <c r="AL14" i="5"/>
  <c r="BH14" i="5"/>
  <c r="BF14" i="5"/>
  <c r="CD14" i="5"/>
  <c r="BB14" i="5"/>
  <c r="AV14" i="5"/>
  <c r="BR14" i="5"/>
  <c r="AT14" i="5"/>
  <c r="CP27" i="5"/>
  <c r="CD27" i="5"/>
  <c r="BR27" i="5"/>
  <c r="AT27" i="5"/>
  <c r="CZ27" i="5"/>
  <c r="CX27" i="5"/>
  <c r="BZ27" i="5"/>
  <c r="BN27" i="5"/>
  <c r="BB27" i="5"/>
  <c r="AR27" i="5"/>
  <c r="CL27" i="5"/>
  <c r="CV27" i="5"/>
  <c r="CJ27" i="5"/>
  <c r="BX27" i="5"/>
  <c r="BL27" i="5"/>
  <c r="AZ27" i="5"/>
  <c r="AP27" i="5"/>
  <c r="AQ27" i="5" s="1"/>
  <c r="CT27" i="5"/>
  <c r="CH27" i="5"/>
  <c r="BV27" i="5"/>
  <c r="BJ27" i="5"/>
  <c r="AX27" i="5"/>
  <c r="AN27" i="5"/>
  <c r="BD27" i="5"/>
  <c r="CN27" i="5"/>
  <c r="CF27" i="5"/>
  <c r="CR27" i="5"/>
  <c r="AV27" i="5"/>
  <c r="BT27" i="5"/>
  <c r="AL27" i="5"/>
  <c r="CB27" i="5"/>
  <c r="BH27" i="5"/>
  <c r="BP27" i="5"/>
  <c r="BF27" i="5"/>
  <c r="AH18" i="5"/>
  <c r="AH16" i="5"/>
  <c r="AH20" i="5"/>
  <c r="CV20" i="5"/>
  <c r="CJ20" i="5"/>
  <c r="CT20" i="5"/>
  <c r="CH20" i="5"/>
  <c r="BV20" i="5"/>
  <c r="BJ20" i="5"/>
  <c r="AX20" i="5"/>
  <c r="CR20" i="5"/>
  <c r="CF20" i="5"/>
  <c r="BT20" i="5"/>
  <c r="AV20" i="5"/>
  <c r="CP20" i="5"/>
  <c r="CD20" i="5"/>
  <c r="BR20" i="5"/>
  <c r="BF20" i="5"/>
  <c r="AT20" i="5"/>
  <c r="CZ20" i="5"/>
  <c r="CN20" i="5"/>
  <c r="CB20" i="5"/>
  <c r="BP20" i="5"/>
  <c r="BD20" i="5"/>
  <c r="CX20" i="5"/>
  <c r="BZ20" i="5"/>
  <c r="AZ20" i="5"/>
  <c r="CL20" i="5"/>
  <c r="BB20" i="5"/>
  <c r="AR20" i="5"/>
  <c r="AL20" i="5"/>
  <c r="BN20" i="5"/>
  <c r="BL20" i="5"/>
  <c r="AP20" i="5"/>
  <c r="AQ20" i="5" s="1"/>
  <c r="BX20" i="5"/>
  <c r="BH20" i="5"/>
  <c r="AN20" i="5"/>
  <c r="CZ12" i="5"/>
  <c r="CN12" i="5"/>
  <c r="CX12" i="5"/>
  <c r="BZ12" i="5"/>
  <c r="BN12" i="5"/>
  <c r="BB12" i="5"/>
  <c r="AR12" i="5"/>
  <c r="CV12" i="5"/>
  <c r="CJ12" i="5"/>
  <c r="BX12" i="5"/>
  <c r="CT12" i="5"/>
  <c r="CH12" i="5"/>
  <c r="BV12" i="5"/>
  <c r="BJ12" i="5"/>
  <c r="AX12" i="5"/>
  <c r="AN12" i="5"/>
  <c r="CR12" i="5"/>
  <c r="CF12" i="5"/>
  <c r="BT12" i="5"/>
  <c r="BH12" i="5"/>
  <c r="AV12" i="5"/>
  <c r="CP12" i="5"/>
  <c r="CD12" i="5"/>
  <c r="CL12" i="5"/>
  <c r="BR12" i="5"/>
  <c r="BL12" i="5"/>
  <c r="AP12" i="5"/>
  <c r="AQ12" i="5" s="1"/>
  <c r="CB12" i="5"/>
  <c r="BF12" i="5"/>
  <c r="BD12" i="5"/>
  <c r="BP12" i="5"/>
  <c r="AL12" i="5"/>
  <c r="AZ12" i="5"/>
  <c r="AT12" i="5"/>
  <c r="AH25" i="5"/>
  <c r="CZ25" i="5"/>
  <c r="CN25" i="5"/>
  <c r="CB25" i="5"/>
  <c r="BP25" i="5"/>
  <c r="CX25" i="5"/>
  <c r="CL25" i="5"/>
  <c r="CV25" i="5"/>
  <c r="CJ25" i="5"/>
  <c r="BX25" i="5"/>
  <c r="BL25" i="5"/>
  <c r="AZ25" i="5"/>
  <c r="AP25" i="5"/>
  <c r="AQ25" i="5" s="1"/>
  <c r="CT25" i="5"/>
  <c r="CH25" i="5"/>
  <c r="BV25" i="5"/>
  <c r="BJ25" i="5"/>
  <c r="AX25" i="5"/>
  <c r="AN25" i="5"/>
  <c r="CR25" i="5"/>
  <c r="CF25" i="5"/>
  <c r="BT25" i="5"/>
  <c r="BH25" i="5"/>
  <c r="BB25" i="5"/>
  <c r="BR25" i="5"/>
  <c r="AV25" i="5"/>
  <c r="BZ25" i="5"/>
  <c r="AT25" i="5"/>
  <c r="CP25" i="5"/>
  <c r="AR25" i="5"/>
  <c r="BN25" i="5"/>
  <c r="AL25" i="5"/>
  <c r="CD25" i="5"/>
  <c r="BF25" i="5"/>
  <c r="BD25" i="5"/>
  <c r="AH14" i="5"/>
  <c r="AH6" i="5"/>
  <c r="CX11" i="5"/>
  <c r="BZ11" i="5"/>
  <c r="BN11" i="5"/>
  <c r="CL11" i="5"/>
  <c r="CV11" i="5"/>
  <c r="CT11" i="5"/>
  <c r="CH11" i="5"/>
  <c r="BV11" i="5"/>
  <c r="BJ11" i="5"/>
  <c r="AX11" i="5"/>
  <c r="AN11" i="5"/>
  <c r="CR11" i="5"/>
  <c r="CF11" i="5"/>
  <c r="BT11" i="5"/>
  <c r="BH11" i="5"/>
  <c r="AV11" i="5"/>
  <c r="CP11" i="5"/>
  <c r="CD11" i="5"/>
  <c r="BR11" i="5"/>
  <c r="BF11" i="5"/>
  <c r="BL11" i="5"/>
  <c r="AP11" i="5"/>
  <c r="AQ11" i="5" s="1"/>
  <c r="CB11" i="5"/>
  <c r="BD11" i="5"/>
  <c r="CJ11" i="5"/>
  <c r="BP11" i="5"/>
  <c r="BB11" i="5"/>
  <c r="AL11" i="5"/>
  <c r="AT11" i="5"/>
  <c r="CZ11" i="5"/>
  <c r="AZ11" i="5"/>
  <c r="CN11" i="5"/>
  <c r="BX11" i="5"/>
  <c r="AR11" i="5"/>
  <c r="AH24" i="5"/>
  <c r="CZ24" i="5"/>
  <c r="CN24" i="5"/>
  <c r="CX24" i="5"/>
  <c r="BZ24" i="5"/>
  <c r="BN24" i="5"/>
  <c r="BB24" i="5"/>
  <c r="AR24" i="5"/>
  <c r="CV24" i="5"/>
  <c r="CJ24" i="5"/>
  <c r="BX24" i="5"/>
  <c r="CT24" i="5"/>
  <c r="CH24" i="5"/>
  <c r="BV24" i="5"/>
  <c r="BJ24" i="5"/>
  <c r="AX24" i="5"/>
  <c r="AN24" i="5"/>
  <c r="CR24" i="5"/>
  <c r="CF24" i="5"/>
  <c r="BT24" i="5"/>
  <c r="BH24" i="5"/>
  <c r="AV24" i="5"/>
  <c r="CP24" i="5"/>
  <c r="CD24" i="5"/>
  <c r="BR24" i="5"/>
  <c r="AZ24" i="5"/>
  <c r="CL24" i="5"/>
  <c r="AT24" i="5"/>
  <c r="BP24" i="5"/>
  <c r="BF24" i="5"/>
  <c r="CB24" i="5"/>
  <c r="AL24" i="5"/>
  <c r="BL24" i="5"/>
  <c r="AP24" i="5"/>
  <c r="BD24" i="5"/>
  <c r="CZ13" i="5"/>
  <c r="CN13" i="5"/>
  <c r="CB13" i="5"/>
  <c r="BP13" i="5"/>
  <c r="CX13" i="5"/>
  <c r="CL13" i="5"/>
  <c r="CV13" i="5"/>
  <c r="CJ13" i="5"/>
  <c r="BX13" i="5"/>
  <c r="BL13" i="5"/>
  <c r="AZ13" i="5"/>
  <c r="AP13" i="5"/>
  <c r="AQ13" i="5" s="1"/>
  <c r="CT13" i="5"/>
  <c r="CH13" i="5"/>
  <c r="BV13" i="5"/>
  <c r="BJ13" i="5"/>
  <c r="AX13" i="5"/>
  <c r="AN13" i="5"/>
  <c r="CR13" i="5"/>
  <c r="CF13" i="5"/>
  <c r="BT13" i="5"/>
  <c r="BH13" i="5"/>
  <c r="AR13" i="5"/>
  <c r="AV13" i="5"/>
  <c r="BN13" i="5"/>
  <c r="BF13" i="5"/>
  <c r="CP13" i="5"/>
  <c r="BD13" i="5"/>
  <c r="CD13" i="5"/>
  <c r="BB13" i="5"/>
  <c r="AL13" i="5"/>
  <c r="BR13" i="5"/>
  <c r="AT13" i="5"/>
  <c r="BZ13" i="5"/>
  <c r="CX10" i="5"/>
  <c r="CL10" i="5"/>
  <c r="CV10" i="5"/>
  <c r="CJ10" i="5"/>
  <c r="BX10" i="5"/>
  <c r="BL10" i="5"/>
  <c r="AZ10" i="5"/>
  <c r="AP10" i="5"/>
  <c r="AQ10" i="5" s="1"/>
  <c r="CT10" i="5"/>
  <c r="CH10" i="5"/>
  <c r="BV10" i="5"/>
  <c r="CR10" i="5"/>
  <c r="CF10" i="5"/>
  <c r="BT10" i="5"/>
  <c r="BH10" i="5"/>
  <c r="AL10" i="5"/>
  <c r="AV10" i="5"/>
  <c r="CP10" i="5"/>
  <c r="CD10" i="5"/>
  <c r="BR10" i="5"/>
  <c r="BF10" i="5"/>
  <c r="AT10" i="5"/>
  <c r="CZ10" i="5"/>
  <c r="CN10" i="5"/>
  <c r="CB10" i="5"/>
  <c r="BZ10" i="5"/>
  <c r="BJ10" i="5"/>
  <c r="BN10" i="5"/>
  <c r="BD10" i="5"/>
  <c r="AN10" i="5"/>
  <c r="BP10" i="5"/>
  <c r="BB10" i="5"/>
  <c r="AR10" i="5"/>
  <c r="AX10" i="5"/>
  <c r="AH23" i="5"/>
  <c r="CX23" i="5"/>
  <c r="BZ23" i="5"/>
  <c r="BN23" i="5"/>
  <c r="CL23" i="5"/>
  <c r="CV23" i="5"/>
  <c r="CT23" i="5"/>
  <c r="CH23" i="5"/>
  <c r="BV23" i="5"/>
  <c r="BJ23" i="5"/>
  <c r="AX23" i="5"/>
  <c r="AN23" i="5"/>
  <c r="CR23" i="5"/>
  <c r="CF23" i="5"/>
  <c r="BT23" i="5"/>
  <c r="BH23" i="5"/>
  <c r="AV23" i="5"/>
  <c r="CP23" i="5"/>
  <c r="CD23" i="5"/>
  <c r="BR23" i="5"/>
  <c r="BF23" i="5"/>
  <c r="AZ23" i="5"/>
  <c r="AT23" i="5"/>
  <c r="CB23" i="5"/>
  <c r="AR23" i="5"/>
  <c r="AL23" i="5"/>
  <c r="CJ23" i="5"/>
  <c r="BL23" i="5"/>
  <c r="AP23" i="5"/>
  <c r="AQ23" i="5" s="1"/>
  <c r="CZ23" i="5"/>
  <c r="CN23" i="5"/>
  <c r="BP23" i="5"/>
  <c r="BD23" i="5"/>
  <c r="BX23" i="5"/>
  <c r="BB23" i="5"/>
  <c r="AH28" i="5"/>
  <c r="CR28" i="5"/>
  <c r="CP28" i="5"/>
  <c r="CD28" i="5"/>
  <c r="BR28" i="5"/>
  <c r="BF28" i="5"/>
  <c r="CZ28" i="5"/>
  <c r="CN28" i="5"/>
  <c r="CB28" i="5"/>
  <c r="BP28" i="5"/>
  <c r="CX28" i="5"/>
  <c r="BZ28" i="5"/>
  <c r="BN28" i="5"/>
  <c r="BB28" i="5"/>
  <c r="AR28" i="5"/>
  <c r="CL28" i="5"/>
  <c r="CV28" i="5"/>
  <c r="CJ28" i="5"/>
  <c r="BX28" i="5"/>
  <c r="BL28" i="5"/>
  <c r="AZ28" i="5"/>
  <c r="AP28" i="5"/>
  <c r="AQ28" i="5" s="1"/>
  <c r="CT28" i="5"/>
  <c r="CH28" i="5"/>
  <c r="BD28" i="5"/>
  <c r="BH28" i="5"/>
  <c r="AX28" i="5"/>
  <c r="CF28" i="5"/>
  <c r="BV28" i="5"/>
  <c r="AV28" i="5"/>
  <c r="BT28" i="5"/>
  <c r="AT28" i="5"/>
  <c r="BJ28" i="5"/>
  <c r="AN28" i="5"/>
  <c r="AL28" i="5"/>
  <c r="AH12" i="5"/>
  <c r="CL9" i="5"/>
  <c r="CV9" i="5"/>
  <c r="CJ9" i="5"/>
  <c r="BX9" i="5"/>
  <c r="CT9" i="5"/>
  <c r="CR9" i="5"/>
  <c r="CF9" i="5"/>
  <c r="BT9" i="5"/>
  <c r="BH9" i="5"/>
  <c r="AL9" i="5"/>
  <c r="AV9" i="5"/>
  <c r="CP9" i="5"/>
  <c r="CD9" i="5"/>
  <c r="BR9" i="5"/>
  <c r="BF9" i="5"/>
  <c r="AT9" i="5"/>
  <c r="CZ9" i="5"/>
  <c r="CN9" i="5"/>
  <c r="CB9" i="5"/>
  <c r="BP9" i="5"/>
  <c r="BD9" i="5"/>
  <c r="BJ9" i="5"/>
  <c r="CH9" i="5"/>
  <c r="BN9" i="5"/>
  <c r="AN9" i="5"/>
  <c r="CX9" i="5"/>
  <c r="BV9" i="5"/>
  <c r="BB9" i="5"/>
  <c r="AZ9" i="5"/>
  <c r="AX9" i="5"/>
  <c r="BZ9" i="5"/>
  <c r="AR9" i="5"/>
  <c r="BL9" i="5"/>
  <c r="AP9" i="5"/>
  <c r="AQ9" i="5" s="1"/>
  <c r="CR29" i="5"/>
  <c r="CF29" i="5"/>
  <c r="BT29" i="5"/>
  <c r="AV29" i="5"/>
  <c r="CP29" i="5"/>
  <c r="CZ29" i="5"/>
  <c r="CN29" i="5"/>
  <c r="CB29" i="5"/>
  <c r="BP29" i="5"/>
  <c r="BD29" i="5"/>
  <c r="CX29" i="5"/>
  <c r="CL29" i="5"/>
  <c r="BZ29" i="5"/>
  <c r="BN29" i="5"/>
  <c r="BB29" i="5"/>
  <c r="AR29" i="5"/>
  <c r="CV29" i="5"/>
  <c r="CJ29" i="5"/>
  <c r="BX29" i="5"/>
  <c r="BL29" i="5"/>
  <c r="AZ29" i="5"/>
  <c r="AP29" i="5"/>
  <c r="BF29" i="5"/>
  <c r="CT29" i="5"/>
  <c r="BR29" i="5"/>
  <c r="AX29" i="5"/>
  <c r="AT29" i="5"/>
  <c r="BV29" i="5"/>
  <c r="BJ29" i="5"/>
  <c r="CH29" i="5"/>
  <c r="CD29" i="5"/>
  <c r="BH29" i="5"/>
  <c r="AN29" i="5"/>
  <c r="AL29" i="5"/>
  <c r="AH11" i="5"/>
  <c r="CT19" i="5"/>
  <c r="CU19" i="5" s="1"/>
  <c r="CH19" i="5"/>
  <c r="CI19" i="5" s="1"/>
  <c r="BV19" i="5"/>
  <c r="BW19" i="5" s="1"/>
  <c r="CR19" i="5"/>
  <c r="CS19" i="5" s="1"/>
  <c r="CP19" i="5"/>
  <c r="CQ19" i="5" s="1"/>
  <c r="CD19" i="5"/>
  <c r="CE19" i="5" s="1"/>
  <c r="BR19" i="5"/>
  <c r="BS19" i="5" s="1"/>
  <c r="BF19" i="5"/>
  <c r="BG19" i="5" s="1"/>
  <c r="AT19" i="5"/>
  <c r="CZ19" i="5"/>
  <c r="CN19" i="5"/>
  <c r="CO19" i="5" s="1"/>
  <c r="CB19" i="5"/>
  <c r="CC19" i="5" s="1"/>
  <c r="BP19" i="5"/>
  <c r="BQ19" i="5" s="1"/>
  <c r="BD19" i="5"/>
  <c r="BE19" i="5" s="1"/>
  <c r="CX19" i="5"/>
  <c r="BZ19" i="5"/>
  <c r="CA19" i="5" s="1"/>
  <c r="BN19" i="5"/>
  <c r="BO19" i="5" s="1"/>
  <c r="BB19" i="5"/>
  <c r="BC19" i="5" s="1"/>
  <c r="AR19" i="5"/>
  <c r="AS19" i="5" s="1"/>
  <c r="CL19" i="5"/>
  <c r="AV19" i="5"/>
  <c r="AW19" i="5" s="1"/>
  <c r="AL19" i="5"/>
  <c r="AM19" i="5" s="1"/>
  <c r="CF19" i="5"/>
  <c r="CG19" i="5" s="1"/>
  <c r="BT19" i="5"/>
  <c r="BU19" i="5" s="1"/>
  <c r="BL19" i="5"/>
  <c r="BM19" i="5" s="1"/>
  <c r="AP19" i="5"/>
  <c r="AQ19" i="5" s="1"/>
  <c r="CJ19" i="5"/>
  <c r="CK19" i="5" s="1"/>
  <c r="BJ19" i="5"/>
  <c r="BK19" i="5" s="1"/>
  <c r="BH19" i="5"/>
  <c r="BI19" i="5" s="1"/>
  <c r="AN19" i="5"/>
  <c r="AO19" i="5" s="1"/>
  <c r="BX19" i="5"/>
  <c r="BY19" i="5" s="1"/>
  <c r="AZ19" i="5"/>
  <c r="BA19" i="5" s="1"/>
  <c r="CV19" i="5"/>
  <c r="AX19" i="5"/>
  <c r="AY19" i="5" s="1"/>
  <c r="AH26" i="5"/>
  <c r="CP26" i="5"/>
  <c r="CZ26" i="5"/>
  <c r="CN26" i="5"/>
  <c r="CB26" i="5"/>
  <c r="BP26" i="5"/>
  <c r="BD26" i="5"/>
  <c r="CX26" i="5"/>
  <c r="BZ26" i="5"/>
  <c r="BN26" i="5"/>
  <c r="CL26" i="5"/>
  <c r="CV26" i="5"/>
  <c r="CJ26" i="5"/>
  <c r="BX26" i="5"/>
  <c r="BL26" i="5"/>
  <c r="AZ26" i="5"/>
  <c r="AP26" i="5"/>
  <c r="AQ26" i="5" s="1"/>
  <c r="CT26" i="5"/>
  <c r="CH26" i="5"/>
  <c r="BV26" i="5"/>
  <c r="BJ26" i="5"/>
  <c r="AX26" i="5"/>
  <c r="AN26" i="5"/>
  <c r="CR26" i="5"/>
  <c r="CF26" i="5"/>
  <c r="BH26" i="5"/>
  <c r="BB26" i="5"/>
  <c r="BR26" i="5"/>
  <c r="AV26" i="5"/>
  <c r="BT26" i="5"/>
  <c r="AT26" i="5"/>
  <c r="CD26" i="5"/>
  <c r="AL26" i="5"/>
  <c r="AR26" i="5"/>
  <c r="BF26" i="5"/>
  <c r="CV8" i="5"/>
  <c r="CJ8" i="5"/>
  <c r="CT8" i="5"/>
  <c r="CH8" i="5"/>
  <c r="BV8" i="5"/>
  <c r="BJ8" i="5"/>
  <c r="AX8" i="5"/>
  <c r="CR8" i="5"/>
  <c r="CF8" i="5"/>
  <c r="BT8" i="5"/>
  <c r="AV8" i="5"/>
  <c r="CP8" i="5"/>
  <c r="CD8" i="5"/>
  <c r="BR8" i="5"/>
  <c r="BF8" i="5"/>
  <c r="AT8" i="5"/>
  <c r="CZ8" i="5"/>
  <c r="CN8" i="5"/>
  <c r="CB8" i="5"/>
  <c r="BP8" i="5"/>
  <c r="BD8" i="5"/>
  <c r="CX8" i="5"/>
  <c r="BN8" i="5"/>
  <c r="AN8" i="5"/>
  <c r="BH8" i="5"/>
  <c r="AP8" i="5"/>
  <c r="AQ8" i="5" s="1"/>
  <c r="BB8" i="5"/>
  <c r="BZ8" i="5"/>
  <c r="AZ8" i="5"/>
  <c r="AL8" i="5"/>
  <c r="BX8" i="5"/>
  <c r="AR8" i="5"/>
  <c r="BL8" i="5"/>
  <c r="CL8" i="5"/>
  <c r="AH10" i="5"/>
  <c r="CT7" i="5"/>
  <c r="CH7" i="5"/>
  <c r="BV7" i="5"/>
  <c r="CR7" i="5"/>
  <c r="CP7" i="5"/>
  <c r="CD7" i="5"/>
  <c r="BR7" i="5"/>
  <c r="BF7" i="5"/>
  <c r="AT7" i="5"/>
  <c r="CZ7" i="5"/>
  <c r="CN7" i="5"/>
  <c r="CB7" i="5"/>
  <c r="BP7" i="5"/>
  <c r="BD7" i="5"/>
  <c r="CX7" i="5"/>
  <c r="BZ7" i="5"/>
  <c r="BN7" i="5"/>
  <c r="BB7" i="5"/>
  <c r="AR7" i="5"/>
  <c r="CL7" i="5"/>
  <c r="CF7" i="5"/>
  <c r="BH7" i="5"/>
  <c r="CJ7" i="5"/>
  <c r="AZ7" i="5"/>
  <c r="AL7" i="5"/>
  <c r="BX7" i="5"/>
  <c r="AX7" i="5"/>
  <c r="AV7" i="5"/>
  <c r="BL7" i="5"/>
  <c r="AP7" i="5"/>
  <c r="AQ7" i="5" s="1"/>
  <c r="BT7" i="5"/>
  <c r="BJ7" i="5"/>
  <c r="AN7" i="5"/>
  <c r="CV7" i="5"/>
  <c r="AH22" i="5"/>
  <c r="CX22" i="5"/>
  <c r="CL22" i="5"/>
  <c r="CV22" i="5"/>
  <c r="CJ22" i="5"/>
  <c r="BX22" i="5"/>
  <c r="BL22" i="5"/>
  <c r="AZ22" i="5"/>
  <c r="AP22" i="5"/>
  <c r="AQ22" i="5" s="1"/>
  <c r="CT22" i="5"/>
  <c r="CH22" i="5"/>
  <c r="BV22" i="5"/>
  <c r="CR22" i="5"/>
  <c r="CF22" i="5"/>
  <c r="BT22" i="5"/>
  <c r="BH22" i="5"/>
  <c r="AV22" i="5"/>
  <c r="CP22" i="5"/>
  <c r="CD22" i="5"/>
  <c r="BR22" i="5"/>
  <c r="BF22" i="5"/>
  <c r="AT22" i="5"/>
  <c r="CZ22" i="5"/>
  <c r="CN22" i="5"/>
  <c r="BP22" i="5"/>
  <c r="AX22" i="5"/>
  <c r="BZ22" i="5"/>
  <c r="BD22" i="5"/>
  <c r="BB22" i="5"/>
  <c r="CB22" i="5"/>
  <c r="AR22" i="5"/>
  <c r="AL22" i="5"/>
  <c r="BN22" i="5"/>
  <c r="BJ22" i="5"/>
  <c r="AN22" i="5"/>
  <c r="AH9" i="5"/>
  <c r="AH17" i="5"/>
  <c r="AH15" i="5"/>
  <c r="O29" i="5"/>
  <c r="N28" i="5"/>
  <c r="N29" i="5"/>
  <c r="O28" i="5"/>
  <c r="AL30" i="5" l="1"/>
  <c r="CR30" i="5"/>
  <c r="BF30" i="5"/>
  <c r="CX30" i="5"/>
  <c r="DD29" i="5"/>
  <c r="DB29" i="5"/>
  <c r="DJ29" i="5"/>
  <c r="DH29" i="5"/>
  <c r="DF29" i="5"/>
  <c r="DD28" i="5"/>
  <c r="DB28" i="5"/>
  <c r="DJ28" i="5"/>
  <c r="DH28" i="5"/>
  <c r="DF28" i="5"/>
  <c r="AH30" i="5"/>
  <c r="O69" i="4" l="1"/>
  <c r="O70" i="4"/>
  <c r="O71" i="4"/>
  <c r="O72" i="4"/>
  <c r="O73" i="4"/>
  <c r="O74" i="4"/>
  <c r="O75" i="4"/>
  <c r="O76" i="4"/>
  <c r="O77" i="4"/>
  <c r="O78" i="4"/>
  <c r="O79" i="4"/>
  <c r="O80" i="4"/>
  <c r="O68" i="4"/>
  <c r="O51" i="4"/>
  <c r="O52" i="4"/>
  <c r="O53" i="4"/>
  <c r="O54" i="4"/>
  <c r="O55" i="4"/>
  <c r="O56" i="4"/>
  <c r="O57" i="4"/>
  <c r="O58" i="4"/>
  <c r="O59" i="4"/>
  <c r="O60" i="4"/>
  <c r="O61" i="4"/>
  <c r="O62" i="4"/>
  <c r="O50" i="4"/>
  <c r="C18" i="5"/>
  <c r="C19" i="5"/>
  <c r="C20" i="5"/>
  <c r="C21" i="5"/>
  <c r="C22" i="5"/>
  <c r="C23" i="5"/>
  <c r="C24" i="5"/>
  <c r="C25" i="5"/>
  <c r="C26" i="5"/>
  <c r="C27" i="5"/>
  <c r="C28" i="5"/>
  <c r="C29" i="5"/>
  <c r="C17" i="5"/>
  <c r="I50" i="4"/>
  <c r="I51" i="4"/>
  <c r="C5" i="5" s="1"/>
  <c r="O84" i="4" l="1"/>
  <c r="O82" i="4"/>
  <c r="O85" i="4"/>
  <c r="O83" i="4"/>
  <c r="O86" i="4"/>
  <c r="C4" i="5"/>
  <c r="M79" i="4"/>
  <c r="N79" i="4" s="1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G3" i="9"/>
  <c r="F3" i="9"/>
  <c r="DA27" i="5"/>
  <c r="CY27" i="5"/>
  <c r="CW27" i="5"/>
  <c r="CU27" i="5"/>
  <c r="CS27" i="5"/>
  <c r="CQ27" i="5"/>
  <c r="CO27" i="5"/>
  <c r="CM27" i="5"/>
  <c r="CK27" i="5"/>
  <c r="CI27" i="5"/>
  <c r="CG27" i="5"/>
  <c r="CE27" i="5"/>
  <c r="CC27" i="5"/>
  <c r="CA27" i="5"/>
  <c r="BY27" i="5"/>
  <c r="BW27" i="5"/>
  <c r="BU27" i="5"/>
  <c r="BS27" i="5"/>
  <c r="BQ27" i="5"/>
  <c r="BO27" i="5"/>
  <c r="BM27" i="5"/>
  <c r="BK27" i="5"/>
  <c r="BI27" i="5"/>
  <c r="BG27" i="5"/>
  <c r="BE27" i="5"/>
  <c r="BC27" i="5"/>
  <c r="BA27" i="5"/>
  <c r="AY27" i="5"/>
  <c r="AW27" i="5"/>
  <c r="AU27" i="5"/>
  <c r="AS27" i="5"/>
  <c r="AO27" i="5"/>
  <c r="AM27" i="5"/>
  <c r="AJ27" i="5"/>
  <c r="AK27" i="5" s="1"/>
  <c r="AI27" i="5"/>
  <c r="AF27" i="5"/>
  <c r="AG27" i="5" s="1"/>
  <c r="AD27" i="5"/>
  <c r="AE27" i="5" s="1"/>
  <c r="AB27" i="5"/>
  <c r="AC27" i="5" s="1"/>
  <c r="Z27" i="5"/>
  <c r="AA27" i="5" s="1"/>
  <c r="X27" i="5"/>
  <c r="Y27" i="5" s="1"/>
  <c r="V27" i="5"/>
  <c r="W27" i="5" s="1"/>
  <c r="T27" i="5"/>
  <c r="U27" i="5" s="1"/>
  <c r="R27" i="5"/>
  <c r="S27" i="5" s="1"/>
  <c r="P27" i="5"/>
  <c r="Q27" i="5" s="1"/>
  <c r="M27" i="5"/>
  <c r="O27" i="5" s="1"/>
  <c r="DA26" i="5"/>
  <c r="CY26" i="5"/>
  <c r="CW26" i="5"/>
  <c r="CU26" i="5"/>
  <c r="CS26" i="5"/>
  <c r="CQ26" i="5"/>
  <c r="CO26" i="5"/>
  <c r="CM26" i="5"/>
  <c r="CK26" i="5"/>
  <c r="CI26" i="5"/>
  <c r="CG26" i="5"/>
  <c r="CE26" i="5"/>
  <c r="CC26" i="5"/>
  <c r="CA26" i="5"/>
  <c r="BY26" i="5"/>
  <c r="BW26" i="5"/>
  <c r="BU26" i="5"/>
  <c r="BS26" i="5"/>
  <c r="BQ26" i="5"/>
  <c r="BO26" i="5"/>
  <c r="BM26" i="5"/>
  <c r="BK26" i="5"/>
  <c r="BI26" i="5"/>
  <c r="BG26" i="5"/>
  <c r="BE26" i="5"/>
  <c r="BC26" i="5"/>
  <c r="BA26" i="5"/>
  <c r="AY26" i="5"/>
  <c r="AW26" i="5"/>
  <c r="AU26" i="5"/>
  <c r="AS26" i="5"/>
  <c r="AO26" i="5"/>
  <c r="AM26" i="5"/>
  <c r="AJ26" i="5"/>
  <c r="AK26" i="5" s="1"/>
  <c r="AI26" i="5"/>
  <c r="AF26" i="5"/>
  <c r="AG26" i="5" s="1"/>
  <c r="AD26" i="5"/>
  <c r="AE26" i="5" s="1"/>
  <c r="AB26" i="5"/>
  <c r="AC26" i="5" s="1"/>
  <c r="Z26" i="5"/>
  <c r="AA26" i="5" s="1"/>
  <c r="X26" i="5"/>
  <c r="Y26" i="5" s="1"/>
  <c r="V26" i="5"/>
  <c r="W26" i="5" s="1"/>
  <c r="T26" i="5"/>
  <c r="U26" i="5" s="1"/>
  <c r="R26" i="5"/>
  <c r="S26" i="5" s="1"/>
  <c r="P26" i="5"/>
  <c r="Q26" i="5" s="1"/>
  <c r="M26" i="5"/>
  <c r="O26" i="5" s="1"/>
  <c r="DA25" i="5"/>
  <c r="CW25" i="5"/>
  <c r="CU25" i="5"/>
  <c r="CS25" i="5"/>
  <c r="CQ25" i="5"/>
  <c r="CO25" i="5"/>
  <c r="CM25" i="5"/>
  <c r="CK25" i="5"/>
  <c r="CI25" i="5"/>
  <c r="CG25" i="5"/>
  <c r="CE25" i="5"/>
  <c r="CC25" i="5"/>
  <c r="CA25" i="5"/>
  <c r="BY25" i="5"/>
  <c r="BW25" i="5"/>
  <c r="BU25" i="5"/>
  <c r="BS25" i="5"/>
  <c r="BQ25" i="5"/>
  <c r="BO25" i="5"/>
  <c r="BM25" i="5"/>
  <c r="BK25" i="5"/>
  <c r="BI25" i="5"/>
  <c r="BG25" i="5"/>
  <c r="BE25" i="5"/>
  <c r="BC25" i="5"/>
  <c r="BA25" i="5"/>
  <c r="AY25" i="5"/>
  <c r="AW25" i="5"/>
  <c r="AU25" i="5"/>
  <c r="AS25" i="5"/>
  <c r="AO25" i="5"/>
  <c r="AM25" i="5"/>
  <c r="AJ25" i="5"/>
  <c r="AK25" i="5" s="1"/>
  <c r="AI25" i="5"/>
  <c r="AF25" i="5"/>
  <c r="AG25" i="5" s="1"/>
  <c r="AD25" i="5"/>
  <c r="AE25" i="5" s="1"/>
  <c r="AB25" i="5"/>
  <c r="AC25" i="5" s="1"/>
  <c r="Z25" i="5"/>
  <c r="AA25" i="5" s="1"/>
  <c r="X25" i="5"/>
  <c r="Y25" i="5" s="1"/>
  <c r="V25" i="5"/>
  <c r="W25" i="5" s="1"/>
  <c r="T25" i="5"/>
  <c r="U25" i="5" s="1"/>
  <c r="R25" i="5"/>
  <c r="S25" i="5" s="1"/>
  <c r="P25" i="5"/>
  <c r="Q25" i="5" s="1"/>
  <c r="M25" i="5"/>
  <c r="O25" i="5" s="1"/>
  <c r="DA24" i="5"/>
  <c r="CY24" i="5"/>
  <c r="CW24" i="5"/>
  <c r="CU24" i="5"/>
  <c r="CS24" i="5"/>
  <c r="CQ24" i="5"/>
  <c r="CM24" i="5"/>
  <c r="CK24" i="5"/>
  <c r="CI24" i="5"/>
  <c r="CG24" i="5"/>
  <c r="CE24" i="5"/>
  <c r="CC24" i="5"/>
  <c r="CA24" i="5"/>
  <c r="BY24" i="5"/>
  <c r="BW24" i="5"/>
  <c r="BU24" i="5"/>
  <c r="BS24" i="5"/>
  <c r="BQ24" i="5"/>
  <c r="BO24" i="5"/>
  <c r="BM24" i="5"/>
  <c r="BK24" i="5"/>
  <c r="BI24" i="5"/>
  <c r="BG24" i="5"/>
  <c r="BE24" i="5"/>
  <c r="BC24" i="5"/>
  <c r="BA24" i="5"/>
  <c r="AY24" i="5"/>
  <c r="AW24" i="5"/>
  <c r="AU24" i="5"/>
  <c r="AS24" i="5"/>
  <c r="AO24" i="5"/>
  <c r="AM24" i="5"/>
  <c r="AJ24" i="5"/>
  <c r="AK24" i="5" s="1"/>
  <c r="AI24" i="5"/>
  <c r="AF24" i="5"/>
  <c r="AG24" i="5" s="1"/>
  <c r="AD24" i="5"/>
  <c r="AE24" i="5" s="1"/>
  <c r="AB24" i="5"/>
  <c r="AC24" i="5" s="1"/>
  <c r="Z24" i="5"/>
  <c r="AA24" i="5" s="1"/>
  <c r="X24" i="5"/>
  <c r="Y24" i="5" s="1"/>
  <c r="V24" i="5"/>
  <c r="W24" i="5" s="1"/>
  <c r="T24" i="5"/>
  <c r="U24" i="5" s="1"/>
  <c r="R24" i="5"/>
  <c r="S24" i="5" s="1"/>
  <c r="P24" i="5"/>
  <c r="Q24" i="5" s="1"/>
  <c r="M24" i="5"/>
  <c r="O24" i="5" s="1"/>
  <c r="DA23" i="5"/>
  <c r="CY23" i="5"/>
  <c r="CW23" i="5"/>
  <c r="CU23" i="5"/>
  <c r="CS23" i="5"/>
  <c r="CQ23" i="5"/>
  <c r="CO23" i="5"/>
  <c r="CM23" i="5"/>
  <c r="CK23" i="5"/>
  <c r="CI23" i="5"/>
  <c r="CG23" i="5"/>
  <c r="CE23" i="5"/>
  <c r="CC23" i="5"/>
  <c r="BW23" i="5"/>
  <c r="BU23" i="5"/>
  <c r="BS23" i="5"/>
  <c r="BQ23" i="5"/>
  <c r="BO23" i="5"/>
  <c r="BM23" i="5"/>
  <c r="BK23" i="5"/>
  <c r="BI23" i="5"/>
  <c r="BG23" i="5"/>
  <c r="BE23" i="5"/>
  <c r="BC23" i="5"/>
  <c r="BA23" i="5"/>
  <c r="AY23" i="5"/>
  <c r="AW23" i="5"/>
  <c r="AU23" i="5"/>
  <c r="AS23" i="5"/>
  <c r="AO23" i="5"/>
  <c r="AM23" i="5"/>
  <c r="AJ23" i="5"/>
  <c r="AK23" i="5" s="1"/>
  <c r="AI23" i="5"/>
  <c r="AF23" i="5"/>
  <c r="AG23" i="5" s="1"/>
  <c r="AD23" i="5"/>
  <c r="AE23" i="5" s="1"/>
  <c r="AB23" i="5"/>
  <c r="AC23" i="5" s="1"/>
  <c r="Z23" i="5"/>
  <c r="AA23" i="5" s="1"/>
  <c r="X23" i="5"/>
  <c r="Y23" i="5" s="1"/>
  <c r="V23" i="5"/>
  <c r="W23" i="5" s="1"/>
  <c r="T23" i="5"/>
  <c r="U23" i="5" s="1"/>
  <c r="R23" i="5"/>
  <c r="S23" i="5" s="1"/>
  <c r="P23" i="5"/>
  <c r="Q23" i="5" s="1"/>
  <c r="M23" i="5"/>
  <c r="O23" i="5" s="1"/>
  <c r="DA22" i="5"/>
  <c r="CY22" i="5"/>
  <c r="CW22" i="5"/>
  <c r="CU22" i="5"/>
  <c r="CS22" i="5"/>
  <c r="CQ22" i="5"/>
  <c r="CO22" i="5"/>
  <c r="CM22" i="5"/>
  <c r="CK22" i="5"/>
  <c r="CI22" i="5"/>
  <c r="CG22" i="5"/>
  <c r="CC22" i="5"/>
  <c r="CA22" i="5"/>
  <c r="BY22" i="5"/>
  <c r="BW22" i="5"/>
  <c r="BS22" i="5"/>
  <c r="BQ22" i="5"/>
  <c r="BO22" i="5"/>
  <c r="BM22" i="5"/>
  <c r="BK22" i="5"/>
  <c r="BI22" i="5"/>
  <c r="BG22" i="5"/>
  <c r="BE22" i="5"/>
  <c r="BC22" i="5"/>
  <c r="BA22" i="5"/>
  <c r="AY22" i="5"/>
  <c r="AS22" i="5"/>
  <c r="AO22" i="5"/>
  <c r="AM22" i="5"/>
  <c r="AJ22" i="5"/>
  <c r="AK22" i="5" s="1"/>
  <c r="AI22" i="5"/>
  <c r="AF22" i="5"/>
  <c r="AG22" i="5" s="1"/>
  <c r="AD22" i="5"/>
  <c r="AE22" i="5" s="1"/>
  <c r="AB22" i="5"/>
  <c r="AC22" i="5" s="1"/>
  <c r="Z22" i="5"/>
  <c r="AA22" i="5" s="1"/>
  <c r="X22" i="5"/>
  <c r="Y22" i="5" s="1"/>
  <c r="V22" i="5"/>
  <c r="W22" i="5" s="1"/>
  <c r="T22" i="5"/>
  <c r="U22" i="5" s="1"/>
  <c r="R22" i="5"/>
  <c r="S22" i="5" s="1"/>
  <c r="P22" i="5"/>
  <c r="Q22" i="5" s="1"/>
  <c r="M22" i="5"/>
  <c r="DA21" i="5"/>
  <c r="CY21" i="5"/>
  <c r="CW21" i="5"/>
  <c r="CU21" i="5"/>
  <c r="CS21" i="5"/>
  <c r="CQ21" i="5"/>
  <c r="CO21" i="5"/>
  <c r="CM21" i="5"/>
  <c r="CK21" i="5"/>
  <c r="CI21" i="5"/>
  <c r="CG21" i="5"/>
  <c r="CE21" i="5"/>
  <c r="CC21" i="5"/>
  <c r="CA21" i="5"/>
  <c r="BY21" i="5"/>
  <c r="BW21" i="5"/>
  <c r="BU21" i="5"/>
  <c r="BS21" i="5"/>
  <c r="BO21" i="5"/>
  <c r="BM21" i="5"/>
  <c r="BK21" i="5"/>
  <c r="BI21" i="5"/>
  <c r="BG21" i="5"/>
  <c r="BE21" i="5"/>
  <c r="BC21" i="5"/>
  <c r="BA21" i="5"/>
  <c r="AW21" i="5"/>
  <c r="AU21" i="5"/>
  <c r="AO21" i="5"/>
  <c r="AM21" i="5"/>
  <c r="AJ21" i="5"/>
  <c r="AK21" i="5" s="1"/>
  <c r="AI21" i="5"/>
  <c r="AF21" i="5"/>
  <c r="AG21" i="5" s="1"/>
  <c r="AD21" i="5"/>
  <c r="AE21" i="5" s="1"/>
  <c r="AB21" i="5"/>
  <c r="AC21" i="5" s="1"/>
  <c r="Z21" i="5"/>
  <c r="AA21" i="5" s="1"/>
  <c r="X21" i="5"/>
  <c r="Y21" i="5" s="1"/>
  <c r="V21" i="5"/>
  <c r="W21" i="5" s="1"/>
  <c r="T21" i="5"/>
  <c r="U21" i="5" s="1"/>
  <c r="R21" i="5"/>
  <c r="S21" i="5" s="1"/>
  <c r="P21" i="5"/>
  <c r="Q21" i="5" s="1"/>
  <c r="M21" i="5"/>
  <c r="DA20" i="5"/>
  <c r="CY20" i="5"/>
  <c r="CW20" i="5"/>
  <c r="CU20" i="5"/>
  <c r="CS20" i="5"/>
  <c r="CQ20" i="5"/>
  <c r="CO20" i="5"/>
  <c r="CM20" i="5"/>
  <c r="CK20" i="5"/>
  <c r="CI20" i="5"/>
  <c r="CG20" i="5"/>
  <c r="CE20" i="5"/>
  <c r="CC20" i="5"/>
  <c r="CA20" i="5"/>
  <c r="BY20" i="5"/>
  <c r="BW20" i="5"/>
  <c r="BU20" i="5"/>
  <c r="BS20" i="5"/>
  <c r="BQ20" i="5"/>
  <c r="BO20" i="5"/>
  <c r="BK20" i="5"/>
  <c r="BI20" i="5"/>
  <c r="BG20" i="5"/>
  <c r="BE20" i="5"/>
  <c r="BC20" i="5"/>
  <c r="BA20" i="5"/>
  <c r="AY20" i="5"/>
  <c r="AU20" i="5"/>
  <c r="AO20" i="5"/>
  <c r="AM20" i="5"/>
  <c r="AJ20" i="5"/>
  <c r="AK20" i="5" s="1"/>
  <c r="AI20" i="5"/>
  <c r="AF20" i="5"/>
  <c r="AG20" i="5" s="1"/>
  <c r="AD20" i="5"/>
  <c r="AE20" i="5" s="1"/>
  <c r="AB20" i="5"/>
  <c r="AC20" i="5" s="1"/>
  <c r="Z20" i="5"/>
  <c r="AA20" i="5" s="1"/>
  <c r="X20" i="5"/>
  <c r="Y20" i="5" s="1"/>
  <c r="V20" i="5"/>
  <c r="W20" i="5" s="1"/>
  <c r="T20" i="5"/>
  <c r="U20" i="5" s="1"/>
  <c r="R20" i="5"/>
  <c r="S20" i="5" s="1"/>
  <c r="M20" i="5"/>
  <c r="DA19" i="5"/>
  <c r="CY19" i="5"/>
  <c r="CW19" i="5"/>
  <c r="CM19" i="5"/>
  <c r="AJ19" i="5"/>
  <c r="AK19" i="5" s="1"/>
  <c r="AF19" i="5"/>
  <c r="AG19" i="5" s="1"/>
  <c r="AD19" i="5"/>
  <c r="AE19" i="5" s="1"/>
  <c r="AB19" i="5"/>
  <c r="AC19" i="5" s="1"/>
  <c r="Z19" i="5"/>
  <c r="AA19" i="5" s="1"/>
  <c r="X19" i="5"/>
  <c r="Y19" i="5" s="1"/>
  <c r="V19" i="5"/>
  <c r="W19" i="5" s="1"/>
  <c r="T19" i="5"/>
  <c r="U19" i="5" s="1"/>
  <c r="P19" i="5"/>
  <c r="Q19" i="5" s="1"/>
  <c r="M19" i="5"/>
  <c r="DA18" i="5"/>
  <c r="CY18" i="5"/>
  <c r="CW18" i="5"/>
  <c r="CU18" i="5"/>
  <c r="CS18" i="5"/>
  <c r="CQ18" i="5"/>
  <c r="CO18" i="5"/>
  <c r="CM18" i="5"/>
  <c r="CK18" i="5"/>
  <c r="CI18" i="5"/>
  <c r="CE18" i="5"/>
  <c r="CC18" i="5"/>
  <c r="CA18" i="5"/>
  <c r="BY18" i="5"/>
  <c r="BW18" i="5"/>
  <c r="BU18" i="5"/>
  <c r="BS18" i="5"/>
  <c r="BQ18" i="5"/>
  <c r="BO18" i="5"/>
  <c r="BM18" i="5"/>
  <c r="BK18" i="5"/>
  <c r="BI18" i="5"/>
  <c r="BG18" i="5"/>
  <c r="BE18" i="5"/>
  <c r="BC18" i="5"/>
  <c r="BA18" i="5"/>
  <c r="AY18" i="5"/>
  <c r="AU18" i="5"/>
  <c r="AJ18" i="5"/>
  <c r="AK18" i="5" s="1"/>
  <c r="AI18" i="5"/>
  <c r="AF18" i="5"/>
  <c r="AG18" i="5" s="1"/>
  <c r="AB18" i="5"/>
  <c r="AC18" i="5" s="1"/>
  <c r="Z18" i="5"/>
  <c r="AA18" i="5" s="1"/>
  <c r="X18" i="5"/>
  <c r="Y18" i="5" s="1"/>
  <c r="V18" i="5"/>
  <c r="W18" i="5" s="1"/>
  <c r="R18" i="5"/>
  <c r="S18" i="5" s="1"/>
  <c r="P18" i="5"/>
  <c r="Q18" i="5" s="1"/>
  <c r="M17" i="5"/>
  <c r="DA17" i="5"/>
  <c r="CY17" i="5"/>
  <c r="CW17" i="5"/>
  <c r="CU17" i="5"/>
  <c r="CS17" i="5"/>
  <c r="CQ17" i="5"/>
  <c r="CO17" i="5"/>
  <c r="CM17" i="5"/>
  <c r="CK17" i="5"/>
  <c r="CI17" i="5"/>
  <c r="CG17" i="5"/>
  <c r="CE17" i="5"/>
  <c r="CC17" i="5"/>
  <c r="CA17" i="5"/>
  <c r="BY17" i="5"/>
  <c r="BW17" i="5"/>
  <c r="BU17" i="5"/>
  <c r="BS17" i="5"/>
  <c r="BQ17" i="5"/>
  <c r="BO17" i="5"/>
  <c r="BM17" i="5"/>
  <c r="BK17" i="5"/>
  <c r="BI17" i="5"/>
  <c r="BG17" i="5"/>
  <c r="BE17" i="5"/>
  <c r="BC17" i="5"/>
  <c r="BA17" i="5"/>
  <c r="AY17" i="5"/>
  <c r="AU17" i="5"/>
  <c r="AS17" i="5"/>
  <c r="AM17" i="5"/>
  <c r="AI17" i="5"/>
  <c r="AF17" i="5"/>
  <c r="AG17" i="5" s="1"/>
  <c r="AD17" i="5"/>
  <c r="AE17" i="5" s="1"/>
  <c r="AB17" i="5"/>
  <c r="AC17" i="5" s="1"/>
  <c r="Z17" i="5"/>
  <c r="AA17" i="5" s="1"/>
  <c r="X17" i="5"/>
  <c r="Y17" i="5" s="1"/>
  <c r="T17" i="5"/>
  <c r="U17" i="5" s="1"/>
  <c r="R17" i="5"/>
  <c r="S17" i="5" s="1"/>
  <c r="P17" i="5"/>
  <c r="Q17" i="5" s="1"/>
  <c r="M14" i="5"/>
  <c r="AJ16" i="5"/>
  <c r="AI16" i="5"/>
  <c r="AF16" i="5"/>
  <c r="AD16" i="5"/>
  <c r="Z16" i="5"/>
  <c r="V16" i="5"/>
  <c r="T16" i="5"/>
  <c r="R16" i="5"/>
  <c r="P16" i="5"/>
  <c r="M13" i="5"/>
  <c r="CG15" i="5"/>
  <c r="AF15" i="5"/>
  <c r="AD15" i="5"/>
  <c r="AB15" i="5"/>
  <c r="X15" i="5"/>
  <c r="V15" i="5"/>
  <c r="T15" i="5"/>
  <c r="R15" i="5"/>
  <c r="P15" i="5"/>
  <c r="M11" i="5"/>
  <c r="AJ15" i="5"/>
  <c r="DA14" i="5"/>
  <c r="CY14" i="5"/>
  <c r="CW14" i="5"/>
  <c r="CU14" i="5"/>
  <c r="CS14" i="5"/>
  <c r="CQ14" i="5"/>
  <c r="CO14" i="5"/>
  <c r="CM14" i="5"/>
  <c r="CK14" i="5"/>
  <c r="CI14" i="5"/>
  <c r="CG14" i="5"/>
  <c r="CE14" i="5"/>
  <c r="CC14" i="5"/>
  <c r="CA14" i="5"/>
  <c r="BY14" i="5"/>
  <c r="BW14" i="5"/>
  <c r="BU14" i="5"/>
  <c r="BS14" i="5"/>
  <c r="BQ14" i="5"/>
  <c r="BO14" i="5"/>
  <c r="BM14" i="5"/>
  <c r="BK14" i="5"/>
  <c r="BI14" i="5"/>
  <c r="BG14" i="5"/>
  <c r="BE14" i="5"/>
  <c r="BC14" i="5"/>
  <c r="BA14" i="5"/>
  <c r="AY14" i="5"/>
  <c r="AU14" i="5"/>
  <c r="AS14" i="5"/>
  <c r="AO14" i="5"/>
  <c r="AJ14" i="5"/>
  <c r="AI14" i="5"/>
  <c r="AD14" i="5"/>
  <c r="AE14" i="5" s="1"/>
  <c r="Z14" i="5"/>
  <c r="AA14" i="5" s="1"/>
  <c r="X14" i="5"/>
  <c r="Y14" i="5" s="1"/>
  <c r="V14" i="5"/>
  <c r="W14" i="5" s="1"/>
  <c r="T14" i="5"/>
  <c r="U14" i="5" s="1"/>
  <c r="R14" i="5"/>
  <c r="S14" i="5" s="1"/>
  <c r="P14" i="5"/>
  <c r="Q14" i="5" s="1"/>
  <c r="M9" i="5"/>
  <c r="DA13" i="5"/>
  <c r="CY13" i="5"/>
  <c r="CW13" i="5"/>
  <c r="CU13" i="5"/>
  <c r="CS13" i="5"/>
  <c r="CQ13" i="5"/>
  <c r="CO13" i="5"/>
  <c r="CM13" i="5"/>
  <c r="CK13" i="5"/>
  <c r="CI13" i="5"/>
  <c r="CG13" i="5"/>
  <c r="CE13" i="5"/>
  <c r="CC13" i="5"/>
  <c r="CA13" i="5"/>
  <c r="BY13" i="5"/>
  <c r="BW13" i="5"/>
  <c r="BU13" i="5"/>
  <c r="BS13" i="5"/>
  <c r="BQ13" i="5"/>
  <c r="BO13" i="5"/>
  <c r="BM13" i="5"/>
  <c r="BK13" i="5"/>
  <c r="BI13" i="5"/>
  <c r="BG13" i="5"/>
  <c r="BE13" i="5"/>
  <c r="BC13" i="5"/>
  <c r="BA13" i="5"/>
  <c r="AY13" i="5"/>
  <c r="AW13" i="5"/>
  <c r="AU13" i="5"/>
  <c r="AS13" i="5"/>
  <c r="AO13" i="5"/>
  <c r="AM13" i="5"/>
  <c r="AJ13" i="5"/>
  <c r="AK13" i="5" s="1"/>
  <c r="AF13" i="5"/>
  <c r="AG13" i="5" s="1"/>
  <c r="AB13" i="5"/>
  <c r="AC13" i="5" s="1"/>
  <c r="Z13" i="5"/>
  <c r="X13" i="5"/>
  <c r="Y13" i="5" s="1"/>
  <c r="V13" i="5"/>
  <c r="W13" i="5" s="1"/>
  <c r="T13" i="5"/>
  <c r="U13" i="5" s="1"/>
  <c r="R13" i="5"/>
  <c r="S13" i="5" s="1"/>
  <c r="P13" i="5"/>
  <c r="Q13" i="5" s="1"/>
  <c r="M7" i="5"/>
  <c r="DA12" i="5"/>
  <c r="CY12" i="5"/>
  <c r="CW12" i="5"/>
  <c r="CU12" i="5"/>
  <c r="CS12" i="5"/>
  <c r="CQ12" i="5"/>
  <c r="CO12" i="5"/>
  <c r="CM12" i="5"/>
  <c r="CK12" i="5"/>
  <c r="CI12" i="5"/>
  <c r="CG12" i="5"/>
  <c r="CE12" i="5"/>
  <c r="CC12" i="5"/>
  <c r="CA12" i="5"/>
  <c r="BY12" i="5"/>
  <c r="BW12" i="5"/>
  <c r="BU12" i="5"/>
  <c r="BS12" i="5"/>
  <c r="BQ12" i="5"/>
  <c r="BO12" i="5"/>
  <c r="BM12" i="5"/>
  <c r="BK12" i="5"/>
  <c r="BI12" i="5"/>
  <c r="BG12" i="5"/>
  <c r="BE12" i="5"/>
  <c r="BC12" i="5"/>
  <c r="BA12" i="5"/>
  <c r="AY12" i="5"/>
  <c r="AW12" i="5"/>
  <c r="AU12" i="5"/>
  <c r="AS12" i="5"/>
  <c r="AO12" i="5"/>
  <c r="AM12" i="5"/>
  <c r="AJ12" i="5"/>
  <c r="AK12" i="5" s="1"/>
  <c r="AI12" i="5"/>
  <c r="AD12" i="5"/>
  <c r="AE12" i="5" s="1"/>
  <c r="Z12" i="5"/>
  <c r="AA12" i="5" s="1"/>
  <c r="X12" i="5"/>
  <c r="V12" i="5"/>
  <c r="W12" i="5" s="1"/>
  <c r="R12" i="5"/>
  <c r="S12" i="5" s="1"/>
  <c r="P12" i="5"/>
  <c r="Q12" i="5" s="1"/>
  <c r="M5" i="5"/>
  <c r="AF14" i="5"/>
  <c r="DA11" i="5"/>
  <c r="CY11" i="5"/>
  <c r="CW11" i="5"/>
  <c r="CU11" i="5"/>
  <c r="CS11" i="5"/>
  <c r="CQ11" i="5"/>
  <c r="CO11" i="5"/>
  <c r="CM11" i="5"/>
  <c r="CK11" i="5"/>
  <c r="CI11" i="5"/>
  <c r="CG11" i="5"/>
  <c r="CE11" i="5"/>
  <c r="CC11" i="5"/>
  <c r="CA11" i="5"/>
  <c r="BY11" i="5"/>
  <c r="BW11" i="5"/>
  <c r="BU11" i="5"/>
  <c r="BS11" i="5"/>
  <c r="BQ11" i="5"/>
  <c r="BO11" i="5"/>
  <c r="BM11" i="5"/>
  <c r="BK11" i="5"/>
  <c r="BI11" i="5"/>
  <c r="BG11" i="5"/>
  <c r="BE11" i="5"/>
  <c r="BC11" i="5"/>
  <c r="BA11" i="5"/>
  <c r="AY11" i="5"/>
  <c r="AW11" i="5"/>
  <c r="AU11" i="5"/>
  <c r="AS11" i="5"/>
  <c r="AO11" i="5"/>
  <c r="AM11" i="5"/>
  <c r="AJ11" i="5"/>
  <c r="AF11" i="5"/>
  <c r="AG11" i="5" s="1"/>
  <c r="AB11" i="5"/>
  <c r="AC11" i="5" s="1"/>
  <c r="X11" i="5"/>
  <c r="Y11" i="5" s="1"/>
  <c r="V11" i="5"/>
  <c r="W11" i="5" s="1"/>
  <c r="T11" i="5"/>
  <c r="U11" i="5" s="1"/>
  <c r="R11" i="5"/>
  <c r="S11" i="5" s="1"/>
  <c r="P11" i="5"/>
  <c r="Q11" i="5" s="1"/>
  <c r="M18" i="5"/>
  <c r="AD11" i="5"/>
  <c r="DA10" i="5"/>
  <c r="CY10" i="5"/>
  <c r="CW10" i="5"/>
  <c r="CU10" i="5"/>
  <c r="CS10" i="5"/>
  <c r="CQ10" i="5"/>
  <c r="CO10" i="5"/>
  <c r="CM10" i="5"/>
  <c r="CK10" i="5"/>
  <c r="CI10" i="5"/>
  <c r="CG10" i="5"/>
  <c r="CE10" i="5"/>
  <c r="CC10" i="5"/>
  <c r="CA10" i="5"/>
  <c r="BY10" i="5"/>
  <c r="BW10" i="5"/>
  <c r="BU10" i="5"/>
  <c r="BS10" i="5"/>
  <c r="BQ10" i="5"/>
  <c r="BO10" i="5"/>
  <c r="BM10" i="5"/>
  <c r="BK10" i="5"/>
  <c r="BI10" i="5"/>
  <c r="BG10" i="5"/>
  <c r="BE10" i="5"/>
  <c r="BC10" i="5"/>
  <c r="BA10" i="5"/>
  <c r="AY10" i="5"/>
  <c r="AW10" i="5"/>
  <c r="AU10" i="5"/>
  <c r="AS10" i="5"/>
  <c r="AO10" i="5"/>
  <c r="AM10" i="5"/>
  <c r="AJ10" i="5"/>
  <c r="AK10" i="5" s="1"/>
  <c r="AI10" i="5"/>
  <c r="AF10" i="5"/>
  <c r="AG10" i="5" s="1"/>
  <c r="AD10" i="5"/>
  <c r="AE10" i="5" s="1"/>
  <c r="AB10" i="5"/>
  <c r="Z10" i="5"/>
  <c r="AA10" i="5" s="1"/>
  <c r="V10" i="5"/>
  <c r="T10" i="5"/>
  <c r="U10" i="5" s="1"/>
  <c r="R10" i="5"/>
  <c r="S10" i="5" s="1"/>
  <c r="P10" i="5"/>
  <c r="Q10" i="5" s="1"/>
  <c r="M16" i="5"/>
  <c r="AB14" i="5"/>
  <c r="DA9" i="5"/>
  <c r="CY9" i="5"/>
  <c r="CW9" i="5"/>
  <c r="CU9" i="5"/>
  <c r="CS9" i="5"/>
  <c r="CQ9" i="5"/>
  <c r="CO9" i="5"/>
  <c r="CM9" i="5"/>
  <c r="CK9" i="5"/>
  <c r="CI9" i="5"/>
  <c r="CG9" i="5"/>
  <c r="CE9" i="5"/>
  <c r="CC9" i="5"/>
  <c r="CA9" i="5"/>
  <c r="BY9" i="5"/>
  <c r="BW9" i="5"/>
  <c r="BU9" i="5"/>
  <c r="BS9" i="5"/>
  <c r="BQ9" i="5"/>
  <c r="BO9" i="5"/>
  <c r="BM9" i="5"/>
  <c r="BK9" i="5"/>
  <c r="BI9" i="5"/>
  <c r="BG9" i="5"/>
  <c r="BE9" i="5"/>
  <c r="BC9" i="5"/>
  <c r="BA9" i="5"/>
  <c r="AY9" i="5"/>
  <c r="AW9" i="5"/>
  <c r="AU9" i="5"/>
  <c r="AS9" i="5"/>
  <c r="AO9" i="5"/>
  <c r="AJ9" i="5"/>
  <c r="AF9" i="5"/>
  <c r="AG9" i="5" s="1"/>
  <c r="AD9" i="5"/>
  <c r="AE9" i="5" s="1"/>
  <c r="AB9" i="5"/>
  <c r="AC9" i="5" s="1"/>
  <c r="X9" i="5"/>
  <c r="Y9" i="5" s="1"/>
  <c r="T9" i="5"/>
  <c r="U9" i="5" s="1"/>
  <c r="R9" i="5"/>
  <c r="S9" i="5" s="1"/>
  <c r="P9" i="5"/>
  <c r="Q9" i="5" s="1"/>
  <c r="M15" i="5"/>
  <c r="Z11" i="5"/>
  <c r="DA8" i="5"/>
  <c r="CY8" i="5"/>
  <c r="CW8" i="5"/>
  <c r="CU8" i="5"/>
  <c r="CS8" i="5"/>
  <c r="CQ8" i="5"/>
  <c r="CO8" i="5"/>
  <c r="CM8" i="5"/>
  <c r="CK8" i="5"/>
  <c r="CI8" i="5"/>
  <c r="CG8" i="5"/>
  <c r="CE8" i="5"/>
  <c r="CC8" i="5"/>
  <c r="CA8" i="5"/>
  <c r="BY8" i="5"/>
  <c r="BW8" i="5"/>
  <c r="BU8" i="5"/>
  <c r="BS8" i="5"/>
  <c r="BQ8" i="5"/>
  <c r="BO8" i="5"/>
  <c r="BM8" i="5"/>
  <c r="BK8" i="5"/>
  <c r="BI8" i="5"/>
  <c r="BG8" i="5"/>
  <c r="BE8" i="5"/>
  <c r="BC8" i="5"/>
  <c r="BA8" i="5"/>
  <c r="AY8" i="5"/>
  <c r="AW8" i="5"/>
  <c r="AU8" i="5"/>
  <c r="AS8" i="5"/>
  <c r="AO8" i="5"/>
  <c r="AJ8" i="5"/>
  <c r="AK8" i="5" s="1"/>
  <c r="AI8" i="5"/>
  <c r="AF8" i="5"/>
  <c r="AG8" i="5" s="1"/>
  <c r="AD8" i="5"/>
  <c r="AE8" i="5" s="1"/>
  <c r="AB8" i="5"/>
  <c r="AC8" i="5" s="1"/>
  <c r="Z8" i="5"/>
  <c r="AA8" i="5" s="1"/>
  <c r="X8" i="5"/>
  <c r="R8" i="5"/>
  <c r="S8" i="5" s="1"/>
  <c r="P8" i="5"/>
  <c r="Q8" i="5" s="1"/>
  <c r="M12" i="5"/>
  <c r="T8" i="5"/>
  <c r="DA7" i="5"/>
  <c r="CY7" i="5"/>
  <c r="CW7" i="5"/>
  <c r="CU7" i="5"/>
  <c r="CS7" i="5"/>
  <c r="CQ7" i="5"/>
  <c r="CO7" i="5"/>
  <c r="CM7" i="5"/>
  <c r="CK7" i="5"/>
  <c r="CI7" i="5"/>
  <c r="CG7" i="5"/>
  <c r="CE7" i="5"/>
  <c r="CC7" i="5"/>
  <c r="CA7" i="5"/>
  <c r="BY7" i="5"/>
  <c r="BW7" i="5"/>
  <c r="BU7" i="5"/>
  <c r="BS7" i="5"/>
  <c r="BQ7" i="5"/>
  <c r="BO7" i="5"/>
  <c r="BM7" i="5"/>
  <c r="BK7" i="5"/>
  <c r="BI7" i="5"/>
  <c r="BG7" i="5"/>
  <c r="BE7" i="5"/>
  <c r="BC7" i="5"/>
  <c r="BA7" i="5"/>
  <c r="AY7" i="5"/>
  <c r="AW7" i="5"/>
  <c r="AU7" i="5"/>
  <c r="AS7" i="5"/>
  <c r="AM7" i="5"/>
  <c r="AJ7" i="5"/>
  <c r="AK7" i="5" s="1"/>
  <c r="AI7" i="5"/>
  <c r="AF7" i="5"/>
  <c r="AG7" i="5" s="1"/>
  <c r="AD7" i="5"/>
  <c r="AE7" i="5" s="1"/>
  <c r="AB7" i="5"/>
  <c r="AC7" i="5" s="1"/>
  <c r="Z7" i="5"/>
  <c r="AA7" i="5" s="1"/>
  <c r="V7" i="5"/>
  <c r="T7" i="5"/>
  <c r="P7" i="5"/>
  <c r="M10" i="5"/>
  <c r="X7" i="5"/>
  <c r="DA6" i="5"/>
  <c r="CY6" i="5"/>
  <c r="CW6" i="5"/>
  <c r="CU6" i="5"/>
  <c r="CS6" i="5"/>
  <c r="CQ6" i="5"/>
  <c r="CO6" i="5"/>
  <c r="CM6" i="5"/>
  <c r="CK6" i="5"/>
  <c r="CI6" i="5"/>
  <c r="CG6" i="5"/>
  <c r="CE6" i="5"/>
  <c r="CC6" i="5"/>
  <c r="CA6" i="5"/>
  <c r="BY6" i="5"/>
  <c r="BW6" i="5"/>
  <c r="BU6" i="5"/>
  <c r="BS6" i="5"/>
  <c r="BQ6" i="5"/>
  <c r="BO6" i="5"/>
  <c r="BM6" i="5"/>
  <c r="BK6" i="5"/>
  <c r="BI6" i="5"/>
  <c r="BG6" i="5"/>
  <c r="BE6" i="5"/>
  <c r="BC6" i="5"/>
  <c r="BA6" i="5"/>
  <c r="AY6" i="5"/>
  <c r="AW6" i="5"/>
  <c r="AU6" i="5"/>
  <c r="AS6" i="5"/>
  <c r="AO6" i="5"/>
  <c r="AM6" i="5"/>
  <c r="AJ6" i="5"/>
  <c r="AK6" i="5" s="1"/>
  <c r="AI6" i="5"/>
  <c r="AF6" i="5"/>
  <c r="AG6" i="5" s="1"/>
  <c r="AD6" i="5"/>
  <c r="AE6" i="5" s="1"/>
  <c r="AB6" i="5"/>
  <c r="AC6" i="5" s="1"/>
  <c r="Z6" i="5"/>
  <c r="AA6" i="5" s="1"/>
  <c r="X6" i="5"/>
  <c r="Y6" i="5" s="1"/>
  <c r="T6" i="5"/>
  <c r="R6" i="5"/>
  <c r="S6" i="5" s="1"/>
  <c r="M8" i="5"/>
  <c r="V9" i="5"/>
  <c r="DA5" i="5"/>
  <c r="CY5" i="5"/>
  <c r="CW5" i="5"/>
  <c r="CU5" i="5"/>
  <c r="CS5" i="5"/>
  <c r="CQ5" i="5"/>
  <c r="CO5" i="5"/>
  <c r="CM5" i="5"/>
  <c r="CK5" i="5"/>
  <c r="CI5" i="5"/>
  <c r="CG5" i="5"/>
  <c r="CE5" i="5"/>
  <c r="CC5" i="5"/>
  <c r="CA5" i="5"/>
  <c r="BY5" i="5"/>
  <c r="BW5" i="5"/>
  <c r="BU5" i="5"/>
  <c r="BS5" i="5"/>
  <c r="BQ5" i="5"/>
  <c r="BO5" i="5"/>
  <c r="BM5" i="5"/>
  <c r="BK5" i="5"/>
  <c r="BI5" i="5"/>
  <c r="BG5" i="5"/>
  <c r="BE5" i="5"/>
  <c r="BC5" i="5"/>
  <c r="BA5" i="5"/>
  <c r="AW5" i="5"/>
  <c r="AU5" i="5"/>
  <c r="AO5" i="5"/>
  <c r="AM5" i="5"/>
  <c r="AJ5" i="5"/>
  <c r="AK5" i="5" s="1"/>
  <c r="AI5" i="5"/>
  <c r="AD5" i="5"/>
  <c r="AE5" i="5" s="1"/>
  <c r="AB5" i="5"/>
  <c r="AC5" i="5" s="1"/>
  <c r="Z5" i="5"/>
  <c r="AA5" i="5" s="1"/>
  <c r="X5" i="5"/>
  <c r="Y5" i="5" s="1"/>
  <c r="V5" i="5"/>
  <c r="W5" i="5" s="1"/>
  <c r="T5" i="5"/>
  <c r="U5" i="5" s="1"/>
  <c r="R5" i="5"/>
  <c r="P5" i="5"/>
  <c r="M6" i="5"/>
  <c r="CY4" i="5"/>
  <c r="CW4" i="5"/>
  <c r="CQ4" i="5"/>
  <c r="CO4" i="5"/>
  <c r="CI4" i="5"/>
  <c r="CG4" i="5"/>
  <c r="CA4" i="5"/>
  <c r="BY4" i="5"/>
  <c r="BS4" i="5"/>
  <c r="BQ4" i="5"/>
  <c r="BM4" i="5"/>
  <c r="BK4" i="5"/>
  <c r="BC4" i="5"/>
  <c r="AJ4" i="5"/>
  <c r="AK4" i="5" s="1"/>
  <c r="AF4" i="5"/>
  <c r="AD4" i="5"/>
  <c r="AE4" i="5" s="1"/>
  <c r="AB4" i="5"/>
  <c r="AC4" i="5" s="1"/>
  <c r="Z4" i="5"/>
  <c r="X4" i="5"/>
  <c r="V4" i="5"/>
  <c r="W4" i="5" s="1"/>
  <c r="T4" i="5"/>
  <c r="P4" i="5"/>
  <c r="M4" i="5"/>
  <c r="M80" i="4"/>
  <c r="N80" i="4" s="1"/>
  <c r="E80" i="4"/>
  <c r="E79" i="4"/>
  <c r="M78" i="4"/>
  <c r="N78" i="4" s="1"/>
  <c r="E78" i="4"/>
  <c r="M77" i="4"/>
  <c r="N77" i="4" s="1"/>
  <c r="E77" i="4"/>
  <c r="M76" i="4"/>
  <c r="N76" i="4" s="1"/>
  <c r="E76" i="4"/>
  <c r="M75" i="4"/>
  <c r="N75" i="4" s="1"/>
  <c r="E75" i="4"/>
  <c r="M74" i="4"/>
  <c r="N74" i="4" s="1"/>
  <c r="E74" i="4"/>
  <c r="M73" i="4"/>
  <c r="N73" i="4" s="1"/>
  <c r="E73" i="4"/>
  <c r="M72" i="4"/>
  <c r="N72" i="4" s="1"/>
  <c r="E72" i="4"/>
  <c r="M71" i="4"/>
  <c r="N71" i="4" s="1"/>
  <c r="E71" i="4"/>
  <c r="M70" i="4"/>
  <c r="N70" i="4" s="1"/>
  <c r="E70" i="4"/>
  <c r="M69" i="4"/>
  <c r="N69" i="4" s="1"/>
  <c r="E69" i="4"/>
  <c r="M68" i="4"/>
  <c r="N68" i="4" s="1"/>
  <c r="E68" i="4"/>
  <c r="D68" i="4"/>
  <c r="C68" i="4"/>
  <c r="I62" i="4"/>
  <c r="E62" i="4"/>
  <c r="I61" i="4"/>
  <c r="E61" i="4"/>
  <c r="I60" i="4"/>
  <c r="E60" i="4"/>
  <c r="I59" i="4"/>
  <c r="C13" i="5" s="1"/>
  <c r="E59" i="4"/>
  <c r="I58" i="4"/>
  <c r="E58" i="4"/>
  <c r="I57" i="4"/>
  <c r="E57" i="4"/>
  <c r="I56" i="4"/>
  <c r="E56" i="4"/>
  <c r="M55" i="4"/>
  <c r="N55" i="4" s="1"/>
  <c r="E55" i="4"/>
  <c r="I54" i="4"/>
  <c r="E54" i="4"/>
  <c r="I53" i="4"/>
  <c r="E53" i="4"/>
  <c r="M52" i="4"/>
  <c r="N52" i="4" s="1"/>
  <c r="E52" i="4"/>
  <c r="M51" i="4"/>
  <c r="N51" i="4" s="1"/>
  <c r="E51" i="4"/>
  <c r="M50" i="4"/>
  <c r="N50" i="4" s="1"/>
  <c r="E50" i="4"/>
  <c r="D50" i="4"/>
  <c r="C50" i="4"/>
  <c r="G79" i="4"/>
  <c r="H79" i="4" s="1"/>
  <c r="F79" i="4"/>
  <c r="G78" i="4"/>
  <c r="H78" i="4" s="1"/>
  <c r="F78" i="4"/>
  <c r="G77" i="4"/>
  <c r="H77" i="4" s="1"/>
  <c r="F77" i="4"/>
  <c r="G76" i="4"/>
  <c r="H76" i="4" s="1"/>
  <c r="F76" i="4"/>
  <c r="G75" i="4"/>
  <c r="H75" i="4" s="1"/>
  <c r="F75" i="4"/>
  <c r="G74" i="4"/>
  <c r="H74" i="4" s="1"/>
  <c r="F74" i="4"/>
  <c r="G73" i="4"/>
  <c r="H73" i="4" s="1"/>
  <c r="F73" i="4"/>
  <c r="G72" i="4"/>
  <c r="H72" i="4" s="1"/>
  <c r="F72" i="4"/>
  <c r="G71" i="4"/>
  <c r="H71" i="4" s="1"/>
  <c r="F71" i="4"/>
  <c r="G70" i="4"/>
  <c r="H70" i="4" s="1"/>
  <c r="F70" i="4"/>
  <c r="G69" i="4"/>
  <c r="H69" i="4" s="1"/>
  <c r="F69" i="4"/>
  <c r="G68" i="4"/>
  <c r="H68" i="4" s="1"/>
  <c r="F68" i="4"/>
  <c r="G62" i="4"/>
  <c r="H62" i="4" s="1"/>
  <c r="F62" i="4"/>
  <c r="G61" i="4"/>
  <c r="H61" i="4" s="1"/>
  <c r="F61" i="4"/>
  <c r="G60" i="4"/>
  <c r="H60" i="4" s="1"/>
  <c r="F60" i="4"/>
  <c r="G59" i="4"/>
  <c r="H59" i="4" s="1"/>
  <c r="F59" i="4"/>
  <c r="G58" i="4"/>
  <c r="H58" i="4" s="1"/>
  <c r="F58" i="4"/>
  <c r="G57" i="4"/>
  <c r="H57" i="4" s="1"/>
  <c r="F57" i="4"/>
  <c r="G56" i="4"/>
  <c r="H56" i="4" s="1"/>
  <c r="F56" i="4"/>
  <c r="G55" i="4"/>
  <c r="H55" i="4" s="1"/>
  <c r="F55" i="4"/>
  <c r="G54" i="4"/>
  <c r="H54" i="4" s="1"/>
  <c r="F54" i="4"/>
  <c r="G53" i="4"/>
  <c r="H53" i="4" s="1"/>
  <c r="F53" i="4"/>
  <c r="G52" i="4"/>
  <c r="H52" i="4" s="1"/>
  <c r="F52" i="4"/>
  <c r="G51" i="4"/>
  <c r="H51" i="4" s="1"/>
  <c r="F51" i="4"/>
  <c r="G50" i="4"/>
  <c r="F50" i="4"/>
  <c r="I82" i="4" l="1"/>
  <c r="I83" i="4"/>
  <c r="H50" i="4"/>
  <c r="AG15" i="5"/>
  <c r="BK15" i="5"/>
  <c r="CI15" i="5"/>
  <c r="AO15" i="5"/>
  <c r="AN30" i="5"/>
  <c r="BM15" i="5"/>
  <c r="CK15" i="5"/>
  <c r="BO15" i="5"/>
  <c r="CM15" i="5"/>
  <c r="CL30" i="5"/>
  <c r="AS15" i="5"/>
  <c r="BQ15" i="5"/>
  <c r="CO15" i="5"/>
  <c r="AU15" i="5"/>
  <c r="BS15" i="5"/>
  <c r="BR30" i="5"/>
  <c r="CQ15" i="5"/>
  <c r="Q15" i="5"/>
  <c r="AW15" i="5"/>
  <c r="BU15" i="5"/>
  <c r="CS15" i="5"/>
  <c r="S15" i="5"/>
  <c r="AY15" i="5"/>
  <c r="BW15" i="5"/>
  <c r="BV30" i="5"/>
  <c r="CU15" i="5"/>
  <c r="CT30" i="5"/>
  <c r="U15" i="5"/>
  <c r="BA15" i="5"/>
  <c r="AZ30" i="5"/>
  <c r="BY15" i="5"/>
  <c r="CW15" i="5"/>
  <c r="W15" i="5"/>
  <c r="BC15" i="5"/>
  <c r="CA15" i="5"/>
  <c r="CY15" i="5"/>
  <c r="Y15" i="5"/>
  <c r="BE15" i="5"/>
  <c r="BD30" i="5"/>
  <c r="CC15" i="5"/>
  <c r="DA15" i="5"/>
  <c r="CZ30" i="5"/>
  <c r="AC15" i="5"/>
  <c r="BG15" i="5"/>
  <c r="CE15" i="5"/>
  <c r="AE15" i="5"/>
  <c r="BI15" i="5"/>
  <c r="AM4" i="5"/>
  <c r="CG18" i="5"/>
  <c r="CF30" i="5"/>
  <c r="M62" i="4"/>
  <c r="N62" i="4" s="1"/>
  <c r="C16" i="5"/>
  <c r="M61" i="4"/>
  <c r="N61" i="4" s="1"/>
  <c r="C15" i="5"/>
  <c r="M60" i="4"/>
  <c r="N60" i="4" s="1"/>
  <c r="C14" i="5"/>
  <c r="M58" i="4"/>
  <c r="N58" i="4" s="1"/>
  <c r="C12" i="5"/>
  <c r="M57" i="4"/>
  <c r="N57" i="4" s="1"/>
  <c r="C11" i="5"/>
  <c r="M56" i="4"/>
  <c r="N56" i="4" s="1"/>
  <c r="C10" i="5"/>
  <c r="M54" i="4"/>
  <c r="N54" i="4" s="1"/>
  <c r="C8" i="5"/>
  <c r="C7" i="5"/>
  <c r="L31" i="5"/>
  <c r="R7" i="5"/>
  <c r="AO28" i="5"/>
  <c r="AO29" i="5"/>
  <c r="BM16" i="5"/>
  <c r="BM28" i="5"/>
  <c r="BM29" i="5"/>
  <c r="CK16" i="5"/>
  <c r="CK28" i="5"/>
  <c r="CK29" i="5"/>
  <c r="CM16" i="5"/>
  <c r="CM29" i="5"/>
  <c r="CM28" i="5"/>
  <c r="Q16" i="5"/>
  <c r="P28" i="5"/>
  <c r="Q28" i="5" s="1"/>
  <c r="P29" i="5"/>
  <c r="Q29" i="5" s="1"/>
  <c r="AS16" i="5"/>
  <c r="AS29" i="5"/>
  <c r="AS28" i="5"/>
  <c r="BQ16" i="5"/>
  <c r="BQ28" i="5"/>
  <c r="BQ29" i="5"/>
  <c r="CO16" i="5"/>
  <c r="CO28" i="5"/>
  <c r="CO29" i="5"/>
  <c r="S16" i="5"/>
  <c r="R29" i="5"/>
  <c r="S29" i="5" s="1"/>
  <c r="R28" i="5"/>
  <c r="S28" i="5" s="1"/>
  <c r="AU16" i="5"/>
  <c r="AU28" i="5"/>
  <c r="AU29" i="5"/>
  <c r="BS16" i="5"/>
  <c r="BS28" i="5"/>
  <c r="BS29" i="5"/>
  <c r="CQ16" i="5"/>
  <c r="CQ28" i="5"/>
  <c r="CQ29" i="5"/>
  <c r="U16" i="5"/>
  <c r="T28" i="5"/>
  <c r="U28" i="5" s="1"/>
  <c r="T29" i="5"/>
  <c r="U29" i="5" s="1"/>
  <c r="AW16" i="5"/>
  <c r="AW28" i="5"/>
  <c r="AW29" i="5"/>
  <c r="BU16" i="5"/>
  <c r="BU28" i="5"/>
  <c r="BU29" i="5"/>
  <c r="CS16" i="5"/>
  <c r="CS28" i="5"/>
  <c r="CS29" i="5"/>
  <c r="W16" i="5"/>
  <c r="V28" i="5"/>
  <c r="W28" i="5" s="1"/>
  <c r="V29" i="5"/>
  <c r="W29" i="5" s="1"/>
  <c r="AY16" i="5"/>
  <c r="AY28" i="5"/>
  <c r="AY29" i="5"/>
  <c r="BW16" i="5"/>
  <c r="BW28" i="5"/>
  <c r="BW29" i="5"/>
  <c r="CU16" i="5"/>
  <c r="CU28" i="5"/>
  <c r="CU29" i="5"/>
  <c r="BO16" i="5"/>
  <c r="BO29" i="5"/>
  <c r="BO28" i="5"/>
  <c r="AA16" i="5"/>
  <c r="AI28" i="5"/>
  <c r="Z28" i="5"/>
  <c r="AA28" i="5" s="1"/>
  <c r="AI29" i="5"/>
  <c r="Z29" i="5"/>
  <c r="AA29" i="5" s="1"/>
  <c r="BA16" i="5"/>
  <c r="BA28" i="5"/>
  <c r="BA29" i="5"/>
  <c r="BY16" i="5"/>
  <c r="BY28" i="5"/>
  <c r="BY29" i="5"/>
  <c r="CW16" i="5"/>
  <c r="CW28" i="5"/>
  <c r="CW29" i="5"/>
  <c r="AE16" i="5"/>
  <c r="AD29" i="5"/>
  <c r="AE29" i="5" s="1"/>
  <c r="AD28" i="5"/>
  <c r="AE28" i="5" s="1"/>
  <c r="BC16" i="5"/>
  <c r="BC29" i="5"/>
  <c r="BC28" i="5"/>
  <c r="CA16" i="5"/>
  <c r="CA28" i="5"/>
  <c r="CA29" i="5"/>
  <c r="CY16" i="5"/>
  <c r="CY28" i="5"/>
  <c r="CY29" i="5"/>
  <c r="AG16" i="5"/>
  <c r="AF29" i="5"/>
  <c r="AG29" i="5" s="1"/>
  <c r="AF28" i="5"/>
  <c r="AG28" i="5" s="1"/>
  <c r="BE16" i="5"/>
  <c r="BE29" i="5"/>
  <c r="BE28" i="5"/>
  <c r="CC16" i="5"/>
  <c r="CC28" i="5"/>
  <c r="CC29" i="5"/>
  <c r="DA16" i="5"/>
  <c r="DA29" i="5"/>
  <c r="DA28" i="5"/>
  <c r="BG16" i="5"/>
  <c r="BG28" i="5"/>
  <c r="BG29" i="5"/>
  <c r="CE16" i="5"/>
  <c r="CE28" i="5"/>
  <c r="CE29" i="5"/>
  <c r="AK16" i="5"/>
  <c r="AJ28" i="5"/>
  <c r="AK28" i="5" s="1"/>
  <c r="AJ29" i="5"/>
  <c r="AK29" i="5" s="1"/>
  <c r="BI16" i="5"/>
  <c r="BI28" i="5"/>
  <c r="BI29" i="5"/>
  <c r="CG16" i="5"/>
  <c r="CG28" i="5"/>
  <c r="CG29" i="5"/>
  <c r="AM16" i="5"/>
  <c r="AM28" i="5"/>
  <c r="AM29" i="5"/>
  <c r="BK16" i="5"/>
  <c r="BK28" i="5"/>
  <c r="BK29" i="5"/>
  <c r="CI16" i="5"/>
  <c r="CI28" i="5"/>
  <c r="CI29" i="5"/>
  <c r="O5" i="5"/>
  <c r="O6" i="5"/>
  <c r="M53" i="4"/>
  <c r="N53" i="4" s="1"/>
  <c r="Q73" i="4"/>
  <c r="Q74" i="4"/>
  <c r="Q77" i="4"/>
  <c r="Q78" i="4"/>
  <c r="Q68" i="4"/>
  <c r="Q79" i="4"/>
  <c r="Q80" i="4"/>
  <c r="Q69" i="4"/>
  <c r="Q70" i="4"/>
  <c r="Q76" i="4"/>
  <c r="Q71" i="4"/>
  <c r="Q72" i="4"/>
  <c r="Q75" i="4"/>
  <c r="Q58" i="4"/>
  <c r="Q59" i="4"/>
  <c r="Q60" i="4"/>
  <c r="Q61" i="4"/>
  <c r="Q62" i="4"/>
  <c r="Q51" i="4"/>
  <c r="Q50" i="4"/>
  <c r="Q52" i="4"/>
  <c r="Q55" i="4"/>
  <c r="Q56" i="4"/>
  <c r="Q53" i="4"/>
  <c r="Q54" i="4"/>
  <c r="Q57" i="4"/>
  <c r="M59" i="4"/>
  <c r="N59" i="4" s="1"/>
  <c r="AF5" i="5"/>
  <c r="R4" i="5"/>
  <c r="AB16" i="5"/>
  <c r="AD18" i="5"/>
  <c r="T12" i="5"/>
  <c r="V8" i="5"/>
  <c r="AB12" i="5"/>
  <c r="AJ17" i="5"/>
  <c r="N14" i="5"/>
  <c r="AC14" i="5"/>
  <c r="T18" i="5"/>
  <c r="AD13" i="5"/>
  <c r="Z15" i="5"/>
  <c r="V17" i="5"/>
  <c r="N6" i="5"/>
  <c r="R19" i="5"/>
  <c r="S19" i="5" s="1"/>
  <c r="P20" i="5"/>
  <c r="X16" i="5"/>
  <c r="N18" i="5"/>
  <c r="N23" i="5"/>
  <c r="O21" i="5"/>
  <c r="N27" i="5"/>
  <c r="O22" i="5"/>
  <c r="O8" i="5"/>
  <c r="O4" i="5"/>
  <c r="P6" i="5"/>
  <c r="O20" i="5"/>
  <c r="X10" i="5"/>
  <c r="O13" i="5"/>
  <c r="N26" i="5"/>
  <c r="N21" i="5"/>
  <c r="N9" i="5"/>
  <c r="O9" i="5"/>
  <c r="N8" i="5"/>
  <c r="N20" i="5"/>
  <c r="O15" i="5"/>
  <c r="N16" i="5"/>
  <c r="N19" i="5"/>
  <c r="O16" i="5"/>
  <c r="AO4" i="5"/>
  <c r="BU4" i="5"/>
  <c r="DA4" i="5"/>
  <c r="AM9" i="5"/>
  <c r="N11" i="5"/>
  <c r="N17" i="5"/>
  <c r="N25" i="5"/>
  <c r="N7" i="5"/>
  <c r="O7" i="5"/>
  <c r="O17" i="5"/>
  <c r="N12" i="5"/>
  <c r="Z9" i="5"/>
  <c r="N15" i="5"/>
  <c r="AQ4" i="5"/>
  <c r="BI4" i="5"/>
  <c r="CS4" i="5"/>
  <c r="N10" i="5"/>
  <c r="AI4" i="5"/>
  <c r="CK4" i="5"/>
  <c r="AO18" i="5"/>
  <c r="K31" i="5"/>
  <c r="AA4" i="5"/>
  <c r="AS4" i="5"/>
  <c r="CC4" i="5"/>
  <c r="CM4" i="5"/>
  <c r="V6" i="5"/>
  <c r="CE4" i="5"/>
  <c r="O12" i="5"/>
  <c r="BA4" i="5"/>
  <c r="CU4" i="5"/>
  <c r="O10" i="5"/>
  <c r="F80" i="4"/>
  <c r="BW4" i="5"/>
  <c r="AW4" i="5"/>
  <c r="O14" i="5"/>
  <c r="G80" i="4"/>
  <c r="H80" i="4" s="1"/>
  <c r="N4" i="5"/>
  <c r="U4" i="5"/>
  <c r="BE4" i="5"/>
  <c r="BO4" i="5"/>
  <c r="N5" i="5"/>
  <c r="AF12" i="5"/>
  <c r="AY4" i="5"/>
  <c r="AG4" i="5"/>
  <c r="Y4" i="5"/>
  <c r="BG4" i="5"/>
  <c r="O19" i="5"/>
  <c r="O18" i="5"/>
  <c r="AX30" i="5"/>
  <c r="N24" i="5"/>
  <c r="AU22" i="5"/>
  <c r="O11" i="5"/>
  <c r="N13" i="5"/>
  <c r="N22" i="5"/>
  <c r="G86" i="4" l="1"/>
  <c r="G84" i="4"/>
  <c r="BG30" i="5"/>
  <c r="BG31" i="5" s="1"/>
  <c r="BG32" i="5" s="1"/>
  <c r="CS30" i="5"/>
  <c r="G82" i="4"/>
  <c r="G83" i="4"/>
  <c r="G85" i="4"/>
  <c r="O30" i="5"/>
  <c r="O31" i="5" s="1"/>
  <c r="V30" i="5"/>
  <c r="T30" i="5"/>
  <c r="U6" i="5" s="1"/>
  <c r="DF6" i="5"/>
  <c r="DG6" i="5" s="1"/>
  <c r="DD6" i="5"/>
  <c r="DE6" i="5" s="1"/>
  <c r="DB6" i="5"/>
  <c r="DC6" i="5" s="1"/>
  <c r="DJ6" i="5"/>
  <c r="DK6" i="5" s="1"/>
  <c r="DH6" i="5"/>
  <c r="DI6" i="5" s="1"/>
  <c r="DF7" i="5"/>
  <c r="DG7" i="5" s="1"/>
  <c r="DD7" i="5"/>
  <c r="DE7" i="5" s="1"/>
  <c r="DB7" i="5"/>
  <c r="DC7" i="5" s="1"/>
  <c r="DJ7" i="5"/>
  <c r="DK7" i="5" s="1"/>
  <c r="DH7" i="5"/>
  <c r="DI7" i="5" s="1"/>
  <c r="DH20" i="5"/>
  <c r="DF20" i="5"/>
  <c r="DD20" i="5"/>
  <c r="DB20" i="5"/>
  <c r="DJ20" i="5"/>
  <c r="DJ25" i="5"/>
  <c r="DH25" i="5"/>
  <c r="DF25" i="5"/>
  <c r="DD25" i="5"/>
  <c r="DB25" i="5"/>
  <c r="DH8" i="5"/>
  <c r="DI8" i="5" s="1"/>
  <c r="DF8" i="5"/>
  <c r="DG8" i="5" s="1"/>
  <c r="DD8" i="5"/>
  <c r="DE8" i="5" s="1"/>
  <c r="DB8" i="5"/>
  <c r="DC8" i="5" s="1"/>
  <c r="DJ8" i="5"/>
  <c r="DK8" i="5" s="1"/>
  <c r="DB27" i="5"/>
  <c r="DJ27" i="5"/>
  <c r="DH27" i="5"/>
  <c r="DF27" i="5"/>
  <c r="DD27" i="5"/>
  <c r="DD17" i="5"/>
  <c r="DB17" i="5"/>
  <c r="DJ17" i="5"/>
  <c r="DH17" i="5"/>
  <c r="DF17" i="5"/>
  <c r="DD5" i="5"/>
  <c r="DE5" i="5" s="1"/>
  <c r="DB5" i="5"/>
  <c r="DC5" i="5" s="1"/>
  <c r="DJ5" i="5"/>
  <c r="DK5" i="5" s="1"/>
  <c r="DH5" i="5"/>
  <c r="DI5" i="5" s="1"/>
  <c r="DF5" i="5"/>
  <c r="DG5" i="5" s="1"/>
  <c r="DJ10" i="5"/>
  <c r="DK10" i="5" s="1"/>
  <c r="DH10" i="5"/>
  <c r="DI10" i="5" s="1"/>
  <c r="DF10" i="5"/>
  <c r="DG10" i="5" s="1"/>
  <c r="DD10" i="5"/>
  <c r="DE10" i="5" s="1"/>
  <c r="DB10" i="5"/>
  <c r="DC10" i="5" s="1"/>
  <c r="DJ11" i="5"/>
  <c r="DK11" i="5" s="1"/>
  <c r="DH11" i="5"/>
  <c r="DI11" i="5" s="1"/>
  <c r="DF11" i="5"/>
  <c r="DG11" i="5" s="1"/>
  <c r="DD11" i="5"/>
  <c r="DE11" i="5" s="1"/>
  <c r="DB11" i="5"/>
  <c r="DC11" i="5" s="1"/>
  <c r="DH9" i="5"/>
  <c r="DI9" i="5" s="1"/>
  <c r="DF9" i="5"/>
  <c r="DG9" i="5" s="1"/>
  <c r="DD9" i="5"/>
  <c r="DE9" i="5" s="1"/>
  <c r="DB9" i="5"/>
  <c r="DC9" i="5" s="1"/>
  <c r="DJ9" i="5"/>
  <c r="DK9" i="5" s="1"/>
  <c r="DB14" i="5"/>
  <c r="DC14" i="5" s="1"/>
  <c r="DJ14" i="5"/>
  <c r="DK14" i="5" s="1"/>
  <c r="DH14" i="5"/>
  <c r="DI14" i="5" s="1"/>
  <c r="DF14" i="5"/>
  <c r="DG14" i="5" s="1"/>
  <c r="DD14" i="5"/>
  <c r="DE14" i="5" s="1"/>
  <c r="DJ12" i="5"/>
  <c r="DK12" i="5" s="1"/>
  <c r="DH12" i="5"/>
  <c r="DI12" i="5" s="1"/>
  <c r="DF12" i="5"/>
  <c r="DG12" i="5" s="1"/>
  <c r="DD12" i="5"/>
  <c r="DE12" i="5" s="1"/>
  <c r="DB12" i="5"/>
  <c r="DC12" i="5" s="1"/>
  <c r="DJ22" i="5"/>
  <c r="DH22" i="5"/>
  <c r="DF22" i="5"/>
  <c r="DD22" i="5"/>
  <c r="DB22" i="5"/>
  <c r="DJ13" i="5"/>
  <c r="DK13" i="5" s="1"/>
  <c r="DH13" i="5"/>
  <c r="DI13" i="5" s="1"/>
  <c r="DF13" i="5"/>
  <c r="DG13" i="5" s="1"/>
  <c r="DD13" i="5"/>
  <c r="DE13" i="5" s="1"/>
  <c r="DB13" i="5"/>
  <c r="DC13" i="5" s="1"/>
  <c r="DB26" i="5"/>
  <c r="DJ26" i="5"/>
  <c r="DH26" i="5"/>
  <c r="DF26" i="5"/>
  <c r="DD26" i="5"/>
  <c r="DF18" i="5"/>
  <c r="DD18" i="5"/>
  <c r="DB18" i="5"/>
  <c r="DJ18" i="5"/>
  <c r="DH18" i="5"/>
  <c r="DH21" i="5"/>
  <c r="DF21" i="5"/>
  <c r="DD21" i="5"/>
  <c r="DB21" i="5"/>
  <c r="DJ21" i="5"/>
  <c r="DJ23" i="5"/>
  <c r="DH23" i="5"/>
  <c r="DF23" i="5"/>
  <c r="DD23" i="5"/>
  <c r="DB23" i="5"/>
  <c r="DF19" i="5"/>
  <c r="DD19" i="5"/>
  <c r="DE19" i="5" s="1"/>
  <c r="DB19" i="5"/>
  <c r="DC19" i="5" s="1"/>
  <c r="DJ19" i="5"/>
  <c r="DH19" i="5"/>
  <c r="DD16" i="5"/>
  <c r="DE16" i="5" s="1"/>
  <c r="DB16" i="5"/>
  <c r="DC16" i="5" s="1"/>
  <c r="DJ16" i="5"/>
  <c r="DK16" i="5" s="1"/>
  <c r="DH16" i="5"/>
  <c r="DI16" i="5" s="1"/>
  <c r="DF16" i="5"/>
  <c r="DG16" i="5" s="1"/>
  <c r="DJ24" i="5"/>
  <c r="DH24" i="5"/>
  <c r="DF24" i="5"/>
  <c r="DD24" i="5"/>
  <c r="DB24" i="5"/>
  <c r="DF4" i="5"/>
  <c r="DG4" i="5" s="1"/>
  <c r="DD4" i="5"/>
  <c r="DE4" i="5" s="1"/>
  <c r="DB4" i="5"/>
  <c r="DC4" i="5" s="1"/>
  <c r="DJ4" i="5"/>
  <c r="DK4" i="5" s="1"/>
  <c r="DH4" i="5"/>
  <c r="DI4" i="5" s="1"/>
  <c r="DB15" i="5"/>
  <c r="DC15" i="5" s="1"/>
  <c r="DJ15" i="5"/>
  <c r="DK15" i="5" s="1"/>
  <c r="DH15" i="5"/>
  <c r="DI15" i="5" s="1"/>
  <c r="DF15" i="5"/>
  <c r="DG15" i="5" s="1"/>
  <c r="DD15" i="5"/>
  <c r="DE15" i="5" s="1"/>
  <c r="P30" i="5"/>
  <c r="Q4" i="5" s="1"/>
  <c r="AD30" i="5"/>
  <c r="AE11" i="5" s="1"/>
  <c r="Z30" i="5"/>
  <c r="AA9" i="5" s="1"/>
  <c r="AF30" i="5"/>
  <c r="R30" i="5"/>
  <c r="AJ30" i="5"/>
  <c r="AK14" i="5" s="1"/>
  <c r="AR30" i="5"/>
  <c r="AS18" i="5" s="1"/>
  <c r="CY25" i="5"/>
  <c r="CV30" i="5"/>
  <c r="CP30" i="5"/>
  <c r="CN30" i="5"/>
  <c r="CO24" i="5" s="1"/>
  <c r="CO30" i="5" s="1"/>
  <c r="CO31" i="5" s="1"/>
  <c r="CO32" i="5" s="1"/>
  <c r="CJ30" i="5"/>
  <c r="CH30" i="5"/>
  <c r="CD30" i="5"/>
  <c r="CE22" i="5" s="1"/>
  <c r="CE30" i="5" s="1"/>
  <c r="CE31" i="5" s="1"/>
  <c r="CE32" i="5" s="1"/>
  <c r="CB30" i="5"/>
  <c r="BZ30" i="5"/>
  <c r="CA23" i="5" s="1"/>
  <c r="CA30" i="5" s="1"/>
  <c r="CA31" i="5" s="1"/>
  <c r="CA32" i="5" s="1"/>
  <c r="BX30" i="5"/>
  <c r="BY23" i="5" s="1"/>
  <c r="BY30" i="5" s="1"/>
  <c r="BY31" i="5" s="1"/>
  <c r="BY32" i="5" s="1"/>
  <c r="BT30" i="5"/>
  <c r="BU22" i="5" s="1"/>
  <c r="BP30" i="5"/>
  <c r="BQ21" i="5" s="1"/>
  <c r="BQ30" i="5" s="1"/>
  <c r="BQ31" i="5" s="1"/>
  <c r="BQ32" i="5" s="1"/>
  <c r="BN30" i="5"/>
  <c r="BL30" i="5"/>
  <c r="BM20" i="5" s="1"/>
  <c r="BM30" i="5" s="1"/>
  <c r="BM31" i="5" s="1"/>
  <c r="BM32" i="5" s="1"/>
  <c r="BK30" i="5"/>
  <c r="BK31" i="5" s="1"/>
  <c r="BK32" i="5" s="1"/>
  <c r="BJ30" i="5"/>
  <c r="BH30" i="5"/>
  <c r="BC30" i="5"/>
  <c r="BC31" i="5" s="1"/>
  <c r="BC32" i="5" s="1"/>
  <c r="BB30" i="5"/>
  <c r="AV30" i="5"/>
  <c r="AT30" i="5"/>
  <c r="AU19" i="5" s="1"/>
  <c r="AP30" i="5"/>
  <c r="AQ24" i="5" s="1"/>
  <c r="CI30" i="5"/>
  <c r="CI31" i="5" s="1"/>
  <c r="CI32" i="5" s="1"/>
  <c r="CW30" i="5"/>
  <c r="CW31" i="5" s="1"/>
  <c r="CW32" i="5" s="1"/>
  <c r="BE30" i="5"/>
  <c r="BE31" i="5" s="1"/>
  <c r="BE32" i="5" s="1"/>
  <c r="BA30" i="5"/>
  <c r="BA31" i="5" s="1"/>
  <c r="BA32" i="5" s="1"/>
  <c r="BI30" i="5"/>
  <c r="BI31" i="5" s="1"/>
  <c r="BI32" i="5" s="1"/>
  <c r="DA30" i="5"/>
  <c r="DA31" i="5" s="1"/>
  <c r="DA32" i="5" s="1"/>
  <c r="BU30" i="5"/>
  <c r="BU31" i="5" s="1"/>
  <c r="BU32" i="5" s="1"/>
  <c r="CC30" i="5"/>
  <c r="CC31" i="5" s="1"/>
  <c r="CC32" i="5" s="1"/>
  <c r="BW30" i="5"/>
  <c r="BW31" i="5" s="1"/>
  <c r="BW32" i="5" s="1"/>
  <c r="CG30" i="5"/>
  <c r="CG31" i="5" s="1"/>
  <c r="CG32" i="5" s="1"/>
  <c r="AM15" i="5"/>
  <c r="BO30" i="5"/>
  <c r="BO31" i="5" s="1"/>
  <c r="BO32" i="5" s="1"/>
  <c r="CS31" i="5"/>
  <c r="CS32" i="5" s="1"/>
  <c r="CM30" i="5"/>
  <c r="CM31" i="5" s="1"/>
  <c r="CM32" i="5" s="1"/>
  <c r="BS30" i="5"/>
  <c r="BS31" i="5" s="1"/>
  <c r="BS32" i="5" s="1"/>
  <c r="CK30" i="5"/>
  <c r="CK31" i="5" s="1"/>
  <c r="CK32" i="5" s="1"/>
  <c r="CQ30" i="5"/>
  <c r="CQ31" i="5" s="1"/>
  <c r="CQ32" i="5" s="1"/>
  <c r="CU30" i="5"/>
  <c r="CU31" i="5" s="1"/>
  <c r="CU32" i="5" s="1"/>
  <c r="AG14" i="5"/>
  <c r="AB28" i="5"/>
  <c r="AB29" i="5"/>
  <c r="AC29" i="5" s="1"/>
  <c r="X28" i="5"/>
  <c r="X29" i="5"/>
  <c r="Y29" i="5" s="1"/>
  <c r="AE18" i="5"/>
  <c r="AK15" i="5"/>
  <c r="AK11" i="5"/>
  <c r="AW14" i="5"/>
  <c r="AG5" i="5"/>
  <c r="AC16" i="5"/>
  <c r="AS20" i="5"/>
  <c r="AM14" i="5"/>
  <c r="AM8" i="5"/>
  <c r="Q20" i="5"/>
  <c r="AI9" i="5"/>
  <c r="W17" i="5"/>
  <c r="AA15" i="5"/>
  <c r="U18" i="5"/>
  <c r="AK9" i="5"/>
  <c r="Y16" i="5"/>
  <c r="AU4" i="5"/>
  <c r="AW22" i="5"/>
  <c r="AI11" i="5"/>
  <c r="AE13" i="5"/>
  <c r="AM18" i="5"/>
  <c r="AK17" i="5"/>
  <c r="AO16" i="5"/>
  <c r="N30" i="5"/>
  <c r="N31" i="5" s="1"/>
  <c r="W6" i="5"/>
  <c r="AW17" i="5"/>
  <c r="AM30" i="5" l="1"/>
  <c r="AM31" i="5" s="1"/>
  <c r="AM32" i="5" s="1"/>
  <c r="CJ34" i="5"/>
  <c r="CK34" i="5" s="1"/>
  <c r="D19" i="10" s="1"/>
  <c r="AW20" i="5"/>
  <c r="AW18" i="5"/>
  <c r="CY30" i="5"/>
  <c r="CY31" i="5" s="1"/>
  <c r="CY32" i="5" s="1"/>
  <c r="CP34" i="5" s="1"/>
  <c r="CQ34" i="5" s="1"/>
  <c r="BT34" i="5"/>
  <c r="BU34" i="5" s="1"/>
  <c r="G15" i="10" s="1"/>
  <c r="BF34" i="5"/>
  <c r="BG34" i="5" s="1"/>
  <c r="BP34" i="5"/>
  <c r="BQ34" i="5" s="1"/>
  <c r="BZ34" i="5"/>
  <c r="CA34" i="5" s="1"/>
  <c r="CF34" i="5"/>
  <c r="CG34" i="5" s="1"/>
  <c r="AQ29" i="5"/>
  <c r="AQ17" i="5"/>
  <c r="DI17" i="5"/>
  <c r="DE17" i="5"/>
  <c r="DC17" i="5"/>
  <c r="DG17" i="5"/>
  <c r="DK17" i="5"/>
  <c r="AC28" i="5"/>
  <c r="AB30" i="5"/>
  <c r="AC10" i="5" s="1"/>
  <c r="Y28" i="5"/>
  <c r="X30" i="5"/>
  <c r="Y8" i="5" s="1"/>
  <c r="AK30" i="5"/>
  <c r="AK31" i="5" s="1"/>
  <c r="AK32" i="5" s="1"/>
  <c r="AU30" i="5"/>
  <c r="AU31" i="5" s="1"/>
  <c r="AU32" i="5" s="1"/>
  <c r="AE30" i="5"/>
  <c r="AE31" i="5" s="1"/>
  <c r="AE32" i="5" s="1"/>
  <c r="AG12" i="5"/>
  <c r="AC12" i="5"/>
  <c r="W10" i="5"/>
  <c r="W7" i="5"/>
  <c r="S4" i="5"/>
  <c r="S5" i="5"/>
  <c r="AA11" i="5"/>
  <c r="AA13" i="5"/>
  <c r="AI15" i="5"/>
  <c r="AI13" i="5"/>
  <c r="Y7" i="5"/>
  <c r="Y12" i="5"/>
  <c r="U8" i="5"/>
  <c r="U7" i="5"/>
  <c r="Q5" i="5"/>
  <c r="Q7" i="5"/>
  <c r="Y10" i="5"/>
  <c r="W8" i="5"/>
  <c r="Q6" i="5"/>
  <c r="U12" i="5"/>
  <c r="AO7" i="5"/>
  <c r="AO17" i="5"/>
  <c r="W9" i="5"/>
  <c r="S7" i="5"/>
  <c r="AS5" i="5"/>
  <c r="AS21" i="5"/>
  <c r="AY21" i="5"/>
  <c r="AY5" i="5"/>
  <c r="AW30" i="5" l="1"/>
  <c r="AW31" i="5" s="1"/>
  <c r="AW32" i="5" s="1"/>
  <c r="E19" i="10"/>
  <c r="F19" i="10"/>
  <c r="D15" i="10"/>
  <c r="G19" i="10"/>
  <c r="E15" i="10"/>
  <c r="F15" i="10"/>
  <c r="G18" i="10"/>
  <c r="F18" i="10"/>
  <c r="E18" i="10"/>
  <c r="D18" i="10"/>
  <c r="D16" i="10"/>
  <c r="E16" i="10"/>
  <c r="F16" i="10"/>
  <c r="G16" i="10"/>
  <c r="D20" i="10"/>
  <c r="G20" i="10"/>
  <c r="F20" i="10"/>
  <c r="E20" i="10"/>
  <c r="G14" i="10"/>
  <c r="F14" i="10"/>
  <c r="E14" i="10"/>
  <c r="D14" i="10"/>
  <c r="G13" i="10"/>
  <c r="E13" i="10"/>
  <c r="F13" i="10"/>
  <c r="D13" i="10"/>
  <c r="DK18" i="5"/>
  <c r="DG18" i="5"/>
  <c r="DC18" i="5"/>
  <c r="DE18" i="5"/>
  <c r="DI18" i="5"/>
  <c r="AO30" i="5"/>
  <c r="AO31" i="5" s="1"/>
  <c r="AO32" i="5" s="1"/>
  <c r="AJ34" i="5" s="1"/>
  <c r="AK34" i="5" s="1"/>
  <c r="Q30" i="5"/>
  <c r="Q31" i="5" s="1"/>
  <c r="Q32" i="5" s="1"/>
  <c r="AS30" i="5"/>
  <c r="AS31" i="5" s="1"/>
  <c r="AS32" i="5" s="1"/>
  <c r="AA30" i="5"/>
  <c r="AA31" i="5" s="1"/>
  <c r="AA32" i="5" s="1"/>
  <c r="AQ30" i="5"/>
  <c r="AQ31" i="5" s="1"/>
  <c r="AQ32" i="5" s="1"/>
  <c r="W30" i="5"/>
  <c r="W31" i="5" s="1"/>
  <c r="W32" i="5" s="1"/>
  <c r="S30" i="5"/>
  <c r="S31" i="5" s="1"/>
  <c r="S32" i="5" s="1"/>
  <c r="AC30" i="5"/>
  <c r="AC31" i="5" s="1"/>
  <c r="AC32" i="5" s="1"/>
  <c r="Y30" i="5"/>
  <c r="Y31" i="5" s="1"/>
  <c r="Y32" i="5" s="1"/>
  <c r="U30" i="5"/>
  <c r="U31" i="5" s="1"/>
  <c r="U32" i="5" s="1"/>
  <c r="AG30" i="5"/>
  <c r="AG31" i="5" s="1"/>
  <c r="AG32" i="5" s="1"/>
  <c r="AY30" i="5"/>
  <c r="AY31" i="5" s="1"/>
  <c r="AY32" i="5" s="1"/>
  <c r="AI30" i="5"/>
  <c r="AI31" i="5" s="1"/>
  <c r="AI32" i="5" s="1"/>
  <c r="AH34" i="5" s="1"/>
  <c r="AI34" i="5" s="1"/>
  <c r="AT34" i="5" l="1"/>
  <c r="AU34" i="5" s="1"/>
  <c r="F12" i="10" s="1"/>
  <c r="AF34" i="5"/>
  <c r="AG34" i="5" s="1"/>
  <c r="V34" i="5"/>
  <c r="W34" i="5" s="1"/>
  <c r="F5" i="10" s="1"/>
  <c r="AP34" i="5"/>
  <c r="AQ34" i="5" s="1"/>
  <c r="E11" i="10" s="1"/>
  <c r="Z34" i="5"/>
  <c r="AA34" i="5" s="1"/>
  <c r="E6" i="10" s="1"/>
  <c r="P34" i="5"/>
  <c r="Q34" i="5" s="1"/>
  <c r="G8" i="10"/>
  <c r="F8" i="10"/>
  <c r="E8" i="10"/>
  <c r="G9" i="10"/>
  <c r="F9" i="10"/>
  <c r="E9" i="10"/>
  <c r="DI19" i="5"/>
  <c r="DG19" i="5"/>
  <c r="DK19" i="5"/>
  <c r="E12" i="10" l="1"/>
  <c r="G12" i="10"/>
  <c r="D12" i="10"/>
  <c r="G7" i="10"/>
  <c r="F7" i="10"/>
  <c r="E7" i="10"/>
  <c r="E5" i="10"/>
  <c r="G5" i="10"/>
  <c r="G6" i="10"/>
  <c r="F6" i="10"/>
  <c r="G11" i="10"/>
  <c r="D11" i="10"/>
  <c r="F11" i="10"/>
  <c r="E4" i="10"/>
  <c r="F4" i="10"/>
  <c r="G4" i="10"/>
  <c r="DC20" i="5"/>
  <c r="DK20" i="5"/>
  <c r="DE20" i="5"/>
  <c r="DG20" i="5"/>
  <c r="DI20" i="5"/>
  <c r="DE21" i="5" l="1"/>
  <c r="DK21" i="5"/>
  <c r="DI21" i="5"/>
  <c r="DC21" i="5"/>
  <c r="DG21" i="5"/>
  <c r="DI22" i="5" l="1"/>
  <c r="DE22" i="5"/>
  <c r="DG22" i="5"/>
  <c r="DC22" i="5"/>
  <c r="DK22" i="5"/>
  <c r="DC23" i="5" l="1"/>
  <c r="DG23" i="5"/>
  <c r="DI23" i="5"/>
  <c r="DE23" i="5"/>
  <c r="DK23" i="5"/>
  <c r="DC24" i="5" l="1"/>
  <c r="DG24" i="5"/>
  <c r="DI24" i="5"/>
  <c r="DK24" i="5"/>
  <c r="DE24" i="5"/>
  <c r="DI25" i="5" l="1"/>
  <c r="DC25" i="5"/>
  <c r="DK25" i="5"/>
  <c r="DG25" i="5"/>
  <c r="DE25" i="5"/>
  <c r="DG26" i="5" l="1"/>
  <c r="DI26" i="5"/>
  <c r="DC26" i="5"/>
  <c r="DK26" i="5"/>
  <c r="DE26" i="5"/>
  <c r="DE27" i="5" l="1"/>
  <c r="DK27" i="5"/>
  <c r="DI27" i="5"/>
  <c r="DG27" i="5"/>
  <c r="DC27" i="5"/>
  <c r="DE29" i="5" l="1"/>
  <c r="DE28" i="5"/>
  <c r="DD30" i="5"/>
  <c r="DC28" i="5"/>
  <c r="DC29" i="5"/>
  <c r="DG28" i="5"/>
  <c r="DI28" i="5"/>
  <c r="DK28" i="5"/>
  <c r="DE30" i="5" l="1"/>
  <c r="DE31" i="5" s="1"/>
  <c r="DE32" i="5" s="1"/>
  <c r="DC30" i="5"/>
  <c r="DC31" i="5" s="1"/>
  <c r="DC32" i="5" s="1"/>
  <c r="DI29" i="5"/>
  <c r="DI30" i="5" s="1"/>
  <c r="DI31" i="5" s="1"/>
  <c r="DI32" i="5" s="1"/>
  <c r="DH30" i="5"/>
  <c r="DG29" i="5"/>
  <c r="DG30" i="5" s="1"/>
  <c r="DG31" i="5" s="1"/>
  <c r="DG32" i="5" s="1"/>
  <c r="DF30" i="5"/>
  <c r="DK29" i="5"/>
  <c r="DK30" i="5" s="1"/>
  <c r="DK31" i="5" s="1"/>
  <c r="DK32" i="5" s="1"/>
  <c r="DJ30" i="5"/>
  <c r="DB30" i="5"/>
  <c r="DB34" i="5" l="1"/>
  <c r="DC34" i="5" s="1"/>
  <c r="G21" i="10" l="1"/>
  <c r="E21" i="10"/>
  <c r="F21" i="10"/>
  <c r="D21" i="10"/>
</calcChain>
</file>

<file path=xl/sharedStrings.xml><?xml version="1.0" encoding="utf-8"?>
<sst xmlns="http://schemas.openxmlformats.org/spreadsheetml/2006/main" count="5655" uniqueCount="1041">
  <si>
    <t>Bac Pro MEE</t>
  </si>
  <si>
    <t>Scénarisation d'un sujet E32a</t>
  </si>
  <si>
    <t>Etape 1</t>
  </si>
  <si>
    <t>Choix du support</t>
  </si>
  <si>
    <t>1.1</t>
  </si>
  <si>
    <t>Ouvrir l'onglet 1. Présentation générale</t>
  </si>
  <si>
    <t>1.2</t>
  </si>
  <si>
    <t>Compléter toutes les cases en jaune clair, écriture rouge</t>
  </si>
  <si>
    <t xml:space="preserve">Pour les cases à sélections, cliquer sur la case jaune clair, puis faites votre choix en cliquant sur l'ascenceur (flèches grises à droite) qui vous dévoile les choix possibles. </t>
  </si>
  <si>
    <t xml:space="preserve">1.3 </t>
  </si>
  <si>
    <t>Décrire le contexte en lien avec votre support</t>
  </si>
  <si>
    <t>Etape 2</t>
  </si>
  <si>
    <t>Problématisation</t>
  </si>
  <si>
    <t>2.1</t>
  </si>
  <si>
    <t>Ouvrir l'onglet 2. Problématisation</t>
  </si>
  <si>
    <t>2.2</t>
  </si>
  <si>
    <t>2.3</t>
  </si>
  <si>
    <t>2.4</t>
  </si>
  <si>
    <t>Compléter les ressources nécessaires pour traiter votre sujet</t>
  </si>
  <si>
    <t>Etape 3</t>
  </si>
  <si>
    <t xml:space="preserve">Scénario </t>
  </si>
  <si>
    <t>3.1</t>
  </si>
  <si>
    <t>Ouvrir l'onglet 3. Scénario</t>
  </si>
  <si>
    <t>3.2</t>
  </si>
  <si>
    <t xml:space="preserve">Choisir la compétence détaillée que vous souhaitez traiter au regard de chaque Tâche choisie </t>
  </si>
  <si>
    <t xml:space="preserve">3.3 </t>
  </si>
  <si>
    <t>Choisir le poids de chaque question au regard de la l'ensemble des questions dans la compétence visée</t>
  </si>
  <si>
    <t>Il s'agit de répartir le poids de chaque question au sein d'une même compétence pour arriver à un total de 100% par compétence</t>
  </si>
  <si>
    <t>Le poids est en lien avec la compétence choisie</t>
  </si>
  <si>
    <t xml:space="preserve">3.4 </t>
  </si>
  <si>
    <t>Choisir les savoirs associés au regard des compétences choisies</t>
  </si>
  <si>
    <t>Le savoir associé doit correspondre aux savoirs possibles à traiter au sein de chaque compétence</t>
  </si>
  <si>
    <t>On veillera à l'équilibre des champs de savoirs</t>
  </si>
  <si>
    <t xml:space="preserve">Vérification des barèmes </t>
  </si>
  <si>
    <t>Ouvrir l'onglet 4. Barème</t>
  </si>
  <si>
    <t>Cet onglet vous permet de simuler votre bârème au regard des poids données aux questions</t>
  </si>
  <si>
    <t>La simulation vous permet de vérifier les résultats par action au sein de chaque compétence, pour plusieurs scénarios possibles</t>
  </si>
  <si>
    <t>Fiche de proposition de scénario de sujet E32a Bac Pro MEE</t>
  </si>
  <si>
    <t>Clic sur la case</t>
  </si>
  <si>
    <t xml:space="preserve">Session : </t>
  </si>
  <si>
    <t xml:space="preserve">? </t>
  </si>
  <si>
    <t>Ce dossier est à compléter et sera joint au dossier technique au format numérique et à la maquette au format IFC</t>
  </si>
  <si>
    <t xml:space="preserve">Présence du dossier ressources : </t>
  </si>
  <si>
    <t>?</t>
  </si>
  <si>
    <t>Présence de la maquette IFC</t>
  </si>
  <si>
    <t xml:space="preserve">ACADEMIE : </t>
  </si>
  <si>
    <t>LYCEE :</t>
  </si>
  <si>
    <t>à compléter</t>
  </si>
  <si>
    <t>ADRESSE DU LYCEE :</t>
  </si>
  <si>
    <t>N° et rue</t>
  </si>
  <si>
    <t>Code postal</t>
  </si>
  <si>
    <t>Ville</t>
  </si>
  <si>
    <t xml:space="preserve">Coordonnées du professeur coordinateur du sujet : </t>
  </si>
  <si>
    <t xml:space="preserve">Nom : </t>
  </si>
  <si>
    <t>Prénom</t>
  </si>
  <si>
    <t xml:space="preserve">N° portable </t>
  </si>
  <si>
    <t xml:space="preserve">Coordonnées du DDFPT : </t>
  </si>
  <si>
    <t>Noms, prénoms des autres concepteurs :</t>
  </si>
  <si>
    <t>Mail de tous les concepteurs : adresse académique</t>
  </si>
  <si>
    <t>Description du Contexte : (commune à l'ensemble des parties du sujet)</t>
  </si>
  <si>
    <t>Exple : Session 2016</t>
  </si>
  <si>
    <t>Le bâtiment ALTIR est un ouvrage neuf, dédié à l’hémodialyse. Le bâtiment crée comporte 47 lits, et une éventuelle extension de 66 lits est possible. Il comporte au rez de jardin 2 appartements.</t>
  </si>
  <si>
    <t>La production de chaleur est assurée par deux chaudières gaz à condensation.</t>
  </si>
  <si>
    <t>La production de froid est réalisée par un groupe de production d’eau glacée monobloc à condensation par air.</t>
  </si>
  <si>
    <t>Le chauffage des pièces est assuré par des planchers chauffants.</t>
  </si>
  <si>
    <t>Les locaux au rez de jardin sont chauffés par radiateurs.</t>
  </si>
  <si>
    <t>Le rafraîchissement des pièces pour les malades est assuré par des ventilo-convecteurs plafonniers et cassettes.</t>
  </si>
  <si>
    <t>La ventilation est de type double flux pour l’ensemble des locaux, à l’exception des box isolés, qui sont en dépression.</t>
  </si>
  <si>
    <t xml:space="preserve">La production d’eau chaude sanitaire est réalisée de manière centralisée. </t>
  </si>
  <si>
    <t>E32.a</t>
  </si>
  <si>
    <t>4h00</t>
  </si>
  <si>
    <t>Maintenance corrective</t>
  </si>
  <si>
    <t xml:space="preserve">Pour le choix : </t>
  </si>
  <si>
    <t>Choix des ressources</t>
  </si>
  <si>
    <t>Se référer à la feuille Tâches</t>
  </si>
  <si>
    <t xml:space="preserve">Compléter les cases </t>
  </si>
  <si>
    <t>Partie Pratique</t>
  </si>
  <si>
    <t>Recherche de panne</t>
  </si>
  <si>
    <t xml:space="preserve">Choix des tâches : </t>
  </si>
  <si>
    <t>Partie théorique (1h00) - Partie pratique (4h00)</t>
  </si>
  <si>
    <t>Rappel Tâches</t>
  </si>
  <si>
    <t>Logiciels</t>
  </si>
  <si>
    <t xml:space="preserve">Type </t>
  </si>
  <si>
    <t>Dossier Technique</t>
  </si>
  <si>
    <t>Supports d'enregistrement</t>
  </si>
  <si>
    <t>Dossier QHSE et ICPE</t>
  </si>
  <si>
    <t>Système</t>
  </si>
  <si>
    <t>Equipements</t>
  </si>
  <si>
    <t>Sur poste / En ligne</t>
  </si>
  <si>
    <t>A compléter</t>
  </si>
  <si>
    <t>A3T25</t>
  </si>
  <si>
    <t>A3T23</t>
  </si>
  <si>
    <t>Après expertise et validation hiérarchique</t>
  </si>
  <si>
    <t>A3T24</t>
  </si>
  <si>
    <t>A3T26</t>
  </si>
  <si>
    <t>A3T27</t>
  </si>
  <si>
    <t>A3T30</t>
  </si>
  <si>
    <t>A3T29</t>
  </si>
  <si>
    <t>A4T34</t>
  </si>
  <si>
    <t>Se référer à la feuille Compétences</t>
  </si>
  <si>
    <t>Se référer à la feuille Savoirs</t>
  </si>
  <si>
    <t xml:space="preserve">Compétences possibles </t>
  </si>
  <si>
    <t>Compétence choisie</t>
  </si>
  <si>
    <t>E32.a : 1h00 ( 4h00 Pratique) Recherche de panne</t>
  </si>
  <si>
    <t>Parties</t>
  </si>
  <si>
    <t>Tâches</t>
  </si>
  <si>
    <t xml:space="preserve">Choix des actions </t>
  </si>
  <si>
    <t>Actions</t>
  </si>
  <si>
    <t>Indicateurs</t>
  </si>
  <si>
    <t>Compétence</t>
  </si>
  <si>
    <t>C11</t>
  </si>
  <si>
    <t>C12</t>
  </si>
  <si>
    <t>Savoirs possibles</t>
  </si>
  <si>
    <t>Savoirs choisis</t>
  </si>
  <si>
    <t>Savoirs Associés</t>
  </si>
  <si>
    <t>AC1121</t>
  </si>
  <si>
    <t>Constater la défaillance</t>
  </si>
  <si>
    <t>S42</t>
  </si>
  <si>
    <t>AC1114</t>
  </si>
  <si>
    <t>S21</t>
  </si>
  <si>
    <t>AC1132</t>
  </si>
  <si>
    <t>AC1141</t>
  </si>
  <si>
    <t>AC1122</t>
  </si>
  <si>
    <t>AC1151</t>
  </si>
  <si>
    <t>AC1152</t>
  </si>
  <si>
    <t>S51</t>
  </si>
  <si>
    <t>AC1153</t>
  </si>
  <si>
    <t>Gérer la disponibilité des pièces de rechange, des consommables et des outillages nécessaires</t>
  </si>
  <si>
    <t>S13</t>
  </si>
  <si>
    <t>E32.a : 3h00 ( 4h00 Pratique) Après expertise et validation</t>
  </si>
  <si>
    <t>AC1161</t>
  </si>
  <si>
    <t>AC1171</t>
  </si>
  <si>
    <t>S53</t>
  </si>
  <si>
    <t>AC1191</t>
  </si>
  <si>
    <t>AC1184</t>
  </si>
  <si>
    <t>AC11111</t>
  </si>
  <si>
    <t>AC1233</t>
  </si>
  <si>
    <t>S82</t>
  </si>
  <si>
    <t>AC1234</t>
  </si>
  <si>
    <t>AC1235</t>
  </si>
  <si>
    <t>AC11121</t>
  </si>
  <si>
    <t>S28</t>
  </si>
  <si>
    <t>AC1241</t>
  </si>
  <si>
    <t>Total C11</t>
  </si>
  <si>
    <t>Total S1</t>
  </si>
  <si>
    <t>Total C12</t>
  </si>
  <si>
    <t>Total S2</t>
  </si>
  <si>
    <t>Total S4</t>
  </si>
  <si>
    <t>Total S5</t>
  </si>
  <si>
    <t>Total S8</t>
  </si>
  <si>
    <t>Simulation évaluation (x dans la case)</t>
  </si>
  <si>
    <t>Calcul Niveau</t>
  </si>
  <si>
    <t>Question</t>
  </si>
  <si>
    <t>Colonne1</t>
  </si>
  <si>
    <t>Action</t>
  </si>
  <si>
    <t>Désignation de l'action</t>
  </si>
  <si>
    <t>Critères / attendus</t>
  </si>
  <si>
    <t>1</t>
  </si>
  <si>
    <t>2</t>
  </si>
  <si>
    <t>3</t>
  </si>
  <si>
    <t>4</t>
  </si>
  <si>
    <t xml:space="preserve">Niveau </t>
  </si>
  <si>
    <t>C112</t>
  </si>
  <si>
    <t>C122</t>
  </si>
  <si>
    <t>Calcul</t>
  </si>
  <si>
    <t>AC232</t>
  </si>
  <si>
    <t>AC241</t>
  </si>
  <si>
    <t>AC242</t>
  </si>
  <si>
    <t>AC251</t>
  </si>
  <si>
    <t>AC252</t>
  </si>
  <si>
    <t>AC253</t>
  </si>
  <si>
    <t>AC261</t>
  </si>
  <si>
    <t>AC262</t>
  </si>
  <si>
    <t>AC271</t>
  </si>
  <si>
    <t>AC272</t>
  </si>
  <si>
    <t>AC273</t>
  </si>
  <si>
    <t>AC311</t>
  </si>
  <si>
    <t>AC312</t>
  </si>
  <si>
    <t>AC313</t>
  </si>
  <si>
    <t>AC314</t>
  </si>
  <si>
    <t>AC315</t>
  </si>
  <si>
    <t>AC321</t>
  </si>
  <si>
    <t>AC331</t>
  </si>
  <si>
    <t>AC332</t>
  </si>
  <si>
    <t>AC333</t>
  </si>
  <si>
    <t>AC334</t>
  </si>
  <si>
    <t>AC411</t>
  </si>
  <si>
    <t>AC412</t>
  </si>
  <si>
    <t>AC413</t>
  </si>
  <si>
    <t>AC414</t>
  </si>
  <si>
    <t>AC415</t>
  </si>
  <si>
    <t>AC416</t>
  </si>
  <si>
    <t>x</t>
  </si>
  <si>
    <t>Total</t>
  </si>
  <si>
    <t>Attention, un seule croix par ligne</t>
  </si>
  <si>
    <t>En cas d'erreur, modifier dans le scénario</t>
  </si>
  <si>
    <t>Niveau proposé par compétence  -&gt;</t>
  </si>
  <si>
    <t>Données</t>
  </si>
  <si>
    <t xml:space="preserve">Réponses : </t>
  </si>
  <si>
    <t xml:space="preserve">Académie : </t>
  </si>
  <si>
    <t>Oui</t>
  </si>
  <si>
    <t>Aix-Marseille</t>
  </si>
  <si>
    <t>Non</t>
  </si>
  <si>
    <t>Amiens</t>
  </si>
  <si>
    <t>Besançon</t>
  </si>
  <si>
    <t>Bordeaux</t>
  </si>
  <si>
    <t xml:space="preserve">Problématiques : préparation à </t>
  </si>
  <si>
    <t>Clermont-Ferrand</t>
  </si>
  <si>
    <t>Corse</t>
  </si>
  <si>
    <t>Maintenance préventive</t>
  </si>
  <si>
    <t>Créteil</t>
  </si>
  <si>
    <t>Dijon</t>
  </si>
  <si>
    <t>Exploitation et Mise en service</t>
  </si>
  <si>
    <t>Grenoble</t>
  </si>
  <si>
    <t>Modification</t>
  </si>
  <si>
    <t>Guadeloupe</t>
  </si>
  <si>
    <t>Guyane</t>
  </si>
  <si>
    <t>La Réunion</t>
  </si>
  <si>
    <t>Lille</t>
  </si>
  <si>
    <t>Limoges</t>
  </si>
  <si>
    <t>Lyon</t>
  </si>
  <si>
    <t>Martinique</t>
  </si>
  <si>
    <t>Mayotte</t>
  </si>
  <si>
    <t>Montpellier</t>
  </si>
  <si>
    <t>Nancy-Metz</t>
  </si>
  <si>
    <t>Nantes</t>
  </si>
  <si>
    <t>Nice</t>
  </si>
  <si>
    <t>Normandie</t>
  </si>
  <si>
    <t>Nouvelle-Calédonie</t>
  </si>
  <si>
    <t>Orléans-Tours</t>
  </si>
  <si>
    <t>Paris</t>
  </si>
  <si>
    <t>Poitiers</t>
  </si>
  <si>
    <t>Polynésie Française</t>
  </si>
  <si>
    <t>Reims</t>
  </si>
  <si>
    <t>Rennes</t>
  </si>
  <si>
    <t>Strasbourg</t>
  </si>
  <si>
    <t>Toulouse</t>
  </si>
  <si>
    <t>Versailles</t>
  </si>
  <si>
    <t>Wallis et Futuna</t>
  </si>
  <si>
    <t>Activités</t>
  </si>
  <si>
    <t>N° Tâches</t>
  </si>
  <si>
    <t>Situations de travail</t>
  </si>
  <si>
    <t>Compétences visées</t>
  </si>
  <si>
    <t>Savoirs associés</t>
  </si>
  <si>
    <t xml:space="preserve">S1 : Environnement de travail </t>
  </si>
  <si>
    <t xml:space="preserve">S2 : Enjeux énergétiques et environnementaux </t>
  </si>
  <si>
    <t xml:space="preserve">S3 : Analyse et exploitation technique </t>
  </si>
  <si>
    <t xml:space="preserve">S4 : Principes scientifiques et techniques </t>
  </si>
  <si>
    <t xml:space="preserve">S5 : Méthodes et procédures des modifications </t>
  </si>
  <si>
    <t xml:space="preserve">S6 : Méthodes et procédures d’intervention </t>
  </si>
  <si>
    <t>S7 : Qualité - sécurité</t>
  </si>
  <si>
    <t>S8 : Communication</t>
  </si>
  <si>
    <t>Rappel</t>
  </si>
  <si>
    <t xml:space="preserve">A1 </t>
  </si>
  <si>
    <t>PRÉPARATION DES OPÉRATIONS Ȧ RÉALISER</t>
  </si>
  <si>
    <t>A1T11</t>
  </si>
  <si>
    <t>T1</t>
  </si>
  <si>
    <t>A1T1 : Prendre connaissance des dossiers relatifs aux opérations à réaliser</t>
  </si>
  <si>
    <t>Prendre connaissance et analyser le dossier de l’opération (modification, mise en service, maintenance, conduite de l’installation)</t>
  </si>
  <si>
    <t>C1</t>
  </si>
  <si>
    <t>S1 ; S2 ; S3 ; S6 ; S7</t>
  </si>
  <si>
    <t>A1T12</t>
  </si>
  <si>
    <t xml:space="preserve">Compléter le dossier de réalisation, de mise en service, de maintenance, de conduite </t>
  </si>
  <si>
    <t>A1T13</t>
  </si>
  <si>
    <t xml:space="preserve">Recenser, rassembler les documents liés aux opérations </t>
  </si>
  <si>
    <t>C2</t>
  </si>
  <si>
    <t xml:space="preserve">S1 ; S3 ; S4 ; S6 </t>
  </si>
  <si>
    <t xml:space="preserve">Modification </t>
  </si>
  <si>
    <t>A1T14</t>
  </si>
  <si>
    <t>Organiser les opérations d’intervention</t>
  </si>
  <si>
    <t>C3</t>
  </si>
  <si>
    <t>S1 ; S2 ; S3 ; S5 ; S6 ; S7</t>
  </si>
  <si>
    <t>A1T15</t>
  </si>
  <si>
    <t>Contrôler la faisabilité de l’opération et les difficultés techniques</t>
  </si>
  <si>
    <t>C4</t>
  </si>
  <si>
    <t xml:space="preserve">S5 ; S6 ; S7 </t>
  </si>
  <si>
    <t>A1T21</t>
  </si>
  <si>
    <t>T2</t>
  </si>
  <si>
    <t>A1T2 : Analyser et exploiter les données techniques d’une installation</t>
  </si>
  <si>
    <t>Identifier les fonctions principales sur les schémas de principe</t>
  </si>
  <si>
    <t>A1T22</t>
  </si>
  <si>
    <t>Associer les fonctions principales aux composants</t>
  </si>
  <si>
    <t>A1T23</t>
  </si>
  <si>
    <t>Identifier les grandeurs physiques nominales associées à l’installation (températures, pressions, débits, puissances, intensités, tensions, …)</t>
  </si>
  <si>
    <t>S1 ; S3 ; S4 ; S6</t>
  </si>
  <si>
    <t>A1T24</t>
  </si>
  <si>
    <t>Choisir les appareillages et les sections d’un réseau fluidique et électrique</t>
  </si>
  <si>
    <t>A1T31</t>
  </si>
  <si>
    <t>T3</t>
  </si>
  <si>
    <t>A1T3 : Analyser les risques relatifs aux opérations à réaliser</t>
  </si>
  <si>
    <t xml:space="preserve">Recenser les contraintes environnementales </t>
  </si>
  <si>
    <t>C1; C3 ; C4</t>
  </si>
  <si>
    <t>A1T32</t>
  </si>
  <si>
    <t>Identifier les risques professionnels et prévoir les mesures de prévention adaptées</t>
  </si>
  <si>
    <t>A1T33</t>
  </si>
  <si>
    <t>Identifier les habilitations, les aptitudes et les certifications nécessaires</t>
  </si>
  <si>
    <t>A1T34</t>
  </si>
  <si>
    <t>Prendre connaissance et analyser le dossier des opérations dans leur environnement</t>
  </si>
  <si>
    <t>A1T35</t>
  </si>
  <si>
    <t>Identifier les contraintes liées aux opérations, aux conditions d’exécution et autres intervenants (co-activité)</t>
  </si>
  <si>
    <t>A1T41</t>
  </si>
  <si>
    <t>T4</t>
  </si>
  <si>
    <t>A1T4 : Choisir les matériels, équipements et outillages nécessaires aux opérations à réaliser</t>
  </si>
  <si>
    <t>Identifier les contraintes liées aux opérations, aux conditions d’exécution et autres intervenants</t>
  </si>
  <si>
    <t>A1T42</t>
  </si>
  <si>
    <t>Recenser les matériels, équipements de protection et outillages nécessaires</t>
  </si>
  <si>
    <t>A1T43</t>
  </si>
  <si>
    <t xml:space="preserve">Vérifier la concordance entre les matériels, équipements et outillages prévus et nécessaires aux opérations et ceux à disposition </t>
  </si>
  <si>
    <t>A1T44</t>
  </si>
  <si>
    <t>Établir un bon d’approvisionnement ou un bon de commande pour les matériels, équipements et outillages complémentaires nécessaires</t>
  </si>
  <si>
    <t>A1T51</t>
  </si>
  <si>
    <t>T5</t>
  </si>
  <si>
    <t>A1T5 : Prendre connaissance des tâches en fonction des habilitations, des certifications des équipiers et du planning des autres intervenants</t>
  </si>
  <si>
    <t>Prendre connaissance du planning d’exécution de l’ensemble des intervenants</t>
  </si>
  <si>
    <t>A1T52</t>
  </si>
  <si>
    <t xml:space="preserve">Prendre connaissance des professionnels affectés  </t>
  </si>
  <si>
    <t>A1T53</t>
  </si>
  <si>
    <t>Positionner, adapter son ou ses intervention(s) sur le planning</t>
  </si>
  <si>
    <t>S5 ; S6 ; S7</t>
  </si>
  <si>
    <t>A1T54</t>
  </si>
  <si>
    <t xml:space="preserve">Organiser les tâches en fonction des habilitations et des certifications des professionnels affectés  </t>
  </si>
  <si>
    <t>E31.a.1 : modification fluidique d’une installation</t>
  </si>
  <si>
    <t>A2</t>
  </si>
  <si>
    <t>EXPLOITATION ET MISE EN SERVICE</t>
  </si>
  <si>
    <t>A2T11</t>
  </si>
  <si>
    <t>A2T1 : Réceptionner et vérifier les matériels</t>
  </si>
  <si>
    <t>Vérifier la conformité d’une livraison en comparant le matériel commandé et le matériel livré</t>
  </si>
  <si>
    <t>C5</t>
  </si>
  <si>
    <t>S2 ; S5 ; S7</t>
  </si>
  <si>
    <t>E31.a.2 : modification électrique d’une installation</t>
  </si>
  <si>
    <t>A2T12</t>
  </si>
  <si>
    <t>Vérifier l’état des fournitures</t>
  </si>
  <si>
    <t>A2T13</t>
  </si>
  <si>
    <t>Vérifier l’outillage nécessaire à la réalisation des opérations</t>
  </si>
  <si>
    <t>C6</t>
  </si>
  <si>
    <t xml:space="preserve">S2 ; S5 ; S6 ; S7 </t>
  </si>
  <si>
    <t>A2T21</t>
  </si>
  <si>
    <t>A2T2 : Implanter les appareils et les accessoires</t>
  </si>
  <si>
    <t>Situer l’installation dans son environnement</t>
  </si>
  <si>
    <t>A2T22</t>
  </si>
  <si>
    <t>Repérer l’implantation des appareils</t>
  </si>
  <si>
    <t>A2T23</t>
  </si>
  <si>
    <t>Implanter les matériels et les accessoires</t>
  </si>
  <si>
    <t>A2T24</t>
  </si>
  <si>
    <t>Effectuer les contrôles associés</t>
  </si>
  <si>
    <t>S2 ; S5 ; S6 ; S7</t>
  </si>
  <si>
    <t>A2T31</t>
  </si>
  <si>
    <t>A2T3 : Réaliser des modifications sur les réseaux fluidiques</t>
  </si>
  <si>
    <t>Réaliser le façonnage des réseaux fluidiques</t>
  </si>
  <si>
    <t>A2T32</t>
  </si>
  <si>
    <t>Intégrer la modification au réseau fluidique</t>
  </si>
  <si>
    <t>A2T33</t>
  </si>
  <si>
    <t>Réaliser le raccordement fluidique des appareils</t>
  </si>
  <si>
    <t>A2T34</t>
  </si>
  <si>
    <t>Effectuer les contrôles associés (étanchéité, conformité de l’installation…)</t>
  </si>
  <si>
    <t>A2T41</t>
  </si>
  <si>
    <t>A2T4 : Câbler, raccorder les équipements électriques</t>
  </si>
  <si>
    <t>Repérer les contraintes de câblage et de raccordement</t>
  </si>
  <si>
    <t>A2T42</t>
  </si>
  <si>
    <t>Câbler et raccorder les matériels électriques</t>
  </si>
  <si>
    <t>A2T43</t>
  </si>
  <si>
    <t>Adapter, si nécessaire, le câblage et le raccordement</t>
  </si>
  <si>
    <t>A2T44</t>
  </si>
  <si>
    <t>A2T51</t>
  </si>
  <si>
    <t>A2T5 : Agir de manière éco-responsable</t>
  </si>
  <si>
    <t>Respecter les procédures liées aux obligations environnementales</t>
  </si>
  <si>
    <t>A2T52</t>
  </si>
  <si>
    <t>Trier et évacuer les déchets générés par son activité</t>
  </si>
  <si>
    <t>A2T53</t>
  </si>
  <si>
    <t>Éviter le gaspillage des matières premières et des énergies</t>
  </si>
  <si>
    <t>E31.b : mise en service et exploitation de l’installation</t>
  </si>
  <si>
    <t>A2T61</t>
  </si>
  <si>
    <t>T6</t>
  </si>
  <si>
    <t>A2T6 : Réaliser les opérations préalables à la mise en service et/ou l’arrêt de l’installation</t>
  </si>
  <si>
    <t>Contrôler la conformité des réseaux fluidiques et électriques</t>
  </si>
  <si>
    <t>C7</t>
  </si>
  <si>
    <t>S2 ; S4 ; S5 ; S6 ; S7</t>
  </si>
  <si>
    <t>A2T62</t>
  </si>
  <si>
    <t>Analyser les risques professionnels</t>
  </si>
  <si>
    <t>A2T63</t>
  </si>
  <si>
    <t>Réaliser les modes opératoires concernant : les essais de résistance à la pression ; les essais d’étanchéité ; le tirage à vide ; le contrôle d’isolement et d’ordre des phases ; la mise en service et de l’arrêt de l’installation</t>
  </si>
  <si>
    <t>C8</t>
  </si>
  <si>
    <t>S4 ; S6 ; S7</t>
  </si>
  <si>
    <t>A2T64</t>
  </si>
  <si>
    <t>Prérégler les appareils de régulation et de sécurité</t>
  </si>
  <si>
    <t>C9</t>
  </si>
  <si>
    <t>A2T65</t>
  </si>
  <si>
    <t>Effectuer la charge du réseau fluidique du système</t>
  </si>
  <si>
    <t>A2T71</t>
  </si>
  <si>
    <t>T7</t>
  </si>
  <si>
    <t>A2T7 : Réaliser la mise en service et/ou l’arrêt de l’installation</t>
  </si>
  <si>
    <t>Respecter les règles de sécurité</t>
  </si>
  <si>
    <t>C7 ; C8 ; C9</t>
  </si>
  <si>
    <t>A2T72</t>
  </si>
  <si>
    <t>Mettre en service l’installation</t>
  </si>
  <si>
    <t>A2T73</t>
  </si>
  <si>
    <t>Compléter la charge du réseau fluidique</t>
  </si>
  <si>
    <t>A2T74</t>
  </si>
  <si>
    <t>Ajuster les réglages des systèmes de régulation et de sécurité</t>
  </si>
  <si>
    <t>A2T75</t>
  </si>
  <si>
    <t>Réaliser les mesures nécessaires pour valider le fonctionnement de l’installation</t>
  </si>
  <si>
    <t>A2T76</t>
  </si>
  <si>
    <t>Optimiser le fonctionnement de l’installation</t>
  </si>
  <si>
    <t>A2T77</t>
  </si>
  <si>
    <t>Compléter la fiche d’intervention/bordereau de suivi de déchet dangereux</t>
  </si>
  <si>
    <t>A2T78</t>
  </si>
  <si>
    <t>Rédiger un rapport de mise en service, un bon de travail</t>
  </si>
  <si>
    <t>A2T81</t>
  </si>
  <si>
    <t>T8</t>
  </si>
  <si>
    <t>A2T8 : Piloter l’installation avec un rendement énergétique global optimum dans le respect de l’environnement</t>
  </si>
  <si>
    <t>Réaliser périodiquement les relevés de consommations d’eau, d’électricité, d’énergie, de consommables (produits de traitement d’eau, huile, sel, ...)</t>
  </si>
  <si>
    <t>C8 ; C9</t>
  </si>
  <si>
    <t>A2T82</t>
  </si>
  <si>
    <t>Suivre les ratios d’énergie par rapport aux engagements contractuels</t>
  </si>
  <si>
    <t>A2T83</t>
  </si>
  <si>
    <t>Interpréter les écarts</t>
  </si>
  <si>
    <t>A2T84</t>
  </si>
  <si>
    <t>Optimiser les réglages appropriés</t>
  </si>
  <si>
    <t>A2T85</t>
  </si>
  <si>
    <t>Retranscrire les valeurs de réglages et d’état des éléments de l’installation dans le guide de conduite</t>
  </si>
  <si>
    <t>A2T91</t>
  </si>
  <si>
    <t>T9</t>
  </si>
  <si>
    <t>A2T9 : Réaliser des mesurages électriques</t>
  </si>
  <si>
    <t>Réaliser une campagne de mesures lors d’un contrôle périodique, d’une panne ou d’une intervention ou d’une optimisation de l’installation</t>
  </si>
  <si>
    <t>E32.b : maintenance préventive</t>
  </si>
  <si>
    <t>A3</t>
  </si>
  <si>
    <t>MAINTENANCE</t>
  </si>
  <si>
    <t>A3T11</t>
  </si>
  <si>
    <t>A3T1 : Réaliser une opération de maintenance préventive</t>
  </si>
  <si>
    <t>Identifier les opérations prédéfinies liées au contrat de maintenance</t>
  </si>
  <si>
    <t>C10 ; C13</t>
  </si>
  <si>
    <t xml:space="preserve">S1 ; S2 ; S4 ; S6 ; S7 ; S8 </t>
  </si>
  <si>
    <t>C10</t>
  </si>
  <si>
    <t>S2 ; S4 ; S6 ; S7 ; S8</t>
  </si>
  <si>
    <t>A3T12</t>
  </si>
  <si>
    <t>Analyser l’environnement de travail et les conditions de la maintenance et d’exploitation de l’installation</t>
  </si>
  <si>
    <t>C13</t>
  </si>
  <si>
    <t>S1 ; S4 ; S8</t>
  </si>
  <si>
    <t>A3T13</t>
  </si>
  <si>
    <t>Analyser les risques liés à l’intervention</t>
  </si>
  <si>
    <t>A3T14</t>
  </si>
  <si>
    <t>Approvisionner en matériels, équipements et outillages</t>
  </si>
  <si>
    <t>A3T15</t>
  </si>
  <si>
    <t>Réaliser la consignation de l’installation</t>
  </si>
  <si>
    <t>A3T16</t>
  </si>
  <si>
    <t>Réaliser les opérations de maintenance préventive d’ordre technique et réglementaire : contrôle périodique d’étanchéité, analyse de la combustion, contrôles de sécurité et de protection des personnes</t>
  </si>
  <si>
    <t>A3T17</t>
  </si>
  <si>
    <t>Manipuler des fluides frigorigènes et caloporteurs</t>
  </si>
  <si>
    <t>A3T18</t>
  </si>
  <si>
    <t>Remplacer les consommables</t>
  </si>
  <si>
    <t>A3T19</t>
  </si>
  <si>
    <t>A3T20</t>
  </si>
  <si>
    <t>Compléter les documents afférents à l’intervention (fiche d’intervention, registre et bon de travail, traçabilité des déchets…)</t>
  </si>
  <si>
    <t>A4</t>
  </si>
  <si>
    <t>COMMUNICATION</t>
  </si>
  <si>
    <t>A4T11</t>
  </si>
  <si>
    <t>A4T1 : Rendre compte oralement à l’interne et à l’externe du déroulement de l’intervention</t>
  </si>
  <si>
    <t>A4T31</t>
  </si>
  <si>
    <t>Recenser les informations à connaître sur le déroulement des opérations (préparation, difficultés, contraintes dues aux autres intervenants …)</t>
  </si>
  <si>
    <t xml:space="preserve">C10 </t>
  </si>
  <si>
    <t xml:space="preserve">S2 ; S4 ; S6 ; S7 ; S8 </t>
  </si>
  <si>
    <t>A4T12</t>
  </si>
  <si>
    <t>A4T32</t>
  </si>
  <si>
    <t>Expliquer l’état d’avancement des opérations, leurs contraintes et leurs difficultés à la hiérarchie (réunion de chantier, opérations de mise en service, de maintenance …)</t>
  </si>
  <si>
    <t>A4T13</t>
  </si>
  <si>
    <t>A4T33</t>
  </si>
  <si>
    <t>Expliquer au client (ou à l’utilisateur) le fonctionnement, le bon usage et les contraintes techniques d’utilisation de l’installation</t>
  </si>
  <si>
    <t>A4T3 : Conseiller le client et/ou l’exploitant</t>
  </si>
  <si>
    <t>A4T51</t>
  </si>
  <si>
    <t>Collecter les informations nécessaires : écouter et questionner le client sur son besoin, ses usages ; interpréter la demande</t>
  </si>
  <si>
    <t>A4T52</t>
  </si>
  <si>
    <t>Conseiller le client</t>
  </si>
  <si>
    <t>A4T53</t>
  </si>
  <si>
    <t>Proposer une solution technique</t>
  </si>
  <si>
    <t>A4T54</t>
  </si>
  <si>
    <t>Transmettre les informations à la hiérarchie</t>
  </si>
  <si>
    <t>E32.a.1 : maintenance corrective partie écrite</t>
  </si>
  <si>
    <t>A3T21</t>
  </si>
  <si>
    <t>A3T2 : Réaliser une opération de maintenance corrective</t>
  </si>
  <si>
    <t>S’informer auprès du client sur la nature du dysfonctionnement</t>
  </si>
  <si>
    <t>C11 ; C12</t>
  </si>
  <si>
    <t xml:space="preserve">S1 ; S2 ; S4 ; S5 ; S8 </t>
  </si>
  <si>
    <t>S1 ; S2 ; S4 ; S5 ; S8</t>
  </si>
  <si>
    <t>A3T22</t>
  </si>
  <si>
    <t>Analyser l’environnement de travail et les conditions de la maintenance</t>
  </si>
  <si>
    <t>Réaliser le dépannage : analyser les informations, diagnostiquer le dysfonctionnement, déterminer la procédure d’intervention, approvisionner en matériels, équipements et outillages</t>
  </si>
  <si>
    <t>Réparer l’installation en effectuant, si nécessaire, le transfert de fluides frigorigènes</t>
  </si>
  <si>
    <t>Remettre en service et contrôler le fonctionnement</t>
  </si>
  <si>
    <t>A3T28</t>
  </si>
  <si>
    <t>Proposer un mode de fonctionnement palliatif permettant la continuité de service et conforme aux règles de sécurité</t>
  </si>
  <si>
    <t>Compléter les documents afférents à l’intervention (fiche d’intervention, registre, traçabilité des déchets et bon de travail, …)</t>
  </si>
  <si>
    <t xml:space="preserve">S1 ; S2 ; S4 ; S5 ; S6 ; S7 ; S8 </t>
  </si>
  <si>
    <t>A4T21</t>
  </si>
  <si>
    <t>A4T2 : Renseigner les documents techniques et réglementaires</t>
  </si>
  <si>
    <t>Consulter le registre de l’installation et consigner les informations</t>
  </si>
  <si>
    <t>S1 ; S2 ; S4 ; S5 ; S6 ; S7 ; S8</t>
  </si>
  <si>
    <t>A4T22</t>
  </si>
  <si>
    <t>Compléter les fiches CERFA réglementaires</t>
  </si>
  <si>
    <t>A4T23</t>
  </si>
  <si>
    <t>Compléter et apposer les vignettes de contrôle d’étanchéité</t>
  </si>
  <si>
    <t>A4T24</t>
  </si>
  <si>
    <t>Étiqueter les installations conformément à la réglementation</t>
  </si>
  <si>
    <t>A4T25</t>
  </si>
  <si>
    <t>Renseigner un rapport d’intervention</t>
  </si>
  <si>
    <t>A4T26</t>
  </si>
  <si>
    <t>Mettre à jour le dossier technique</t>
  </si>
  <si>
    <t>S2 ; S5 ; S6 ; S8</t>
  </si>
  <si>
    <t>E32.a.2 : maintenance corrective partie pratique</t>
  </si>
  <si>
    <t>Après Expertise et validation hiérarchique</t>
  </si>
  <si>
    <t>Préparation d'une intervention</t>
  </si>
  <si>
    <t>Code Actions</t>
  </si>
  <si>
    <t>Indicateurs de performance</t>
  </si>
  <si>
    <t>Compétences évaluées</t>
  </si>
  <si>
    <t>N°</t>
  </si>
  <si>
    <t>AC111</t>
  </si>
  <si>
    <t>Collecter les données nécessaires à l’intervention</t>
  </si>
  <si>
    <t xml:space="preserve">Les données techniques nécessaires à son intervention sont identifiées </t>
  </si>
  <si>
    <t>C1 : Déterminer les conditions de l'opération dans son contexte</t>
  </si>
  <si>
    <t>A1T1</t>
  </si>
  <si>
    <t>A1T3</t>
  </si>
  <si>
    <t>A1T5</t>
  </si>
  <si>
    <t>A1 : Préparation des opérations à réaliser</t>
  </si>
  <si>
    <t>AC112</t>
  </si>
  <si>
    <t>La collecte des informations nécessaires à l’intervention est complète et exploitable</t>
  </si>
  <si>
    <t>AC113</t>
  </si>
  <si>
    <t>Les contraintes techniques et d’exécution sont identifiées</t>
  </si>
  <si>
    <t>AC121</t>
  </si>
  <si>
    <t>Ordonner les données nécessaires à l’intervention</t>
  </si>
  <si>
    <t>Le classement des données est exploitable et respecte les règles d'intervention</t>
  </si>
  <si>
    <t>AC122</t>
  </si>
  <si>
    <t>L’ordonnancement des données permet d’identifier les informations utiles à transmettre à l’interne et à l’externe</t>
  </si>
  <si>
    <t>AC131</t>
  </si>
  <si>
    <t>Repérer les contraintes techniques liées à l’intervention</t>
  </si>
  <si>
    <t>Les contraintes liées à l’efficacité énergétique sont identifiées</t>
  </si>
  <si>
    <t>AC141</t>
  </si>
  <si>
    <t>Repérer les contraintes d’environnement de travail liées à l’intervention</t>
  </si>
  <si>
    <t>Les contraintes environnementales de travail sont recensées</t>
  </si>
  <si>
    <t>AC142</t>
  </si>
  <si>
    <t>Les habilitations et certifications nécessaires à l’opération sont identifiées</t>
  </si>
  <si>
    <t>AC143</t>
  </si>
  <si>
    <t>Les risques professionnels et environnementaux sont identifiés et les mesures de prévention sont adaptées</t>
  </si>
  <si>
    <t>AC151</t>
  </si>
  <si>
    <t>Vérifier la planification de l’intervention</t>
  </si>
  <si>
    <t>Les interactions avec les autres intervenants sont repérées</t>
  </si>
  <si>
    <t>AC152</t>
  </si>
  <si>
    <t>Les contraintes de co-activités sont repérées</t>
  </si>
  <si>
    <t>AC211</t>
  </si>
  <si>
    <t xml:space="preserve">Identifier les constituants d’un système énergétique, de son installation électrique et de son environnement numérique  </t>
  </si>
  <si>
    <t>L’organisation fonctionnelle du système est décrite</t>
  </si>
  <si>
    <t>C2 : Analyser les données techniques de l'installation</t>
  </si>
  <si>
    <t>A1T2</t>
  </si>
  <si>
    <t>AC212</t>
  </si>
  <si>
    <t>Les fonctions principales de chaque élément sont identifiées</t>
  </si>
  <si>
    <t>AC213</t>
  </si>
  <si>
    <t>Les caractéristiques utiles des éléments sont déterminées</t>
  </si>
  <si>
    <t>AC214</t>
  </si>
  <si>
    <t>Les différents éléments sont repérés sur les différentes représentations (schémas, maquette numérique, synoptique…) et sur le système</t>
  </si>
  <si>
    <t>AC221</t>
  </si>
  <si>
    <t xml:space="preserve">Déterminer les  caractéristiques des différents éléments de l’installation </t>
  </si>
  <si>
    <t>Les caractéristiques sont déterminées conformément aux contraintes normatives et fonctionnelles et permettent le choix des matériels et des procédures d’intervention</t>
  </si>
  <si>
    <t>AC222</t>
  </si>
  <si>
    <t>La protection des personnes et des biens est assurée</t>
  </si>
  <si>
    <t>AC231</t>
  </si>
  <si>
    <t>Identifier les grandeurs physiques nominales associées à l’installation (températures, pression, puissances, intensités, tensions, …)</t>
  </si>
  <si>
    <t>Les grandeurs physiques utiles sont identifiées</t>
  </si>
  <si>
    <t>Les valeurs nominales identifiées permettent d’optimiser le fonctionnement de l’installation, de dimensionner des matériels, de déterminer les moyens de mesures, d’assurer la protection des personnes et des biens</t>
  </si>
  <si>
    <t>Identifier les consignes de réglage et de sécurité spécifiques au fonctionnement de l’installation</t>
  </si>
  <si>
    <t>Les valeurs identifiées permettent de prévoir le réglage des appareils pour un fonctionnement conforme de l’installation</t>
  </si>
  <si>
    <t xml:space="preserve">Représenter tout ou partie d’une installation, manuellement ou avec un outil numérique </t>
  </si>
  <si>
    <t>Les schémas fluidiques et électriques et/ou les croquis sont exploitables</t>
  </si>
  <si>
    <t>Les conventions de représentation sont respectées</t>
  </si>
  <si>
    <t xml:space="preserve">Identifier les connexions électriques et les raccordements fluidiques d’une installation </t>
  </si>
  <si>
    <t>Les éléments électriques raccordés ou à raccorder, le type et la section des conducteurs sont identifiés ainsi que leurs repérages</t>
  </si>
  <si>
    <t>Les éléments fluidiques raccordés ou à raccorder, le type et le diamètre des réseaux sont identifiés et repérés</t>
  </si>
  <si>
    <t>Déterminer une modification technique en fonction des contraintes repérées</t>
  </si>
  <si>
    <t>La modification est approuvée et portée au dossier technique</t>
  </si>
  <si>
    <t>La solution technique proposée intègre les enjeux d’efficacité énergétique</t>
  </si>
  <si>
    <t>Déterminer les matériels, les produits et les outillages nécessaires à la réalisation de son intervention</t>
  </si>
  <si>
    <t>Les matériels, les produits et les outillages choisis sont adaptés à l’intervention</t>
  </si>
  <si>
    <t>C3 : Choisir les matériels, les équipements et les outillages</t>
  </si>
  <si>
    <t>A1T4</t>
  </si>
  <si>
    <t>Les règles et limites d’utilisation des matériels, des produits et des outillages sont recensées</t>
  </si>
  <si>
    <t>La protection de l'environnement est assurée</t>
  </si>
  <si>
    <t>La liste des équipements, des matériels, des outillages et des produits nécessaires à l’opération est communiquée à l’interne et à l’externe</t>
  </si>
  <si>
    <t>Choisir les EPC, les EPI et les EIS adaptés à l’intervention</t>
  </si>
  <si>
    <t>L’inventaire des EPC, des EPI et des EIS est complet et adapté à l’’intervention</t>
  </si>
  <si>
    <t xml:space="preserve">Déterminer les équipements spécifiques (engin de manutention, échafaudage …) nécessaires à l’intervention </t>
  </si>
  <si>
    <t xml:space="preserve">Les risques professionnels sont identifiés </t>
  </si>
  <si>
    <t>Les équipements nécessaires à l’intervention sont listés</t>
  </si>
  <si>
    <t>Les mesures de prévention de santé et sécurité au travail sont adaptées</t>
  </si>
  <si>
    <t>Les habilitations et certifications nécessaires sont identifiées</t>
  </si>
  <si>
    <t>Organiser son poste de travail en assurant la sécurité de tous les intervenants</t>
  </si>
  <si>
    <t xml:space="preserve">Les risques propres à l’intervention sont analysés </t>
  </si>
  <si>
    <t>C4 : Organiser son intervention en toute sécurité</t>
  </si>
  <si>
    <t>Les principes généraux de prévention sont appliqués dans le choix des mesures de prévention</t>
  </si>
  <si>
    <t>Les mesures de prévention sont adaptées aux risques identifiés</t>
  </si>
  <si>
    <t>Le mode d’approvisionnement du poste de travail est déterminé</t>
  </si>
  <si>
    <t>L’implantation des équipements spécifiques est certifiée</t>
  </si>
  <si>
    <t>Le lieu d’activité est restitué quotidiennement pour garantir la sécurité des intervenants</t>
  </si>
  <si>
    <t>A31.a</t>
  </si>
  <si>
    <t>Modification d’une installation</t>
  </si>
  <si>
    <t>AC511</t>
  </si>
  <si>
    <t>Contrôler la conformité des matériels, des équipements, et des produits livrés</t>
  </si>
  <si>
    <t>Les caractéristiques techniques sont vérifiées</t>
  </si>
  <si>
    <t>C5: Gérer les approvisionnements</t>
  </si>
  <si>
    <t>A2T1</t>
  </si>
  <si>
    <t>A2 : Exploitation et mise en service de l’installation</t>
  </si>
  <si>
    <t>AC512</t>
  </si>
  <si>
    <t>Les quantités sont contrôlées</t>
  </si>
  <si>
    <t>AC513</t>
  </si>
  <si>
    <t>Les éventuelles anomalies sont consignées</t>
  </si>
  <si>
    <t>AC514</t>
  </si>
  <si>
    <t>Les bons de livraison, bons de garantie et notices techniques sont recueillis et transmis</t>
  </si>
  <si>
    <t>AC521</t>
  </si>
  <si>
    <t>Gérer les stocks pour les interventions</t>
  </si>
  <si>
    <t>Les accès et les circulations sont préservés</t>
  </si>
  <si>
    <t>AC522</t>
  </si>
  <si>
    <t>Les conditions de stockage données sont respectées</t>
  </si>
  <si>
    <t>AC523</t>
  </si>
  <si>
    <t>Les principes de la prévention des risques liés à l’activité physique (PRAP) sont appliqués</t>
  </si>
  <si>
    <t>AC524</t>
  </si>
  <si>
    <t>La qualité des stocks est vérifiée</t>
  </si>
  <si>
    <t>AC525</t>
  </si>
  <si>
    <t>La protection des personnes et des biens et de l’environnement est assurée</t>
  </si>
  <si>
    <t>AC611</t>
  </si>
  <si>
    <t>Implanter les matériels et les supports</t>
  </si>
  <si>
    <t>L’implantation des appareils et supports est conforme aux consignes de la hiérarchie, aux prescriptions techniques, réglementaires et aux normes en vigueur</t>
  </si>
  <si>
    <t>C6: Réaliser une modification de manière éco-responsable</t>
  </si>
  <si>
    <t>A2T2</t>
  </si>
  <si>
    <t>A2T3</t>
  </si>
  <si>
    <t>A2T4</t>
  </si>
  <si>
    <t>A2T5</t>
  </si>
  <si>
    <t>AC612</t>
  </si>
  <si>
    <t>Les fixations sont adaptées à la nature de la paroi, aux charges et aux prescriptions du fabricant</t>
  </si>
  <si>
    <t>AC621</t>
  </si>
  <si>
    <t>Réaliser les modifications des réseaux fluidiques et les câblages électriques</t>
  </si>
  <si>
    <t>Les réseaux sont façonnés, posés et raccordés conformément aux consignes de la hiérarchie, aux prescriptions techniques, réglementaires et aux normes en vigueur</t>
  </si>
  <si>
    <t>AC622</t>
  </si>
  <si>
    <t>Le matériel électrique est câblé et raccordé conformément aux consignes de la hiérarchie, et aux prescriptions techniques, réglementaires et aux normes en vigueur</t>
  </si>
  <si>
    <t>AC623</t>
  </si>
  <si>
    <t>Le travail est soigné, le niveau de qualité attendu est atteint</t>
  </si>
  <si>
    <t>AC624</t>
  </si>
  <si>
    <t>AC631</t>
  </si>
  <si>
    <t>Opérer avec une attitude écoresponsable</t>
  </si>
  <si>
    <t>Les déchets sont triés et évacués de manière sélective conformément à la réglementation et aux normes en vigueur</t>
  </si>
  <si>
    <t>AC632</t>
  </si>
  <si>
    <t>Les consommables sont utilisés sans gaspillage</t>
  </si>
  <si>
    <t>AC633</t>
  </si>
  <si>
    <t>Le maintien de la qualité thermique de l’enveloppe est assurée</t>
  </si>
  <si>
    <t>A31.b</t>
  </si>
  <si>
    <t>Mise en service et exploitation de l’installation</t>
  </si>
  <si>
    <t>AC711</t>
  </si>
  <si>
    <t>Contrôler la conformité des réalisations sur les réseaux fluidiques et les installations électriques</t>
  </si>
  <si>
    <t>Les réseaux, les installations et les contrôles sont identifiés</t>
  </si>
  <si>
    <t>C7 : Réaliser les opérations de mise en service et d’arrêt de l’installation</t>
  </si>
  <si>
    <t>A2T6</t>
  </si>
  <si>
    <t>A2T7</t>
  </si>
  <si>
    <t>A2T9</t>
  </si>
  <si>
    <t>AC712</t>
  </si>
  <si>
    <t>Les contrôles des réalisations sont effectués et conformes aux normes en vigueur</t>
  </si>
  <si>
    <t>AC713</t>
  </si>
  <si>
    <t>La sécurité des biens et des personnes est assurée</t>
  </si>
  <si>
    <t>AC721</t>
  </si>
  <si>
    <t>Appliquer les mesures de prévention des risques professionnels</t>
  </si>
  <si>
    <t>Les mesures de prévention sont adaptées au contexte de l’intervention</t>
  </si>
  <si>
    <t>AC722</t>
  </si>
  <si>
    <t>Les aléas de l’environnement sont pris en compte</t>
  </si>
  <si>
    <t>AC723</t>
  </si>
  <si>
    <t>Les anomalies sont signalées à la hiérarchie</t>
  </si>
  <si>
    <t>AC731</t>
  </si>
  <si>
    <t>Réaliser les modes opératoires des essais normatifs nécessaires à la mise en service des installations thermiques, fluidiques et électriques</t>
  </si>
  <si>
    <t>Les modes opératoires sont réalisés et conformes aux règles en vigueur</t>
  </si>
  <si>
    <t>AC741</t>
  </si>
  <si>
    <t>Les préréglages sont réalisés dans le respect des normes et la réglementation en vigueur</t>
  </si>
  <si>
    <t>AC742</t>
  </si>
  <si>
    <t>Les préréglages permettent une mise en service de toute ou partie de l’installation</t>
  </si>
  <si>
    <t>AC743</t>
  </si>
  <si>
    <t>La sécurité des personnes et des biens est assurée</t>
  </si>
  <si>
    <t>AC751</t>
  </si>
  <si>
    <t xml:space="preserve">Effectuer la précharge du réseau fluidique du système </t>
  </si>
  <si>
    <t>La précharge est réalisée suivant les normes en vigueur</t>
  </si>
  <si>
    <t>AC752</t>
  </si>
  <si>
    <t>La précharge permet la mise en service de l’installation</t>
  </si>
  <si>
    <t>AC753</t>
  </si>
  <si>
    <t>La protection de l’environnement est respectée</t>
  </si>
  <si>
    <t>AC761</t>
  </si>
  <si>
    <t>Réaliser les opérations de mise en service et/ou d’arrêt de l’installation</t>
  </si>
  <si>
    <t>Les consignations (déconsignations) sont réalisées</t>
  </si>
  <si>
    <t>AC762</t>
  </si>
  <si>
    <t>Les protocoles de mise en service et/ou d’arrêt sont respectés</t>
  </si>
  <si>
    <t>AC763</t>
  </si>
  <si>
    <t>La sécurité des usagers et de l’installation est assurée tout au long de l’opération</t>
  </si>
  <si>
    <t>AC764</t>
  </si>
  <si>
    <t>Les informations sont transmises</t>
  </si>
  <si>
    <t>AC811</t>
  </si>
  <si>
    <t>Identifier les points de mesures sur l’installation électrique et/ou le réseau fluidique</t>
  </si>
  <si>
    <t>Les procédés de mesurages identifiés respectent les normes en vigueur et les règles de l’art</t>
  </si>
  <si>
    <t>C8 : Contrôler les grandeurs caractéristiques de l’installation</t>
  </si>
  <si>
    <t>A2T8</t>
  </si>
  <si>
    <t>AC812</t>
  </si>
  <si>
    <t>Les points de mesures identifiés sont conformes au besoin du contrôle</t>
  </si>
  <si>
    <t>AC821</t>
  </si>
  <si>
    <t>Installer des appareils de mesures et de contrôle</t>
  </si>
  <si>
    <t>Les appareils sont installés en suivant les préconisations du fabricant et en respectant les normes en vigueur et les règles de l’art</t>
  </si>
  <si>
    <t>AC822</t>
  </si>
  <si>
    <t>Les protocoles de communication sont paramétrés</t>
  </si>
  <si>
    <t>AC823</t>
  </si>
  <si>
    <t>AC831</t>
  </si>
  <si>
    <t>Les appareils sont utilisés en suivant les préconisations du fabricant et en respectant les normes en vigueur et les règles de l’art</t>
  </si>
  <si>
    <t>AC832</t>
  </si>
  <si>
    <t>La lecture est conforme à la grandeur mesurée</t>
  </si>
  <si>
    <t>AC833</t>
  </si>
  <si>
    <t>AC841</t>
  </si>
  <si>
    <t>Traiter les informations des mesures</t>
  </si>
  <si>
    <t>Les grandeurs mesurées sont consignées dans les supports d’enregistrement</t>
  </si>
  <si>
    <t>AC842</t>
  </si>
  <si>
    <t>Les valeurs sont adaptées aux unités attendues dans les supports d’enregistrement</t>
  </si>
  <si>
    <t>AC843</t>
  </si>
  <si>
    <t>Les calculs de puissance, d’énergie, de débit, de consommation… sont réalisés</t>
  </si>
  <si>
    <t>AC851</t>
  </si>
  <si>
    <t>Comparer les grandeurs mesurées avec les grandeurs caractéristiques nominales attendues</t>
  </si>
  <si>
    <t>L’interprétation de l’écart est caractérisée</t>
  </si>
  <si>
    <t>AC921</t>
  </si>
  <si>
    <t>Déterminer les réglages nécessaires pour obtenir le fonctionnement attendu du système</t>
  </si>
  <si>
    <t>L’interprétation des écarts de mesures caractérisés* permettent l’identification des réglages nécessaires pour valider le fonctionnement attendu du système</t>
  </si>
  <si>
    <t>C9 : Effectuer les réglages adaptés</t>
  </si>
  <si>
    <t>AC931</t>
  </si>
  <si>
    <t>Les réglages permettent le fonctionnement attendu du système</t>
  </si>
  <si>
    <t>AC932</t>
  </si>
  <si>
    <t>Le réglage des sécurités est réalisé, justifié et précis</t>
  </si>
  <si>
    <t>AC941</t>
  </si>
  <si>
    <t>Appliquer les règles de sécurité</t>
  </si>
  <si>
    <t>Toutes les règles de sécurité des personnes et des biens sont appliquées</t>
  </si>
  <si>
    <t>AC942</t>
  </si>
  <si>
    <t>Les règles sur la manipulation des fluides, et les différentes prises de mesures sont respectées</t>
  </si>
  <si>
    <t>A32.b</t>
  </si>
  <si>
    <t>Maintenance préventive d’une installation</t>
  </si>
  <si>
    <t>AC1011</t>
  </si>
  <si>
    <t>Le site et le lieu d’intervention sont identifiés</t>
  </si>
  <si>
    <t>C10 : Réaliser des opérations de maintenance préventive</t>
  </si>
  <si>
    <t>A3T1</t>
  </si>
  <si>
    <t>AC1012</t>
  </si>
  <si>
    <t>La période d’intervention est identifiée</t>
  </si>
  <si>
    <t>AC1013</t>
  </si>
  <si>
    <t>La collecte des informations permet de lister (ou vérifier) toutes les interventions liées au contrat de maintenance et/ou à la gamme de maintenance</t>
  </si>
  <si>
    <t>AC1021</t>
  </si>
  <si>
    <t>Déterminer une organisation en fonction de l’environnement de travail et les conditions de la maintenance</t>
  </si>
  <si>
    <t>L’organisation établie répond aux attentes du contrat de maintenance</t>
  </si>
  <si>
    <t>AC1022</t>
  </si>
  <si>
    <t>L’approvisionnement en équipements, matériels et outillages est assurée</t>
  </si>
  <si>
    <t>AC1023</t>
  </si>
  <si>
    <t>La procédure d’intervention prend en compte les contraintes techniques du système* (vidanges nécessaires, isolement de parties du système, fonctionnement en mode dégradé…)</t>
  </si>
  <si>
    <t>AC1024</t>
  </si>
  <si>
    <t>Le poste de travail est organisé avec ergonomie</t>
  </si>
  <si>
    <t>AC1025</t>
  </si>
  <si>
    <t>AC1131</t>
  </si>
  <si>
    <t>Contrôler les données d’exploitation (indicateurs, voyants…) par rapport aux attendus</t>
  </si>
  <si>
    <t>Les informations de télémaintenance et celles des applications numériques transmises sont localisées sur le système</t>
  </si>
  <si>
    <t>Les données de télémaintenance et celles des applications numériques nécessaires à l’intervention sont identifiées</t>
  </si>
  <si>
    <t>AC1133</t>
  </si>
  <si>
    <t>L’interprétation de l’écart (entre la grandeur indiquée et la grandeur nominale) est caractérisée</t>
  </si>
  <si>
    <t>Réaliser les opérations de maintenance préventive d’ordre technique et réglementaire</t>
  </si>
  <si>
    <t>Le contrôle périodique d’étanchéité est réalisé</t>
  </si>
  <si>
    <t>AC1142</t>
  </si>
  <si>
    <t>Les fluides frigorigènes et caloporteurs sont manipulés conformément aux règles en vigueur</t>
  </si>
  <si>
    <t>AC1143</t>
  </si>
  <si>
    <t>Les opérations d’ordre technique sont réalisées avec méthode</t>
  </si>
  <si>
    <t>AC1144</t>
  </si>
  <si>
    <t>Les modifications de réglages nécessaires sont réalisées</t>
  </si>
  <si>
    <t>AC1145</t>
  </si>
  <si>
    <t>Le système est dans les conditions normales de fonctionnement</t>
  </si>
  <si>
    <t>Contrôler l’état du système après intervention</t>
  </si>
  <si>
    <t>Après l’intervention le fonctionnement normal de l’installation est constaté ou bien les anomalies techniques et/ou les désordres éventuels de l’installation sont identifiés</t>
  </si>
  <si>
    <t>Les éventuels éléments défectueux sont identifiés Les informations sont transmises à la hiérarchie</t>
  </si>
  <si>
    <t>Les documents techniques et administratifs sont complétés</t>
  </si>
  <si>
    <t>Opérer le traitement des déchets</t>
  </si>
  <si>
    <t>La zone d’intervention est remise en état</t>
  </si>
  <si>
    <t>AC1162</t>
  </si>
  <si>
    <t>Les déchets sont évacués de façon écoresponsable et conformément aux règles en vigueur</t>
  </si>
  <si>
    <t>AC1163</t>
  </si>
  <si>
    <t>AC1311</t>
  </si>
  <si>
    <t>Interpréter les informations du client et/ou l’exploitant sur ses besoins</t>
  </si>
  <si>
    <t>Les besoins de l’exploitant sont identifiés et interprétés</t>
  </si>
  <si>
    <t>C13 : Formuler les informations nécessaires pour le client et/ou l’exploitant du système</t>
  </si>
  <si>
    <t>A4T1</t>
  </si>
  <si>
    <t>A4T2</t>
  </si>
  <si>
    <t>A4T3</t>
  </si>
  <si>
    <t>AC1312</t>
  </si>
  <si>
    <t>Les informations sont transmises à la hiérarchie</t>
  </si>
  <si>
    <t>AC1321</t>
  </si>
  <si>
    <t>Expliquer le fonctionnement et l’utilisation de l’installation au client et/ou à l’exploitant</t>
  </si>
  <si>
    <t>Les explications sont correctes</t>
  </si>
  <si>
    <t>AC1322</t>
  </si>
  <si>
    <t>Les explications permettent l’utilisation de l’installation par l’exploitant et/ou le client</t>
  </si>
  <si>
    <t>AC1331</t>
  </si>
  <si>
    <t>Informer oralement des consignes de sécurité</t>
  </si>
  <si>
    <t>Les consignes de sécurité sont présentées et détaillées</t>
  </si>
  <si>
    <t>AC1332</t>
  </si>
  <si>
    <t>La sécurité des usagers et de l’installation est assurée</t>
  </si>
  <si>
    <t>AC1341</t>
  </si>
  <si>
    <t>Communiquer avec le client</t>
  </si>
  <si>
    <t>Le langage utilisé est adapté à la situation</t>
  </si>
  <si>
    <t>AC1342</t>
  </si>
  <si>
    <t>Les formules de civilités sont adaptées à la situation</t>
  </si>
  <si>
    <t>AC1343</t>
  </si>
  <si>
    <t>Le support de communication est adapté à la situation</t>
  </si>
  <si>
    <t>AC1344</t>
  </si>
  <si>
    <t>L’utilisation de l’outil de communication est maîtrisée.</t>
  </si>
  <si>
    <t>AC1345</t>
  </si>
  <si>
    <t>Les échanges sont transmis à la hiérarchie</t>
  </si>
  <si>
    <t>AC1351</t>
  </si>
  <si>
    <t>Déterminer une solution technique pour le client et/ou l’exploitant</t>
  </si>
  <si>
    <t>La solution technique proposée est correcte</t>
  </si>
  <si>
    <t>A32.a</t>
  </si>
  <si>
    <t>Maintenance corrective d’une installation - Partie écrite</t>
  </si>
  <si>
    <t>AC1111</t>
  </si>
  <si>
    <t>Identifier le site et le lieu de l’intervention</t>
  </si>
  <si>
    <t>Le site, le lieu sont identifiés</t>
  </si>
  <si>
    <t>C11 : Réaliser des opérations de maintenance corrective</t>
  </si>
  <si>
    <t>AC1112</t>
  </si>
  <si>
    <t>Les contraintes d’accès sont identifiées</t>
  </si>
  <si>
    <t>AC1113</t>
  </si>
  <si>
    <t>L’intervention est identifiée dans le cadre du contrat de maintenance</t>
  </si>
  <si>
    <t>La sécurité des biens et des personnes est prise en compte</t>
  </si>
  <si>
    <t>L’analyse des données technique de l’installation est effectuée</t>
  </si>
  <si>
    <t>Le dysfonctionnement est identifié</t>
  </si>
  <si>
    <t>Lister des hypothèses de panne et/ou de dysfonctionnement</t>
  </si>
  <si>
    <t>Toutes les hypothèses émises sont pertinentes</t>
  </si>
  <si>
    <t>La hiérarchie des hypothèses identifiées est cohérente</t>
  </si>
  <si>
    <t>Vérifier les hypothèses en effectuant des mesures, des contrôles, des tests permettant en respectant les règles de sécurité</t>
  </si>
  <si>
    <t>Les résultats des tests, des contrôles et/ou des mesures permettent de valider les hypothèses</t>
  </si>
  <si>
    <t>Les caractéristiques techniques des pièces de rechanges choisies sont identiques ou similaires aux pièces à changer</t>
  </si>
  <si>
    <t>La disponibilité des bouteilles de fluides frigorigènes et des instruments de pesée est assurée</t>
  </si>
  <si>
    <t>Le bon de commande éventuel est complet</t>
  </si>
  <si>
    <t>Les matériels, équipements et outillages sont approvisionnés* conformément au planning et aux besoins de l’intervention</t>
  </si>
  <si>
    <t>Consigner (déconsigner) le système (électrique, fluidique : gaz, caloporteurs…)</t>
  </si>
  <si>
    <t>AC1181</t>
  </si>
  <si>
    <t>Les matériels, les équipements et les outillages nécessaires à la consignation sont identifiés</t>
  </si>
  <si>
    <t>AC1182</t>
  </si>
  <si>
    <t>Les étapes de consignation (déconsignation) sont réalisées en respectant les normes en vigueur</t>
  </si>
  <si>
    <t>AC1183</t>
  </si>
  <si>
    <t>La sécurité des usagers, et de l’installation est assurée tout au long de l’opération</t>
  </si>
  <si>
    <t>AC1185</t>
  </si>
  <si>
    <t>Les informations sont transmises à la hiérarchie et aux usagers</t>
  </si>
  <si>
    <t>AC1186</t>
  </si>
  <si>
    <t>Les documents sont complétés</t>
  </si>
  <si>
    <t>Effectuer la dépose du composant défectueux</t>
  </si>
  <si>
    <t>Les opérations préalables sur le système (isolation tout ou partie du système fluidique, vidange, récupération des fluides frigorigènes …) permettent de garantir l’opération de dépose</t>
  </si>
  <si>
    <t>AC1192</t>
  </si>
  <si>
    <t>L’opération de remplacement respecte les consignes, le contrat de maintenance, les procédures et les normes en vigueur</t>
  </si>
  <si>
    <t>AC1193</t>
  </si>
  <si>
    <t>Les moyens de manutention et l’outillage sont mis en oeuvre et en toute sécurité</t>
  </si>
  <si>
    <t>AC1194</t>
  </si>
  <si>
    <t>Le composant défectueux est déposé et prêt à être recyclé</t>
  </si>
  <si>
    <t>AC1195</t>
  </si>
  <si>
    <t>AC11101</t>
  </si>
  <si>
    <t>Installer le composant de remplacement</t>
  </si>
  <si>
    <t>Le composant est remplacé en respectant les normes en vigueur et les contraintes de l’installation*</t>
  </si>
  <si>
    <t>AC11102</t>
  </si>
  <si>
    <t>Remettre en service l’installation</t>
  </si>
  <si>
    <t>La remise en service permet le fonctionnement de l’installation à son point nominal ou en mode dégradé de l’installation et la continuité de service est assurée</t>
  </si>
  <si>
    <t>AC11112</t>
  </si>
  <si>
    <t>Les informations sont transmises à la hiérarchie et à l’exploitant ou l’usager</t>
  </si>
  <si>
    <t>AC11113</t>
  </si>
  <si>
    <t>AC11122</t>
  </si>
  <si>
    <t>Les déchets sont évacués de façon éco-responsable et conformément aux règles en vigueur</t>
  </si>
  <si>
    <t>AC11123</t>
  </si>
  <si>
    <t>AC1211</t>
  </si>
  <si>
    <t>Interpréter les informations du client sur le dysfonctionnement de l’installation</t>
  </si>
  <si>
    <t>Les événements avant panne sont collectés</t>
  </si>
  <si>
    <t>C12 : Informer de son intervention à l’écrit et/ou à l’oral</t>
  </si>
  <si>
    <t>AC1212</t>
  </si>
  <si>
    <t>Les constats sont pris en compte</t>
  </si>
  <si>
    <t>AC1221</t>
  </si>
  <si>
    <t>Expliquer l’état d’avancement des opérations, leurs contraintes et leurs difficultés</t>
  </si>
  <si>
    <t>L’état d’avancement des opérations est clairement décrit</t>
  </si>
  <si>
    <t>AC1222</t>
  </si>
  <si>
    <t>Les contraintes et les difficultés sont identifiées</t>
  </si>
  <si>
    <t>AC1223</t>
  </si>
  <si>
    <t>AC1231</t>
  </si>
  <si>
    <t>Compléter les documents techniques et administratifs</t>
  </si>
  <si>
    <t>La fiche d’intervention est complétée sans erreurs</t>
  </si>
  <si>
    <t>AC1232</t>
  </si>
  <si>
    <t>Le bordereau de suivi de déchet dangereux est complété sans erreurs</t>
  </si>
  <si>
    <t>Le dossier technique est mis à jour</t>
  </si>
  <si>
    <t>Les informations du système sont consignées sur le support prévu à cet effet</t>
  </si>
  <si>
    <t>Les fluides frigorigènes sont consignés sur la fiche CERFA n°15497</t>
  </si>
  <si>
    <t>AC1236</t>
  </si>
  <si>
    <t>Le planning est mis à jour</t>
  </si>
  <si>
    <t>Formuler un compte-rendu, un rapport d’activité</t>
  </si>
  <si>
    <t>Le compte-rendu est factuel et complet</t>
  </si>
  <si>
    <t>AC1242</t>
  </si>
  <si>
    <t>AC1243</t>
  </si>
  <si>
    <t>AC1244</t>
  </si>
  <si>
    <t>L’utilisation de l’outil de communication est maîtrisée</t>
  </si>
  <si>
    <t>AC1245</t>
  </si>
  <si>
    <t>Les documents sont transmis</t>
  </si>
  <si>
    <t>Maintenance corrective d’une installation - Partie pratique - Recherche de panne</t>
  </si>
  <si>
    <t>Maintenance corrective d’une installation - Partie pratique - Après expertise et validation hiérarchique</t>
  </si>
  <si>
    <t>S1</t>
  </si>
  <si>
    <t>ENVIRONNEMENT DE TRAVAIL</t>
  </si>
  <si>
    <t>S11</t>
  </si>
  <si>
    <t>L’entreprise</t>
  </si>
  <si>
    <t>Déterminer les conditions de l’opération dans son contexte</t>
  </si>
  <si>
    <t>S12</t>
  </si>
  <si>
    <t>Les intervenants</t>
  </si>
  <si>
    <t>Les étapes d’une intervention</t>
  </si>
  <si>
    <t>S14</t>
  </si>
  <si>
    <t>Les procédures administratives</t>
  </si>
  <si>
    <t>S15</t>
  </si>
  <si>
    <t>Les qualifications, garanties et responsabilités</t>
  </si>
  <si>
    <t>S2</t>
  </si>
  <si>
    <t>ENJEUX ÉNERGÉTIQUES ET ENVIRONNEMENTAUX</t>
  </si>
  <si>
    <t>La réglementation énergétique et environnementale</t>
  </si>
  <si>
    <t>S22</t>
  </si>
  <si>
    <t>L’impact environnemental d’une activité</t>
  </si>
  <si>
    <t>Analyser les données techniques de l’installation</t>
  </si>
  <si>
    <t>S23</t>
  </si>
  <si>
    <t>La démarche éco-responsable en entreprise</t>
  </si>
  <si>
    <t>S24</t>
  </si>
  <si>
    <t>Les énergies utilisées</t>
  </si>
  <si>
    <t>S4 : Principes scientifiques et techniques</t>
  </si>
  <si>
    <t>S25</t>
  </si>
  <si>
    <t>Le fonctionnement thermique du bâti</t>
  </si>
  <si>
    <t>S6 : Méthodes et procédures d’intervention</t>
  </si>
  <si>
    <t>S26</t>
  </si>
  <si>
    <t>La réglementation thermique</t>
  </si>
  <si>
    <t>S27</t>
  </si>
  <si>
    <t>L’impact sur la production du bâti neuf</t>
  </si>
  <si>
    <t>Choisir les matériels, les équipements et les outillages</t>
  </si>
  <si>
    <t>L’impact sur les bâtiments existants</t>
  </si>
  <si>
    <t>S29</t>
  </si>
  <si>
    <t>La gestion de l’environnement du site et des déchets produits</t>
  </si>
  <si>
    <t>S3</t>
  </si>
  <si>
    <t>S3 - ANALYSE ET EXPLOITATION TECHNIQUE</t>
  </si>
  <si>
    <t>S31</t>
  </si>
  <si>
    <t>L’analyse fonctionnelle et structurelle</t>
  </si>
  <si>
    <t>S32</t>
  </si>
  <si>
    <t>La représentation graphique et numérique</t>
  </si>
  <si>
    <t>S33</t>
  </si>
  <si>
    <t>L’exploitation des documents graphiques et numériques</t>
  </si>
  <si>
    <t>S34</t>
  </si>
  <si>
    <t>L’élaboration de plans et de schémas fluidiques</t>
  </si>
  <si>
    <t>S35</t>
  </si>
  <si>
    <t>L’élaboration de schémas électriques</t>
  </si>
  <si>
    <t>Organiser son intervention en toute sécurité</t>
  </si>
  <si>
    <t>S4</t>
  </si>
  <si>
    <t>PRINCIPES SCIENTIFIQUE ET TECHNIQUE</t>
  </si>
  <si>
    <t>S41</t>
  </si>
  <si>
    <t>Le confort de l’habitat</t>
  </si>
  <si>
    <t>Les circuits thermodynamiques</t>
  </si>
  <si>
    <t>S43</t>
  </si>
  <si>
    <t>Les installations et équipements électriques</t>
  </si>
  <si>
    <t>S44</t>
  </si>
  <si>
    <t>Les réseaux hydrauliques</t>
  </si>
  <si>
    <t>Gérer les approvisionnements</t>
  </si>
  <si>
    <t>S45</t>
  </si>
  <si>
    <t>Les réseaux aérauliques</t>
  </si>
  <si>
    <t>S46</t>
  </si>
  <si>
    <t>Les systèmes de traitement de l’air</t>
  </si>
  <si>
    <t>S5</t>
  </si>
  <si>
    <t>MÉTHODES ET PROCÉDURES DES MODIFICATIONS</t>
  </si>
  <si>
    <t>Les raccordements fluidiques</t>
  </si>
  <si>
    <t>S52</t>
  </si>
  <si>
    <t>Les essais d’étanchéité</t>
  </si>
  <si>
    <t>Réaliser une modification de manière éco-responsable</t>
  </si>
  <si>
    <t>Les raccordements électriques</t>
  </si>
  <si>
    <t>Réaliser les opérations de mise en service et d’arrêt de l’installation</t>
  </si>
  <si>
    <t xml:space="preserve">S8 </t>
  </si>
  <si>
    <t xml:space="preserve">COMMUNICATION </t>
  </si>
  <si>
    <t>S81</t>
  </si>
  <si>
    <t>S8</t>
  </si>
  <si>
    <t>La communication orale</t>
  </si>
  <si>
    <t>Les outils de la communication écrite et numérique</t>
  </si>
  <si>
    <t>S83</t>
  </si>
  <si>
    <t>La communication technique en langue anglaise</t>
  </si>
  <si>
    <t>Contrôler les grandeurs caractéristiques de l’installation</t>
  </si>
  <si>
    <t>Effectuer les réglages adaptés</t>
  </si>
  <si>
    <t>Réaliser des opérations de maintenance préventive</t>
  </si>
  <si>
    <t xml:space="preserve">S7 : Qualité - sécurité </t>
  </si>
  <si>
    <t>Réaliser des opérations de maintenance corrective</t>
  </si>
  <si>
    <t>Informer de son intervention à l’écrit et/ou à l’oral</t>
  </si>
  <si>
    <t>Formuler les informations nécessaires pour le client et/ou l’exploitant du système</t>
  </si>
  <si>
    <t>Identifier le composant défectueux et/ou la cause de la défaillance</t>
  </si>
  <si>
    <t>La cause de la défaillance est identifiée</t>
  </si>
  <si>
    <t>AC1172</t>
  </si>
  <si>
    <t xml:space="preserve">Une compétence peut intervenir plusieurs fois, mais on veillera à l'équilibre du sujet. Toutes les compétences générales (C11, C12) doivent être abordées et 60% des Actions. </t>
  </si>
  <si>
    <t>Maintenance corrective d’une installation - Patie QCM</t>
  </si>
  <si>
    <t>QCM</t>
  </si>
  <si>
    <t>E32.a : 1h00 QCM</t>
  </si>
  <si>
    <t>E32a : Maintenance corrective d'une installation</t>
  </si>
  <si>
    <t>Non évaluée</t>
  </si>
  <si>
    <t>Niveaux de maîtrise</t>
  </si>
  <si>
    <t>Non maitrisées</t>
  </si>
  <si>
    <t>Insuffisament maîtrisées</t>
  </si>
  <si>
    <t>Maitrisées</t>
  </si>
  <si>
    <t>Bien maitrisées</t>
  </si>
  <si>
    <t>AC114</t>
  </si>
  <si>
    <t>AC115</t>
  </si>
  <si>
    <t>AC116</t>
  </si>
  <si>
    <t>NE</t>
  </si>
  <si>
    <t>AC117</t>
  </si>
  <si>
    <t>AC118</t>
  </si>
  <si>
    <t>AC119</t>
  </si>
  <si>
    <t>AC1110</t>
  </si>
  <si>
    <t>C12 Informer de son intervention à l'écrit et/ou à l'oral</t>
  </si>
  <si>
    <t>AC123</t>
  </si>
  <si>
    <t>AC124</t>
  </si>
  <si>
    <t>A3T2</t>
  </si>
  <si>
    <t>Total A3T1 :</t>
  </si>
  <si>
    <t>Total A3T2 :</t>
  </si>
  <si>
    <t>Total A4T1 :</t>
  </si>
  <si>
    <t>Total A4T2 :</t>
  </si>
  <si>
    <t>Total A4T3 :</t>
  </si>
  <si>
    <t>Total C7</t>
  </si>
  <si>
    <t>Total C8</t>
  </si>
  <si>
    <t>Contrôle</t>
  </si>
  <si>
    <t>Description de la maintenance corrective après validation de la hiérarchie présente sur l'E32a</t>
  </si>
  <si>
    <t>Description de la recherche de panne présente sur l'E32a</t>
  </si>
  <si>
    <t>Etape 4</t>
  </si>
  <si>
    <t>4.1</t>
  </si>
  <si>
    <t>Etape 5</t>
  </si>
  <si>
    <t>5.1</t>
  </si>
  <si>
    <t>Ouvrir l'onglet 5. Transfert vers grille nationale</t>
  </si>
  <si>
    <t>5.2</t>
  </si>
  <si>
    <t>Simuler les résultats d'un candidat</t>
  </si>
  <si>
    <t>5.3</t>
  </si>
  <si>
    <t xml:space="preserve">Télécharger puis ouvrir la grille nationale : "Grilles examen MEE " </t>
  </si>
  <si>
    <t>https://eduscol.education.fr/sti/textes/grilles-pour-le-baccalaureat-mee</t>
  </si>
  <si>
    <t>5.4</t>
  </si>
  <si>
    <t>Le transfert vous permet de vérifier que le taux de couverture des compétences soit bien supérieur à 60%</t>
  </si>
  <si>
    <t>et qu'une note "brute" soit proposée automatiquement par le calcul.</t>
  </si>
  <si>
    <t>Transfert vers grille nationale E32a</t>
  </si>
  <si>
    <t>Transferer la simulation  de l'onglet 5 (par un copier/coller) dans la "grille examen MEE " de l'E32a</t>
  </si>
  <si>
    <t xml:space="preserve">Toutes les tâches (A3T1,A3T2,A4T1,A4T2,A4T3) doivent être traitées au moins une fois. On veillera à l'équilibre du sujet. </t>
  </si>
  <si>
    <t>En vous référent à la feuille Tâches ou votre référentiel, choisir les tâches que vous souhitez exploiter dans votre problématiques (mini 5 Tâches, Maxi 13 Tâches par problématique)</t>
  </si>
  <si>
    <t>Reprendre la maintenance corrective en lien avec l'épreuve E2</t>
  </si>
  <si>
    <t>C11 Réaliser des opérations de maintenance corrective RECHERCHE DE PANNES</t>
  </si>
  <si>
    <t>C11 Réaliser des opérations de maintenance corrective APRES EXPERTISE &amp; VALIDATION HIERARCHIE</t>
  </si>
  <si>
    <t xml:space="preserve"> </t>
  </si>
  <si>
    <t>Questions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</si>
</sst>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  <scheme val="minor"/>
    </font>
    <font>
      <sz val="11"/>
      <color indexed="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28"/>
      <color theme="1"/>
      <name val="Arial"/>
      <family val="2"/>
    </font>
    <font>
      <sz val="12"/>
      <color rgb="FFFF0000"/>
      <name val="Arial"/>
      <family val="2"/>
    </font>
    <font>
      <u/>
      <sz val="11"/>
      <color theme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C000"/>
        <bgColor rgb="FFFFC000"/>
      </patternFill>
    </fill>
    <fill>
      <patternFill patternType="solid">
        <fgColor indexed="5"/>
        <bgColor indexed="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/>
        <bgColor theme="7"/>
      </patternFill>
    </fill>
    <fill>
      <patternFill patternType="solid">
        <fgColor theme="5"/>
        <bgColor theme="5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7" tint="0.59999389629810485"/>
        <bgColor theme="5" tint="0.79998168889431442"/>
      </patternFill>
    </fill>
    <fill>
      <patternFill patternType="solid">
        <fgColor theme="3" tint="0.79998168889431442"/>
        <bgColor theme="5" tint="0.79998168889431442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9" tint="0.59999389629810485"/>
        <bgColor theme="5" tint="0.79998168889431442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5" tint="0.79998168889431442"/>
        <bgColor theme="7" tint="0.79998168889431442"/>
      </patternFill>
    </fill>
    <fill>
      <patternFill patternType="solid">
        <fgColor theme="8" tint="0.79998168889431442"/>
        <bgColor theme="7" tint="0.79998168889431442"/>
      </patternFill>
    </fill>
    <fill>
      <patternFill patternType="solid">
        <fgColor theme="0" tint="-4.9989318521683403E-2"/>
        <bgColor theme="7" tint="0.79998168889431442"/>
      </patternFill>
    </fill>
    <fill>
      <patternFill patternType="solid">
        <fgColor theme="0" tint="-4.9989318521683403E-2"/>
        <bgColor theme="8" tint="0.79998168889431442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7" tint="0.59999389629810485"/>
        <bgColor theme="8" tint="0.79998168889431442"/>
      </patternFill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5" tint="0.59999389629810485"/>
        <bgColor theme="9" tint="0.79998168889431442"/>
      </patternFill>
    </fill>
    <fill>
      <patternFill patternType="solid">
        <fgColor rgb="FFFFFFCC"/>
        <bgColor indexed="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7" fillId="0" borderId="0"/>
    <xf numFmtId="0" fontId="31" fillId="0" borderId="0" applyNumberFormat="0" applyFill="0" applyBorder="0" applyAlignment="0" applyProtection="0"/>
  </cellStyleXfs>
  <cellXfs count="626">
    <xf numFmtId="0" fontId="0" fillId="0" borderId="0" xfId="0"/>
    <xf numFmtId="0" fontId="8" fillId="0" borderId="0" xfId="0" applyFont="1"/>
    <xf numFmtId="0" fontId="9" fillId="2" borderId="0" xfId="0" applyFont="1" applyFill="1"/>
    <xf numFmtId="0" fontId="0" fillId="2" borderId="0" xfId="0" applyFill="1"/>
    <xf numFmtId="0" fontId="8" fillId="0" borderId="0" xfId="0" applyFont="1" applyAlignment="1">
      <alignment wrapText="1"/>
    </xf>
    <xf numFmtId="0" fontId="8" fillId="0" borderId="10" xfId="0" applyFont="1" applyBorder="1"/>
    <xf numFmtId="0" fontId="9" fillId="0" borderId="0" xfId="0" applyFont="1"/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0" fillId="4" borderId="0" xfId="0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8" fillId="0" borderId="12" xfId="0" applyFont="1" applyBorder="1"/>
    <xf numFmtId="0" fontId="8" fillId="0" borderId="13" xfId="0" applyFont="1" applyBorder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9" fillId="0" borderId="0" xfId="0" applyFont="1" applyAlignment="1">
      <alignment wrapText="1"/>
    </xf>
    <xf numFmtId="0" fontId="0" fillId="0" borderId="0" xfId="0" applyAlignment="1">
      <alignment horizontal="center" textRotation="90"/>
    </xf>
    <xf numFmtId="0" fontId="0" fillId="2" borderId="32" xfId="0" applyFill="1" applyBorder="1" applyAlignment="1">
      <alignment horizontal="center" vertical="top" wrapText="1"/>
    </xf>
    <xf numFmtId="0" fontId="0" fillId="0" borderId="34" xfId="0" applyBorder="1" applyAlignment="1">
      <alignment vertical="top" wrapText="1"/>
    </xf>
    <xf numFmtId="0" fontId="0" fillId="2" borderId="43" xfId="0" applyFill="1" applyBorder="1"/>
    <xf numFmtId="0" fontId="0" fillId="2" borderId="16" xfId="0" applyFill="1" applyBorder="1" applyAlignment="1">
      <alignment horizontal="center"/>
    </xf>
    <xf numFmtId="0" fontId="0" fillId="2" borderId="0" xfId="0" applyFill="1" applyAlignment="1">
      <alignment horizontal="center"/>
    </xf>
    <xf numFmtId="9" fontId="9" fillId="0" borderId="0" xfId="0" applyNumberFormat="1" applyFont="1" applyAlignment="1">
      <alignment wrapText="1"/>
    </xf>
    <xf numFmtId="0" fontId="0" fillId="2" borderId="35" xfId="0" applyFill="1" applyBorder="1" applyAlignment="1">
      <alignment horizontal="center" vertical="top" wrapText="1"/>
    </xf>
    <xf numFmtId="0" fontId="0" fillId="2" borderId="23" xfId="0" applyFill="1" applyBorder="1"/>
    <xf numFmtId="0" fontId="0" fillId="2" borderId="12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0" fillId="2" borderId="44" xfId="0" applyFill="1" applyBorder="1" applyAlignment="1">
      <alignment horizontal="center" vertical="top" wrapText="1"/>
    </xf>
    <xf numFmtId="0" fontId="0" fillId="2" borderId="26" xfId="0" applyFill="1" applyBorder="1"/>
    <xf numFmtId="0" fontId="0" fillId="12" borderId="18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0" fontId="0" fillId="6" borderId="32" xfId="0" applyFill="1" applyBorder="1" applyAlignment="1">
      <alignment horizontal="center" vertical="top" wrapText="1"/>
    </xf>
    <xf numFmtId="0" fontId="0" fillId="0" borderId="41" xfId="0" applyBorder="1" applyAlignment="1">
      <alignment vertical="top" wrapText="1"/>
    </xf>
    <xf numFmtId="0" fontId="0" fillId="6" borderId="43" xfId="0" applyFill="1" applyBorder="1"/>
    <xf numFmtId="0" fontId="0" fillId="6" borderId="16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/>
    <xf numFmtId="0" fontId="0" fillId="6" borderId="35" xfId="0" applyFill="1" applyBorder="1" applyAlignment="1">
      <alignment horizontal="center" vertical="top" wrapText="1"/>
    </xf>
    <xf numFmtId="0" fontId="0" fillId="6" borderId="23" xfId="0" applyFill="1" applyBorder="1"/>
    <xf numFmtId="0" fontId="0" fillId="6" borderId="44" xfId="0" applyFill="1" applyBorder="1" applyAlignment="1">
      <alignment horizontal="center" vertical="top" wrapText="1"/>
    </xf>
    <xf numFmtId="0" fontId="0" fillId="6" borderId="26" xfId="0" applyFill="1" applyBorder="1"/>
    <xf numFmtId="0" fontId="0" fillId="8" borderId="32" xfId="0" applyFill="1" applyBorder="1" applyAlignment="1">
      <alignment horizontal="center" vertical="top" wrapText="1"/>
    </xf>
    <xf numFmtId="0" fontId="0" fillId="8" borderId="43" xfId="0" applyFill="1" applyBorder="1"/>
    <xf numFmtId="0" fontId="0" fillId="8" borderId="16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8" borderId="0" xfId="0" applyFill="1"/>
    <xf numFmtId="0" fontId="0" fillId="8" borderId="35" xfId="0" applyFill="1" applyBorder="1" applyAlignment="1">
      <alignment horizontal="center" vertical="top" wrapText="1"/>
    </xf>
    <xf numFmtId="0" fontId="0" fillId="8" borderId="23" xfId="0" applyFill="1" applyBorder="1"/>
    <xf numFmtId="0" fontId="0" fillId="8" borderId="44" xfId="0" applyFill="1" applyBorder="1" applyAlignment="1">
      <alignment horizontal="center" vertical="top" wrapText="1"/>
    </xf>
    <xf numFmtId="0" fontId="0" fillId="8" borderId="26" xfId="0" applyFill="1" applyBorder="1"/>
    <xf numFmtId="0" fontId="0" fillId="9" borderId="32" xfId="0" applyFill="1" applyBorder="1" applyAlignment="1">
      <alignment horizontal="center" vertical="top" wrapText="1"/>
    </xf>
    <xf numFmtId="0" fontId="0" fillId="9" borderId="43" xfId="0" applyFill="1" applyBorder="1" applyAlignment="1">
      <alignment vertical="center"/>
    </xf>
    <xf numFmtId="0" fontId="0" fillId="9" borderId="16" xfId="0" applyFill="1" applyBorder="1" applyAlignment="1">
      <alignment horizontal="center"/>
    </xf>
    <xf numFmtId="0" fontId="0" fillId="9" borderId="0" xfId="0" applyFill="1" applyAlignment="1">
      <alignment horizontal="center"/>
    </xf>
    <xf numFmtId="0" fontId="0" fillId="9" borderId="0" xfId="0" applyFill="1"/>
    <xf numFmtId="0" fontId="0" fillId="9" borderId="35" xfId="0" applyFill="1" applyBorder="1" applyAlignment="1">
      <alignment horizontal="center" vertical="top" wrapText="1"/>
    </xf>
    <xf numFmtId="0" fontId="0" fillId="9" borderId="23" xfId="0" applyFill="1" applyBorder="1" applyAlignment="1">
      <alignment vertical="center"/>
    </xf>
    <xf numFmtId="0" fontId="0" fillId="9" borderId="44" xfId="0" applyFill="1" applyBorder="1" applyAlignment="1">
      <alignment horizontal="center" vertical="top" wrapText="1"/>
    </xf>
    <xf numFmtId="0" fontId="0" fillId="9" borderId="26" xfId="0" applyFill="1" applyBorder="1"/>
    <xf numFmtId="0" fontId="0" fillId="12" borderId="32" xfId="0" applyFill="1" applyBorder="1" applyAlignment="1">
      <alignment horizontal="center" vertical="top" wrapText="1"/>
    </xf>
    <xf numFmtId="0" fontId="0" fillId="12" borderId="43" xfId="0" applyFill="1" applyBorder="1" applyAlignment="1">
      <alignment horizontal="left" vertical="center"/>
    </xf>
    <xf numFmtId="0" fontId="0" fillId="12" borderId="16" xfId="0" applyFill="1" applyBorder="1" applyAlignment="1">
      <alignment horizontal="center"/>
    </xf>
    <xf numFmtId="0" fontId="0" fillId="12" borderId="0" xfId="0" applyFill="1" applyAlignment="1">
      <alignment horizontal="center"/>
    </xf>
    <xf numFmtId="0" fontId="0" fillId="12" borderId="0" xfId="0" applyFill="1"/>
    <xf numFmtId="0" fontId="0" fillId="12" borderId="35" xfId="0" applyFill="1" applyBorder="1" applyAlignment="1">
      <alignment horizontal="center" vertical="top" wrapText="1"/>
    </xf>
    <xf numFmtId="0" fontId="0" fillId="12" borderId="23" xfId="0" applyFill="1" applyBorder="1" applyAlignment="1">
      <alignment horizontal="left" vertical="center"/>
    </xf>
    <xf numFmtId="0" fontId="0" fillId="12" borderId="44" xfId="0" applyFill="1" applyBorder="1" applyAlignment="1">
      <alignment horizontal="center" vertical="top" wrapText="1"/>
    </xf>
    <xf numFmtId="0" fontId="0" fillId="12" borderId="26" xfId="0" applyFill="1" applyBorder="1" applyAlignment="1">
      <alignment horizontal="left"/>
    </xf>
    <xf numFmtId="0" fontId="0" fillId="0" borderId="32" xfId="0" applyBorder="1" applyAlignment="1">
      <alignment vertical="top" wrapText="1"/>
    </xf>
    <xf numFmtId="0" fontId="0" fillId="0" borderId="35" xfId="0" applyBorder="1" applyAlignment="1">
      <alignment vertical="top" wrapText="1"/>
    </xf>
    <xf numFmtId="0" fontId="0" fillId="6" borderId="18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6" borderId="38" xfId="0" applyFill="1" applyBorder="1" applyAlignment="1">
      <alignment horizontal="center" vertical="top" wrapText="1"/>
    </xf>
    <xf numFmtId="0" fontId="0" fillId="6" borderId="60" xfId="0" applyFill="1" applyBorder="1" applyAlignment="1">
      <alignment horizontal="center" vertical="top" wrapText="1"/>
    </xf>
    <xf numFmtId="0" fontId="0" fillId="9" borderId="38" xfId="0" applyFill="1" applyBorder="1" applyAlignment="1">
      <alignment horizontal="center" vertical="top" wrapText="1"/>
    </xf>
    <xf numFmtId="0" fontId="0" fillId="9" borderId="60" xfId="0" applyFill="1" applyBorder="1" applyAlignment="1">
      <alignment horizontal="center" vertical="top" wrapText="1"/>
    </xf>
    <xf numFmtId="0" fontId="0" fillId="0" borderId="45" xfId="0" applyBorder="1" applyAlignment="1">
      <alignment vertical="top" wrapText="1"/>
    </xf>
    <xf numFmtId="0" fontId="0" fillId="12" borderId="26" xfId="0" applyFill="1" applyBorder="1" applyAlignment="1">
      <alignment horizontal="left"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0" fillId="2" borderId="34" xfId="0" applyFill="1" applyBorder="1" applyAlignment="1">
      <alignment vertical="top" wrapText="1"/>
    </xf>
    <xf numFmtId="0" fontId="0" fillId="2" borderId="32" xfId="0" applyFill="1" applyBorder="1" applyAlignment="1">
      <alignment horizontal="left"/>
    </xf>
    <xf numFmtId="0" fontId="0" fillId="0" borderId="4" xfId="0" applyBorder="1" applyAlignment="1">
      <alignment wrapText="1"/>
    </xf>
    <xf numFmtId="0" fontId="0" fillId="2" borderId="13" xfId="0" applyFill="1" applyBorder="1" applyAlignment="1">
      <alignment horizontal="center"/>
    </xf>
    <xf numFmtId="0" fontId="0" fillId="2" borderId="41" xfId="0" applyFill="1" applyBorder="1" applyAlignment="1">
      <alignment vertical="top" wrapText="1"/>
    </xf>
    <xf numFmtId="0" fontId="0" fillId="2" borderId="35" xfId="0" applyFill="1" applyBorder="1" applyAlignment="1">
      <alignment horizontal="left"/>
    </xf>
    <xf numFmtId="0" fontId="0" fillId="2" borderId="17" xfId="0" applyFill="1" applyBorder="1" applyAlignment="1">
      <alignment horizontal="center"/>
    </xf>
    <xf numFmtId="0" fontId="0" fillId="12" borderId="15" xfId="0" applyFill="1" applyBorder="1" applyAlignment="1">
      <alignment horizontal="center"/>
    </xf>
    <xf numFmtId="0" fontId="0" fillId="12" borderId="17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2" borderId="60" xfId="0" applyFill="1" applyBorder="1" applyAlignment="1">
      <alignment horizontal="center" vertical="top" wrapText="1"/>
    </xf>
    <xf numFmtId="0" fontId="0" fillId="2" borderId="60" xfId="0" applyFill="1" applyBorder="1" applyAlignment="1">
      <alignment horizontal="left"/>
    </xf>
    <xf numFmtId="0" fontId="0" fillId="12" borderId="43" xfId="0" applyFill="1" applyBorder="1" applyAlignment="1">
      <alignment horizontal="left"/>
    </xf>
    <xf numFmtId="0" fontId="0" fillId="12" borderId="23" xfId="0" applyFill="1" applyBorder="1" applyAlignment="1">
      <alignment horizontal="left"/>
    </xf>
    <xf numFmtId="0" fontId="0" fillId="12" borderId="61" xfId="0" applyFill="1" applyBorder="1" applyAlignment="1">
      <alignment horizontal="left"/>
    </xf>
    <xf numFmtId="0" fontId="0" fillId="7" borderId="38" xfId="0" applyFill="1" applyBorder="1" applyAlignment="1">
      <alignment horizontal="center" vertical="top" wrapText="1"/>
    </xf>
    <xf numFmtId="0" fontId="0" fillId="7" borderId="35" xfId="0" applyFill="1" applyBorder="1" applyAlignment="1">
      <alignment vertical="top" wrapText="1"/>
    </xf>
    <xf numFmtId="0" fontId="0" fillId="7" borderId="32" xfId="0" applyFill="1" applyBorder="1"/>
    <xf numFmtId="0" fontId="0" fillId="7" borderId="16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0" xfId="0" applyFill="1"/>
    <xf numFmtId="0" fontId="0" fillId="7" borderId="35" xfId="0" applyFill="1" applyBorder="1" applyAlignment="1">
      <alignment horizontal="center" vertical="top" wrapText="1"/>
    </xf>
    <xf numFmtId="0" fontId="0" fillId="7" borderId="35" xfId="0" applyFill="1" applyBorder="1"/>
    <xf numFmtId="0" fontId="0" fillId="7" borderId="35" xfId="0" applyFill="1" applyBorder="1" applyAlignment="1">
      <alignment horizontal="left"/>
    </xf>
    <xf numFmtId="0" fontId="0" fillId="7" borderId="60" xfId="0" applyFill="1" applyBorder="1" applyAlignment="1">
      <alignment horizontal="center" vertical="top" wrapText="1"/>
    </xf>
    <xf numFmtId="0" fontId="0" fillId="7" borderId="44" xfId="0" applyFill="1" applyBorder="1" applyAlignment="1">
      <alignment horizontal="left"/>
    </xf>
    <xf numFmtId="0" fontId="0" fillId="8" borderId="9" xfId="0" applyFill="1" applyBorder="1" applyAlignment="1">
      <alignment horizontal="center" vertical="top" wrapText="1"/>
    </xf>
    <xf numFmtId="0" fontId="0" fillId="8" borderId="44" xfId="0" applyFill="1" applyBorder="1" applyAlignment="1">
      <alignment vertical="top" wrapText="1"/>
    </xf>
    <xf numFmtId="0" fontId="0" fillId="8" borderId="8" xfId="0" applyFill="1" applyBorder="1" applyAlignment="1">
      <alignment horizontal="left"/>
    </xf>
    <xf numFmtId="0" fontId="0" fillId="0" borderId="7" xfId="0" applyBorder="1" applyAlignment="1">
      <alignment wrapText="1"/>
    </xf>
    <xf numFmtId="0" fontId="0" fillId="8" borderId="19" xfId="0" applyFill="1" applyBorder="1" applyAlignment="1">
      <alignment horizontal="center"/>
    </xf>
    <xf numFmtId="0" fontId="0" fillId="8" borderId="20" xfId="0" applyFill="1" applyBorder="1" applyAlignment="1">
      <alignment horizontal="center"/>
    </xf>
    <xf numFmtId="0" fontId="0" fillId="2" borderId="32" xfId="0" applyFill="1" applyBorder="1" applyAlignment="1">
      <alignment vertical="top" wrapText="1"/>
    </xf>
    <xf numFmtId="0" fontId="0" fillId="2" borderId="43" xfId="0" applyFill="1" applyBorder="1" applyAlignment="1">
      <alignment horizontal="center" vertical="top" wrapText="1"/>
    </xf>
    <xf numFmtId="0" fontId="0" fillId="2" borderId="40" xfId="0" applyFill="1" applyBorder="1"/>
    <xf numFmtId="0" fontId="0" fillId="2" borderId="35" xfId="0" applyFill="1" applyBorder="1" applyAlignment="1">
      <alignment vertical="top" wrapText="1"/>
    </xf>
    <xf numFmtId="0" fontId="0" fillId="2" borderId="22" xfId="0" applyFill="1" applyBorder="1"/>
    <xf numFmtId="0" fontId="0" fillId="8" borderId="18" xfId="0" applyFill="1" applyBorder="1" applyAlignment="1">
      <alignment horizontal="center"/>
    </xf>
    <xf numFmtId="0" fontId="0" fillId="2" borderId="60" xfId="0" applyFill="1" applyBorder="1" applyAlignment="1">
      <alignment vertical="top" wrapText="1"/>
    </xf>
    <xf numFmtId="0" fontId="0" fillId="8" borderId="32" xfId="0" applyFill="1" applyBorder="1" applyAlignment="1">
      <alignment vertical="top" wrapText="1"/>
    </xf>
    <xf numFmtId="0" fontId="0" fillId="8" borderId="43" xfId="0" applyFill="1" applyBorder="1" applyAlignment="1">
      <alignment horizontal="center" vertical="top" wrapText="1"/>
    </xf>
    <xf numFmtId="0" fontId="0" fillId="8" borderId="35" xfId="0" applyFill="1" applyBorder="1" applyAlignment="1">
      <alignment vertical="top" wrapText="1"/>
    </xf>
    <xf numFmtId="0" fontId="0" fillId="8" borderId="23" xfId="0" applyFill="1" applyBorder="1" applyAlignment="1">
      <alignment horizontal="center" vertical="top" wrapText="1"/>
    </xf>
    <xf numFmtId="0" fontId="0" fillId="12" borderId="32" xfId="0" applyFill="1" applyBorder="1" applyAlignment="1">
      <alignment vertical="top" wrapText="1"/>
    </xf>
    <xf numFmtId="0" fontId="0" fillId="12" borderId="43" xfId="0" applyFill="1" applyBorder="1" applyAlignment="1">
      <alignment horizontal="center" vertical="top" wrapText="1"/>
    </xf>
    <xf numFmtId="0" fontId="0" fillId="12" borderId="40" xfId="0" applyFill="1" applyBorder="1"/>
    <xf numFmtId="0" fontId="0" fillId="12" borderId="35" xfId="0" applyFill="1" applyBorder="1" applyAlignment="1">
      <alignment vertical="top" wrapText="1"/>
    </xf>
    <xf numFmtId="0" fontId="0" fillId="12" borderId="22" xfId="0" applyFill="1" applyBorder="1"/>
    <xf numFmtId="0" fontId="0" fillId="12" borderId="44" xfId="0" applyFill="1" applyBorder="1" applyAlignment="1">
      <alignment vertical="top" wrapText="1"/>
    </xf>
    <xf numFmtId="0" fontId="0" fillId="12" borderId="62" xfId="0" applyFill="1" applyBorder="1" applyAlignment="1">
      <alignment horizontal="center" vertical="top" wrapText="1"/>
    </xf>
    <xf numFmtId="0" fontId="0" fillId="12" borderId="25" xfId="0" applyFill="1" applyBorder="1"/>
    <xf numFmtId="0" fontId="0" fillId="0" borderId="30" xfId="0" applyBorder="1" applyAlignment="1">
      <alignment horizontal="center" vertical="top" wrapText="1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 wrapText="1"/>
    </xf>
    <xf numFmtId="0" fontId="0" fillId="6" borderId="32" xfId="0" applyFill="1" applyBorder="1" applyAlignment="1">
      <alignment vertical="top" wrapText="1"/>
    </xf>
    <xf numFmtId="0" fontId="0" fillId="6" borderId="35" xfId="0" applyFill="1" applyBorder="1" applyAlignment="1">
      <alignment vertical="top" wrapText="1"/>
    </xf>
    <xf numFmtId="0" fontId="0" fillId="6" borderId="61" xfId="0" applyFill="1" applyBorder="1"/>
    <xf numFmtId="0" fontId="0" fillId="6" borderId="44" xfId="0" applyFill="1" applyBorder="1" applyAlignment="1">
      <alignment vertical="top" wrapText="1"/>
    </xf>
    <xf numFmtId="0" fontId="0" fillId="9" borderId="38" xfId="0" applyFill="1" applyBorder="1" applyAlignment="1">
      <alignment vertical="top" wrapText="1"/>
    </xf>
    <xf numFmtId="0" fontId="0" fillId="9" borderId="35" xfId="0" applyFill="1" applyBorder="1" applyAlignment="1">
      <alignment vertical="top" wrapText="1"/>
    </xf>
    <xf numFmtId="0" fontId="0" fillId="9" borderId="61" xfId="0" applyFill="1" applyBorder="1" applyAlignment="1">
      <alignment vertical="center"/>
    </xf>
    <xf numFmtId="0" fontId="0" fillId="9" borderId="60" xfId="0" applyFill="1" applyBorder="1" applyAlignment="1">
      <alignment vertical="top" wrapText="1"/>
    </xf>
    <xf numFmtId="0" fontId="8" fillId="0" borderId="3" xfId="0" applyFont="1" applyBorder="1"/>
    <xf numFmtId="0" fontId="8" fillId="0" borderId="33" xfId="0" applyFont="1" applyBorder="1"/>
    <xf numFmtId="0" fontId="8" fillId="0" borderId="11" xfId="0" applyFont="1" applyBorder="1"/>
    <xf numFmtId="0" fontId="8" fillId="0" borderId="29" xfId="0" applyFont="1" applyBorder="1"/>
    <xf numFmtId="0" fontId="0" fillId="6" borderId="15" xfId="0" applyFill="1" applyBorder="1"/>
    <xf numFmtId="0" fontId="12" fillId="6" borderId="16" xfId="0" applyFont="1" applyFill="1" applyBorder="1" applyAlignment="1">
      <alignment horizontal="left" vertical="center" wrapText="1"/>
    </xf>
    <xf numFmtId="0" fontId="0" fillId="6" borderId="16" xfId="0" applyFill="1" applyBorder="1"/>
    <xf numFmtId="0" fontId="0" fillId="6" borderId="17" xfId="0" applyFill="1" applyBorder="1"/>
    <xf numFmtId="0" fontId="12" fillId="2" borderId="16" xfId="0" applyFont="1" applyFill="1" applyBorder="1" applyAlignment="1">
      <alignment horizontal="left" vertical="center" wrapText="1"/>
    </xf>
    <xf numFmtId="9" fontId="12" fillId="2" borderId="16" xfId="0" applyNumberFormat="1" applyFont="1" applyFill="1" applyBorder="1" applyAlignment="1">
      <alignment vertical="center"/>
    </xf>
    <xf numFmtId="0" fontId="12" fillId="2" borderId="16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horizontal="left" vertical="center"/>
    </xf>
    <xf numFmtId="0" fontId="12" fillId="2" borderId="16" xfId="0" applyFont="1" applyFill="1" applyBorder="1" applyAlignment="1">
      <alignment vertical="center" wrapText="1"/>
    </xf>
    <xf numFmtId="0" fontId="0" fillId="4" borderId="15" xfId="0" applyFill="1" applyBorder="1"/>
    <xf numFmtId="0" fontId="12" fillId="4" borderId="16" xfId="0" applyFont="1" applyFill="1" applyBorder="1" applyAlignment="1">
      <alignment horizontal="left" vertical="center" wrapText="1"/>
    </xf>
    <xf numFmtId="0" fontId="0" fillId="4" borderId="16" xfId="0" applyFill="1" applyBorder="1"/>
    <xf numFmtId="0" fontId="12" fillId="4" borderId="16" xfId="0" applyFont="1" applyFill="1" applyBorder="1" applyAlignment="1">
      <alignment horizontal="left" vertical="center"/>
    </xf>
    <xf numFmtId="0" fontId="12" fillId="4" borderId="17" xfId="0" applyFont="1" applyFill="1" applyBorder="1" applyAlignment="1">
      <alignment horizontal="left" vertical="center"/>
    </xf>
    <xf numFmtId="0" fontId="0" fillId="7" borderId="15" xfId="0" applyFill="1" applyBorder="1"/>
    <xf numFmtId="0" fontId="12" fillId="7" borderId="16" xfId="0" applyFont="1" applyFill="1" applyBorder="1" applyAlignment="1">
      <alignment horizontal="left" vertical="center" wrapText="1"/>
    </xf>
    <xf numFmtId="0" fontId="0" fillId="7" borderId="16" xfId="0" applyFill="1" applyBorder="1"/>
    <xf numFmtId="0" fontId="0" fillId="7" borderId="17" xfId="0" applyFill="1" applyBorder="1"/>
    <xf numFmtId="0" fontId="0" fillId="8" borderId="15" xfId="0" applyFill="1" applyBorder="1"/>
    <xf numFmtId="0" fontId="12" fillId="8" borderId="16" xfId="0" applyFont="1" applyFill="1" applyBorder="1" applyAlignment="1">
      <alignment horizontal="left" vertical="center" wrapText="1"/>
    </xf>
    <xf numFmtId="0" fontId="0" fillId="8" borderId="16" xfId="0" applyFill="1" applyBorder="1"/>
    <xf numFmtId="0" fontId="0" fillId="8" borderId="17" xfId="0" applyFill="1" applyBorder="1"/>
    <xf numFmtId="0" fontId="0" fillId="8" borderId="18" xfId="0" applyFill="1" applyBorder="1"/>
    <xf numFmtId="0" fontId="12" fillId="8" borderId="19" xfId="0" applyFont="1" applyFill="1" applyBorder="1" applyAlignment="1">
      <alignment horizontal="left" vertical="center" wrapText="1"/>
    </xf>
    <xf numFmtId="0" fontId="0" fillId="8" borderId="19" xfId="0" applyFill="1" applyBorder="1"/>
    <xf numFmtId="0" fontId="0" fillId="8" borderId="20" xfId="0" applyFill="1" applyBorder="1"/>
    <xf numFmtId="0" fontId="12" fillId="6" borderId="16" xfId="0" applyFont="1" applyFill="1" applyBorder="1" applyAlignment="1" applyProtection="1">
      <alignment horizontal="left" vertical="center"/>
      <protection locked="0"/>
    </xf>
    <xf numFmtId="0" fontId="12" fillId="2" borderId="16" xfId="0" applyFont="1" applyFill="1" applyBorder="1" applyAlignment="1" applyProtection="1">
      <alignment horizontal="left" vertical="center"/>
      <protection locked="0"/>
    </xf>
    <xf numFmtId="0" fontId="0" fillId="2" borderId="18" xfId="0" applyFill="1" applyBorder="1"/>
    <xf numFmtId="0" fontId="12" fillId="2" borderId="19" xfId="0" applyFont="1" applyFill="1" applyBorder="1" applyAlignment="1" applyProtection="1">
      <alignment horizontal="left" vertical="center"/>
      <protection locked="0"/>
    </xf>
    <xf numFmtId="0" fontId="0" fillId="2" borderId="19" xfId="0" applyFill="1" applyBorder="1"/>
    <xf numFmtId="0" fontId="12" fillId="2" borderId="19" xfId="0" applyFont="1" applyFill="1" applyBorder="1" applyAlignment="1">
      <alignment horizontal="left" vertical="center" wrapText="1"/>
    </xf>
    <xf numFmtId="0" fontId="0" fillId="2" borderId="20" xfId="0" applyFill="1" applyBorder="1"/>
    <xf numFmtId="0" fontId="0" fillId="11" borderId="0" xfId="0" applyFill="1"/>
    <xf numFmtId="0" fontId="0" fillId="11" borderId="15" xfId="0" applyFill="1" applyBorder="1"/>
    <xf numFmtId="0" fontId="12" fillId="11" borderId="16" xfId="0" applyFont="1" applyFill="1" applyBorder="1" applyAlignment="1" applyProtection="1">
      <alignment horizontal="left" vertical="center"/>
      <protection locked="0"/>
    </xf>
    <xf numFmtId="0" fontId="0" fillId="11" borderId="16" xfId="0" applyFill="1" applyBorder="1"/>
    <xf numFmtId="0" fontId="12" fillId="11" borderId="16" xfId="0" applyFont="1" applyFill="1" applyBorder="1" applyAlignment="1">
      <alignment horizontal="left" vertical="center" wrapText="1"/>
    </xf>
    <xf numFmtId="0" fontId="0" fillId="11" borderId="17" xfId="0" applyFill="1" applyBorder="1"/>
    <xf numFmtId="0" fontId="0" fillId="9" borderId="15" xfId="0" applyFill="1" applyBorder="1"/>
    <xf numFmtId="0" fontId="12" fillId="9" borderId="16" xfId="0" applyFont="1" applyFill="1" applyBorder="1" applyAlignment="1" applyProtection="1">
      <alignment horizontal="left" vertical="center"/>
      <protection locked="0"/>
    </xf>
    <xf numFmtId="0" fontId="0" fillId="9" borderId="16" xfId="0" applyFill="1" applyBorder="1"/>
    <xf numFmtId="0" fontId="0" fillId="9" borderId="17" xfId="0" applyFill="1" applyBorder="1"/>
    <xf numFmtId="0" fontId="0" fillId="9" borderId="18" xfId="0" applyFill="1" applyBorder="1"/>
    <xf numFmtId="0" fontId="12" fillId="9" borderId="19" xfId="0" applyFont="1" applyFill="1" applyBorder="1" applyAlignment="1" applyProtection="1">
      <alignment horizontal="left" vertical="center"/>
      <protection locked="0"/>
    </xf>
    <xf numFmtId="0" fontId="0" fillId="9" borderId="19" xfId="0" applyFill="1" applyBorder="1"/>
    <xf numFmtId="0" fontId="0" fillId="9" borderId="20" xfId="0" applyFill="1" applyBorder="1"/>
    <xf numFmtId="0" fontId="9" fillId="6" borderId="15" xfId="0" applyFont="1" applyFill="1" applyBorder="1"/>
    <xf numFmtId="0" fontId="9" fillId="6" borderId="0" xfId="0" applyFont="1" applyFill="1"/>
    <xf numFmtId="0" fontId="9" fillId="6" borderId="16" xfId="0" applyFont="1" applyFill="1" applyBorder="1" applyAlignment="1" applyProtection="1">
      <alignment horizontal="left" vertical="center"/>
      <protection locked="0"/>
    </xf>
    <xf numFmtId="0" fontId="9" fillId="6" borderId="16" xfId="0" applyFont="1" applyFill="1" applyBorder="1" applyAlignment="1">
      <alignment horizontal="left" vertical="center" wrapText="1"/>
    </xf>
    <xf numFmtId="0" fontId="9" fillId="6" borderId="17" xfId="0" applyFont="1" applyFill="1" applyBorder="1"/>
    <xf numFmtId="0" fontId="9" fillId="9" borderId="15" xfId="0" applyFont="1" applyFill="1" applyBorder="1"/>
    <xf numFmtId="0" fontId="9" fillId="9" borderId="16" xfId="0" applyFont="1" applyFill="1" applyBorder="1" applyAlignment="1" applyProtection="1">
      <alignment horizontal="left" vertical="center"/>
      <protection locked="0"/>
    </xf>
    <xf numFmtId="0" fontId="9" fillId="9" borderId="16" xfId="0" applyFont="1" applyFill="1" applyBorder="1"/>
    <xf numFmtId="0" fontId="9" fillId="9" borderId="17" xfId="0" applyFont="1" applyFill="1" applyBorder="1"/>
    <xf numFmtId="0" fontId="9" fillId="9" borderId="0" xfId="0" applyFont="1" applyFill="1"/>
    <xf numFmtId="0" fontId="9" fillId="0" borderId="0" xfId="0" applyFont="1" applyAlignment="1">
      <alignment textRotation="90" wrapText="1"/>
    </xf>
    <xf numFmtId="0" fontId="0" fillId="0" borderId="0" xfId="0" applyAlignment="1">
      <alignment textRotation="90"/>
    </xf>
    <xf numFmtId="0" fontId="12" fillId="6" borderId="42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wrapText="1"/>
    </xf>
    <xf numFmtId="0" fontId="4" fillId="2" borderId="38" xfId="0" applyFont="1" applyFill="1" applyBorder="1" applyAlignment="1">
      <alignment horizontal="center" vertical="top" wrapText="1"/>
    </xf>
    <xf numFmtId="0" fontId="4" fillId="2" borderId="22" xfId="0" applyFont="1" applyFill="1" applyBorder="1"/>
    <xf numFmtId="0" fontId="4" fillId="2" borderId="22" xfId="0" applyFont="1" applyFill="1" applyBorder="1" applyAlignment="1">
      <alignment wrapText="1"/>
    </xf>
    <xf numFmtId="0" fontId="4" fillId="6" borderId="17" xfId="0" applyFont="1" applyFill="1" applyBorder="1"/>
    <xf numFmtId="0" fontId="4" fillId="6" borderId="15" xfId="0" applyFont="1" applyFill="1" applyBorder="1"/>
    <xf numFmtId="0" fontId="12" fillId="6" borderId="42" xfId="0" applyFont="1" applyFill="1" applyBorder="1" applyAlignment="1">
      <alignment horizontal="left" vertical="center" wrapText="1"/>
    </xf>
    <xf numFmtId="0" fontId="4" fillId="6" borderId="42" xfId="0" applyFont="1" applyFill="1" applyBorder="1"/>
    <xf numFmtId="0" fontId="3" fillId="0" borderId="0" xfId="0" applyFont="1" applyAlignment="1">
      <alignment wrapText="1"/>
    </xf>
    <xf numFmtId="0" fontId="3" fillId="2" borderId="16" xfId="0" applyFont="1" applyFill="1" applyBorder="1" applyAlignment="1">
      <alignment horizontal="center"/>
    </xf>
    <xf numFmtId="0" fontId="8" fillId="0" borderId="0" xfId="0" applyFont="1" applyProtection="1">
      <protection hidden="1"/>
    </xf>
    <xf numFmtId="0" fontId="0" fillId="0" borderId="0" xfId="0" applyProtection="1">
      <protection hidden="1"/>
    </xf>
    <xf numFmtId="0" fontId="31" fillId="0" borderId="0" xfId="2" applyProtection="1">
      <protection hidden="1"/>
    </xf>
    <xf numFmtId="0" fontId="31" fillId="0" borderId="0" xfId="2" applyProtection="1">
      <protection locked="0" hidden="1"/>
    </xf>
    <xf numFmtId="0" fontId="2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8" fillId="0" borderId="1" xfId="0" applyFont="1" applyBorder="1" applyProtection="1">
      <protection hidden="1"/>
    </xf>
    <xf numFmtId="0" fontId="9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wrapText="1"/>
      <protection hidden="1"/>
    </xf>
    <xf numFmtId="0" fontId="8" fillId="0" borderId="0" xfId="0" applyFont="1" applyAlignment="1" applyProtection="1">
      <alignment horizontal="left" wrapText="1"/>
      <protection hidden="1"/>
    </xf>
    <xf numFmtId="0" fontId="8" fillId="0" borderId="10" xfId="0" applyFont="1" applyBorder="1" applyProtection="1">
      <protection hidden="1"/>
    </xf>
    <xf numFmtId="0" fontId="12" fillId="0" borderId="13" xfId="0" applyFont="1" applyBorder="1" applyAlignment="1" applyProtection="1">
      <alignment horizontal="left"/>
      <protection hidden="1"/>
    </xf>
    <xf numFmtId="0" fontId="9" fillId="0" borderId="0" xfId="0" applyFont="1" applyProtection="1">
      <protection hidden="1"/>
    </xf>
    <xf numFmtId="0" fontId="12" fillId="0" borderId="16" xfId="0" applyFont="1" applyBorder="1" applyAlignment="1" applyProtection="1">
      <alignment horizontal="left"/>
      <protection hidden="1"/>
    </xf>
    <xf numFmtId="0" fontId="12" fillId="0" borderId="19" xfId="0" applyFont="1" applyBorder="1" applyAlignment="1" applyProtection="1">
      <alignment horizontal="left"/>
      <protection hidden="1"/>
    </xf>
    <xf numFmtId="0" fontId="12" fillId="0" borderId="0" xfId="0" applyFont="1" applyAlignment="1" applyProtection="1">
      <alignment horizontal="left"/>
      <protection hidden="1"/>
    </xf>
    <xf numFmtId="0" fontId="0" fillId="0" borderId="17" xfId="0" applyBorder="1" applyProtection="1">
      <protection hidden="1"/>
    </xf>
    <xf numFmtId="0" fontId="9" fillId="2" borderId="2" xfId="0" applyFont="1" applyFill="1" applyBorder="1" applyAlignment="1" applyProtection="1">
      <alignment horizontal="center"/>
      <protection locked="0" hidden="1"/>
    </xf>
    <xf numFmtId="0" fontId="11" fillId="2" borderId="9" xfId="0" applyFont="1" applyFill="1" applyBorder="1" applyAlignment="1" applyProtection="1">
      <alignment horizontal="center"/>
      <protection locked="0" hidden="1"/>
    </xf>
    <xf numFmtId="0" fontId="9" fillId="2" borderId="10" xfId="0" applyFont="1" applyFill="1" applyBorder="1" applyAlignment="1" applyProtection="1">
      <alignment horizontal="center"/>
      <protection locked="0" hidden="1"/>
    </xf>
    <xf numFmtId="0" fontId="9" fillId="2" borderId="13" xfId="0" applyFont="1" applyFill="1" applyBorder="1" applyAlignment="1" applyProtection="1">
      <alignment horizontal="center"/>
      <protection locked="0" hidden="1"/>
    </xf>
    <xf numFmtId="0" fontId="9" fillId="2" borderId="14" xfId="0" applyFont="1" applyFill="1" applyBorder="1" applyAlignment="1" applyProtection="1">
      <alignment horizontal="center"/>
      <protection locked="0" hidden="1"/>
    </xf>
    <xf numFmtId="0" fontId="9" fillId="2" borderId="20" xfId="0" applyFont="1" applyFill="1" applyBorder="1" applyProtection="1">
      <protection locked="0" hidden="1"/>
    </xf>
    <xf numFmtId="0" fontId="8" fillId="4" borderId="0" xfId="0" applyFont="1" applyFill="1" applyAlignment="1" applyProtection="1">
      <alignment horizontal="left"/>
      <protection hidden="1"/>
    </xf>
    <xf numFmtId="0" fontId="8" fillId="4" borderId="0" xfId="0" applyFont="1" applyFill="1" applyProtection="1">
      <protection hidden="1"/>
    </xf>
    <xf numFmtId="0" fontId="0" fillId="4" borderId="0" xfId="0" applyFill="1" applyProtection="1">
      <protection hidden="1"/>
    </xf>
    <xf numFmtId="0" fontId="13" fillId="0" borderId="0" xfId="0" applyFont="1" applyProtection="1">
      <protection hidden="1"/>
    </xf>
    <xf numFmtId="0" fontId="13" fillId="0" borderId="9" xfId="0" applyFont="1" applyBorder="1" applyProtection="1">
      <protection hidden="1"/>
    </xf>
    <xf numFmtId="0" fontId="0" fillId="0" borderId="0" xfId="0" applyAlignment="1" applyProtection="1">
      <alignment horizontal="center" wrapText="1"/>
      <protection hidden="1"/>
    </xf>
    <xf numFmtId="0" fontId="13" fillId="0" borderId="12" xfId="0" applyFont="1" applyBorder="1" applyAlignment="1" applyProtection="1">
      <alignment horizontal="center"/>
      <protection hidden="1"/>
    </xf>
    <xf numFmtId="0" fontId="13" fillId="0" borderId="13" xfId="0" applyFont="1" applyBorder="1" applyAlignment="1" applyProtection="1">
      <alignment horizontal="center"/>
      <protection hidden="1"/>
    </xf>
    <xf numFmtId="0" fontId="13" fillId="2" borderId="9" xfId="0" applyFont="1" applyFill="1" applyBorder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13" fillId="0" borderId="19" xfId="0" applyFont="1" applyBorder="1" applyAlignment="1" applyProtection="1">
      <alignment horizontal="center"/>
      <protection hidden="1"/>
    </xf>
    <xf numFmtId="0" fontId="0" fillId="0" borderId="14" xfId="0" applyBorder="1" applyProtection="1">
      <protection hidden="1"/>
    </xf>
    <xf numFmtId="0" fontId="0" fillId="0" borderId="32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35" xfId="0" applyBorder="1" applyAlignment="1" applyProtection="1">
      <alignment horizontal="center"/>
      <protection hidden="1"/>
    </xf>
    <xf numFmtId="0" fontId="14" fillId="0" borderId="0" xfId="0" applyFont="1" applyAlignment="1" applyProtection="1">
      <alignment horizontal="center" vertical="top" wrapText="1"/>
      <protection hidden="1"/>
    </xf>
    <xf numFmtId="0" fontId="12" fillId="2" borderId="9" xfId="0" applyFont="1" applyFill="1" applyBorder="1" applyAlignment="1" applyProtection="1">
      <alignment horizontal="center"/>
      <protection hidden="1"/>
    </xf>
    <xf numFmtId="0" fontId="9" fillId="2" borderId="12" xfId="0" applyFont="1" applyFill="1" applyBorder="1" applyProtection="1">
      <protection locked="0" hidden="1"/>
    </xf>
    <xf numFmtId="0" fontId="9" fillId="2" borderId="15" xfId="0" applyFont="1" applyFill="1" applyBorder="1" applyProtection="1">
      <protection locked="0" hidden="1"/>
    </xf>
    <xf numFmtId="0" fontId="9" fillId="2" borderId="12" xfId="0" applyFont="1" applyFill="1" applyBorder="1" applyAlignment="1" applyProtection="1">
      <alignment horizontal="center"/>
      <protection locked="0" hidden="1"/>
    </xf>
    <xf numFmtId="0" fontId="0" fillId="2" borderId="15" xfId="0" applyFill="1" applyBorder="1" applyProtection="1">
      <protection locked="0" hidden="1"/>
    </xf>
    <xf numFmtId="0" fontId="0" fillId="2" borderId="16" xfId="0" applyFill="1" applyBorder="1" applyProtection="1">
      <protection locked="0" hidden="1"/>
    </xf>
    <xf numFmtId="0" fontId="0" fillId="2" borderId="17" xfId="0" applyFill="1" applyBorder="1" applyProtection="1">
      <protection locked="0" hidden="1"/>
    </xf>
    <xf numFmtId="0" fontId="15" fillId="0" borderId="0" xfId="0" applyFont="1" applyProtection="1">
      <protection hidden="1"/>
    </xf>
    <xf numFmtId="0" fontId="13" fillId="0" borderId="0" xfId="0" applyFont="1" applyAlignment="1" applyProtection="1">
      <alignment horizontal="center"/>
      <protection hidden="1"/>
    </xf>
    <xf numFmtId="0" fontId="0" fillId="0" borderId="32" xfId="0" applyBorder="1" applyProtection="1">
      <protection hidden="1"/>
    </xf>
    <xf numFmtId="0" fontId="15" fillId="5" borderId="32" xfId="0" applyFont="1" applyFill="1" applyBorder="1" applyProtection="1">
      <protection hidden="1"/>
    </xf>
    <xf numFmtId="0" fontId="0" fillId="2" borderId="0" xfId="0" applyFill="1" applyProtection="1">
      <protection hidden="1"/>
    </xf>
    <xf numFmtId="0" fontId="0" fillId="0" borderId="7" xfId="0" applyBorder="1" applyProtection="1">
      <protection hidden="1"/>
    </xf>
    <xf numFmtId="0" fontId="27" fillId="4" borderId="34" xfId="0" applyFont="1" applyFill="1" applyBorder="1" applyProtection="1">
      <protection hidden="1"/>
    </xf>
    <xf numFmtId="0" fontId="13" fillId="0" borderId="35" xfId="0" applyFont="1" applyBorder="1" applyProtection="1">
      <protection hidden="1"/>
    </xf>
    <xf numFmtId="0" fontId="15" fillId="5" borderId="35" xfId="0" applyFont="1" applyFill="1" applyBorder="1" applyProtection="1">
      <protection hidden="1"/>
    </xf>
    <xf numFmtId="0" fontId="8" fillId="0" borderId="4" xfId="0" applyFont="1" applyBorder="1" applyProtection="1">
      <protection hidden="1"/>
    </xf>
    <xf numFmtId="0" fontId="8" fillId="0" borderId="12" xfId="0" applyFont="1" applyBorder="1" applyProtection="1">
      <protection hidden="1"/>
    </xf>
    <xf numFmtId="0" fontId="8" fillId="0" borderId="13" xfId="0" applyFont="1" applyBorder="1" applyProtection="1">
      <protection hidden="1"/>
    </xf>
    <xf numFmtId="0" fontId="8" fillId="0" borderId="39" xfId="0" applyFont="1" applyBorder="1" applyProtection="1">
      <protection hidden="1"/>
    </xf>
    <xf numFmtId="0" fontId="16" fillId="5" borderId="4" xfId="0" applyFont="1" applyFill="1" applyBorder="1" applyAlignment="1" applyProtection="1">
      <alignment horizontal="center"/>
      <protection hidden="1"/>
    </xf>
    <xf numFmtId="0" fontId="15" fillId="5" borderId="42" xfId="0" applyFont="1" applyFill="1" applyBorder="1" applyAlignment="1" applyProtection="1">
      <alignment horizontal="center"/>
      <protection hidden="1"/>
    </xf>
    <xf numFmtId="0" fontId="15" fillId="5" borderId="17" xfId="0" applyFont="1" applyFill="1" applyBorder="1" applyAlignment="1" applyProtection="1">
      <alignment horizontal="center"/>
      <protection hidden="1"/>
    </xf>
    <xf numFmtId="0" fontId="0" fillId="0" borderId="23" xfId="0" applyBorder="1" applyAlignment="1" applyProtection="1">
      <alignment horizontal="center"/>
      <protection hidden="1"/>
    </xf>
    <xf numFmtId="0" fontId="9" fillId="2" borderId="5" xfId="0" applyFont="1" applyFill="1" applyBorder="1" applyProtection="1">
      <protection hidden="1"/>
    </xf>
    <xf numFmtId="0" fontId="0" fillId="0" borderId="42" xfId="0" applyBorder="1" applyProtection="1">
      <protection hidden="1"/>
    </xf>
    <xf numFmtId="0" fontId="0" fillId="0" borderId="16" xfId="0" applyBorder="1" applyProtection="1">
      <protection hidden="1"/>
    </xf>
    <xf numFmtId="0" fontId="0" fillId="0" borderId="21" xfId="0" applyBorder="1" applyAlignment="1" applyProtection="1">
      <alignment horizontal="center"/>
      <protection hidden="1"/>
    </xf>
    <xf numFmtId="0" fontId="15" fillId="5" borderId="32" xfId="0" applyFont="1" applyFill="1" applyBorder="1" applyAlignment="1" applyProtection="1">
      <alignment horizontal="center"/>
      <protection hidden="1"/>
    </xf>
    <xf numFmtId="0" fontId="12" fillId="0" borderId="15" xfId="0" applyFont="1" applyBorder="1" applyAlignment="1" applyProtection="1">
      <alignment horizontal="center"/>
      <protection hidden="1"/>
    </xf>
    <xf numFmtId="0" fontId="9" fillId="2" borderId="60" xfId="0" applyFont="1" applyFill="1" applyBorder="1" applyProtection="1">
      <protection hidden="1"/>
    </xf>
    <xf numFmtId="0" fontId="0" fillId="0" borderId="35" xfId="0" applyBorder="1" applyProtection="1">
      <protection hidden="1"/>
    </xf>
    <xf numFmtId="0" fontId="9" fillId="2" borderId="35" xfId="0" applyFont="1" applyFill="1" applyBorder="1" applyProtection="1">
      <protection hidden="1"/>
    </xf>
    <xf numFmtId="0" fontId="8" fillId="4" borderId="34" xfId="0" applyFont="1" applyFill="1" applyBorder="1" applyProtection="1">
      <protection hidden="1"/>
    </xf>
    <xf numFmtId="0" fontId="15" fillId="5" borderId="35" xfId="0" applyFont="1" applyFill="1" applyBorder="1" applyAlignment="1" applyProtection="1">
      <alignment horizontal="center"/>
      <protection hidden="1"/>
    </xf>
    <xf numFmtId="0" fontId="15" fillId="5" borderId="44" xfId="0" applyFont="1" applyFill="1" applyBorder="1" applyAlignment="1" applyProtection="1">
      <alignment horizontal="center"/>
      <protection hidden="1"/>
    </xf>
    <xf numFmtId="0" fontId="0" fillId="0" borderId="44" xfId="0" applyBorder="1" applyProtection="1">
      <protection hidden="1"/>
    </xf>
    <xf numFmtId="0" fontId="16" fillId="5" borderId="32" xfId="0" applyFont="1" applyFill="1" applyBorder="1" applyAlignment="1" applyProtection="1">
      <alignment horizontal="center"/>
      <protection hidden="1"/>
    </xf>
    <xf numFmtId="0" fontId="0" fillId="0" borderId="29" xfId="0" applyBorder="1" applyProtection="1">
      <protection hidden="1"/>
    </xf>
    <xf numFmtId="0" fontId="0" fillId="0" borderId="30" xfId="0" applyBorder="1" applyProtection="1">
      <protection hidden="1"/>
    </xf>
    <xf numFmtId="0" fontId="18" fillId="0" borderId="0" xfId="0" applyFont="1" applyAlignment="1" applyProtection="1">
      <alignment horizontal="left"/>
      <protection hidden="1"/>
    </xf>
    <xf numFmtId="0" fontId="14" fillId="0" borderId="0" xfId="0" applyFont="1" applyAlignment="1" applyProtection="1">
      <alignment horizontal="right"/>
      <protection hidden="1"/>
    </xf>
    <xf numFmtId="0" fontId="14" fillId="0" borderId="0" xfId="0" applyFont="1" applyAlignment="1" applyProtection="1">
      <alignment horizontal="left"/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0" fontId="9" fillId="2" borderId="5" xfId="0" applyFont="1" applyFill="1" applyBorder="1" applyProtection="1">
      <protection locked="0" hidden="1"/>
    </xf>
    <xf numFmtId="0" fontId="9" fillId="2" borderId="60" xfId="0" applyFont="1" applyFill="1" applyBorder="1" applyProtection="1">
      <protection locked="0" hidden="1"/>
    </xf>
    <xf numFmtId="0" fontId="0" fillId="0" borderId="0" xfId="0" applyProtection="1">
      <protection locked="0" hidden="1"/>
    </xf>
    <xf numFmtId="0" fontId="1" fillId="0" borderId="0" xfId="0" applyFont="1"/>
    <xf numFmtId="0" fontId="6" fillId="0" borderId="0" xfId="0" applyFont="1" applyProtection="1">
      <protection hidden="1"/>
    </xf>
    <xf numFmtId="0" fontId="16" fillId="5" borderId="46" xfId="0" applyFont="1" applyFill="1" applyBorder="1" applyProtection="1">
      <protection hidden="1"/>
    </xf>
    <xf numFmtId="0" fontId="16" fillId="5" borderId="47" xfId="0" applyFont="1" applyFill="1" applyBorder="1" applyProtection="1">
      <protection hidden="1"/>
    </xf>
    <xf numFmtId="0" fontId="16" fillId="5" borderId="48" xfId="0" applyFont="1" applyFill="1" applyBorder="1" applyProtection="1">
      <protection hidden="1"/>
    </xf>
    <xf numFmtId="10" fontId="16" fillId="5" borderId="49" xfId="0" applyNumberFormat="1" applyFont="1" applyFill="1" applyBorder="1" applyProtection="1">
      <protection hidden="1"/>
    </xf>
    <xf numFmtId="10" fontId="16" fillId="5" borderId="50" xfId="0" applyNumberFormat="1" applyFont="1" applyFill="1" applyBorder="1" applyProtection="1">
      <protection hidden="1"/>
    </xf>
    <xf numFmtId="10" fontId="8" fillId="0" borderId="7" xfId="0" applyNumberFormat="1" applyFont="1" applyBorder="1" applyProtection="1">
      <protection hidden="1"/>
    </xf>
    <xf numFmtId="10" fontId="8" fillId="0" borderId="49" xfId="0" applyNumberFormat="1" applyFont="1" applyBorder="1" applyProtection="1">
      <protection hidden="1"/>
    </xf>
    <xf numFmtId="10" fontId="8" fillId="0" borderId="50" xfId="0" applyNumberFormat="1" applyFont="1" applyBorder="1" applyProtection="1">
      <protection hidden="1"/>
    </xf>
    <xf numFmtId="0" fontId="27" fillId="6" borderId="52" xfId="0" applyFont="1" applyFill="1" applyBorder="1" applyProtection="1">
      <protection hidden="1"/>
    </xf>
    <xf numFmtId="0" fontId="8" fillId="6" borderId="53" xfId="0" applyFont="1" applyFill="1" applyBorder="1" applyProtection="1">
      <protection hidden="1"/>
    </xf>
    <xf numFmtId="0" fontId="27" fillId="6" borderId="53" xfId="0" applyFont="1" applyFill="1" applyBorder="1" applyProtection="1">
      <protection hidden="1"/>
    </xf>
    <xf numFmtId="0" fontId="27" fillId="13" borderId="53" xfId="0" applyFont="1" applyFill="1" applyBorder="1" applyProtection="1">
      <protection hidden="1"/>
    </xf>
    <xf numFmtId="0" fontId="8" fillId="13" borderId="53" xfId="0" applyFont="1" applyFill="1" applyBorder="1" applyProtection="1">
      <protection hidden="1"/>
    </xf>
    <xf numFmtId="0" fontId="27" fillId="14" borderId="53" xfId="0" applyFont="1" applyFill="1" applyBorder="1" applyProtection="1">
      <protection hidden="1"/>
    </xf>
    <xf numFmtId="0" fontId="8" fillId="14" borderId="53" xfId="0" applyFont="1" applyFill="1" applyBorder="1" applyProtection="1">
      <protection hidden="1"/>
    </xf>
    <xf numFmtId="0" fontId="27" fillId="15" borderId="53" xfId="0" applyFont="1" applyFill="1" applyBorder="1" applyProtection="1">
      <protection hidden="1"/>
    </xf>
    <xf numFmtId="0" fontId="8" fillId="15" borderId="53" xfId="0" applyFont="1" applyFill="1" applyBorder="1" applyProtection="1">
      <protection hidden="1"/>
    </xf>
    <xf numFmtId="0" fontId="27" fillId="16" borderId="53" xfId="0" applyFont="1" applyFill="1" applyBorder="1" applyProtection="1">
      <protection hidden="1"/>
    </xf>
    <xf numFmtId="0" fontId="8" fillId="16" borderId="53" xfId="0" applyFont="1" applyFill="1" applyBorder="1" applyProtection="1">
      <protection hidden="1"/>
    </xf>
    <xf numFmtId="0" fontId="27" fillId="17" borderId="53" xfId="0" applyFont="1" applyFill="1" applyBorder="1" applyProtection="1">
      <protection hidden="1"/>
    </xf>
    <xf numFmtId="0" fontId="8" fillId="17" borderId="53" xfId="0" applyFont="1" applyFill="1" applyBorder="1" applyProtection="1">
      <protection hidden="1"/>
    </xf>
    <xf numFmtId="0" fontId="27" fillId="18" borderId="53" xfId="0" applyFont="1" applyFill="1" applyBorder="1" applyProtection="1">
      <protection hidden="1"/>
    </xf>
    <xf numFmtId="0" fontId="8" fillId="18" borderId="53" xfId="0" applyFont="1" applyFill="1" applyBorder="1" applyProtection="1">
      <protection hidden="1"/>
    </xf>
    <xf numFmtId="0" fontId="27" fillId="2" borderId="53" xfId="0" applyFont="1" applyFill="1" applyBorder="1" applyProtection="1">
      <protection hidden="1"/>
    </xf>
    <xf numFmtId="0" fontId="8" fillId="2" borderId="53" xfId="0" applyFont="1" applyFill="1" applyBorder="1" applyProtection="1">
      <protection hidden="1"/>
    </xf>
    <xf numFmtId="0" fontId="27" fillId="19" borderId="53" xfId="0" applyFont="1" applyFill="1" applyBorder="1" applyProtection="1">
      <protection hidden="1"/>
    </xf>
    <xf numFmtId="0" fontId="8" fillId="19" borderId="53" xfId="0" applyFont="1" applyFill="1" applyBorder="1" applyProtection="1">
      <protection hidden="1"/>
    </xf>
    <xf numFmtId="0" fontId="27" fillId="20" borderId="53" xfId="0" applyFont="1" applyFill="1" applyBorder="1" applyProtection="1">
      <protection hidden="1"/>
    </xf>
    <xf numFmtId="0" fontId="8" fillId="20" borderId="53" xfId="0" applyFont="1" applyFill="1" applyBorder="1" applyProtection="1">
      <protection hidden="1"/>
    </xf>
    <xf numFmtId="0" fontId="27" fillId="21" borderId="53" xfId="0" applyFont="1" applyFill="1" applyBorder="1" applyProtection="1">
      <protection hidden="1"/>
    </xf>
    <xf numFmtId="0" fontId="8" fillId="21" borderId="53" xfId="0" applyFont="1" applyFill="1" applyBorder="1" applyProtection="1">
      <protection hidden="1"/>
    </xf>
    <xf numFmtId="0" fontId="27" fillId="7" borderId="53" xfId="0" applyFont="1" applyFill="1" applyBorder="1" applyProtection="1">
      <protection hidden="1"/>
    </xf>
    <xf numFmtId="0" fontId="8" fillId="7" borderId="53" xfId="0" applyFont="1" applyFill="1" applyBorder="1" applyProtection="1">
      <protection hidden="1"/>
    </xf>
    <xf numFmtId="0" fontId="27" fillId="23" borderId="53" xfId="0" applyFont="1" applyFill="1" applyBorder="1" applyProtection="1">
      <protection hidden="1"/>
    </xf>
    <xf numFmtId="0" fontId="8" fillId="23" borderId="53" xfId="0" applyFont="1" applyFill="1" applyBorder="1" applyProtection="1">
      <protection hidden="1"/>
    </xf>
    <xf numFmtId="0" fontId="27" fillId="8" borderId="53" xfId="0" applyFont="1" applyFill="1" applyBorder="1" applyProtection="1">
      <protection hidden="1"/>
    </xf>
    <xf numFmtId="0" fontId="8" fillId="8" borderId="53" xfId="0" applyFont="1" applyFill="1" applyBorder="1" applyProtection="1">
      <protection hidden="1"/>
    </xf>
    <xf numFmtId="0" fontId="8" fillId="8" borderId="2" xfId="0" applyFont="1" applyFill="1" applyBorder="1" applyProtection="1">
      <protection hidden="1"/>
    </xf>
    <xf numFmtId="0" fontId="27" fillId="25" borderId="53" xfId="0" applyFont="1" applyFill="1" applyBorder="1" applyProtection="1">
      <protection hidden="1"/>
    </xf>
    <xf numFmtId="0" fontId="8" fillId="25" borderId="53" xfId="0" applyFont="1" applyFill="1" applyBorder="1" applyProtection="1">
      <protection hidden="1"/>
    </xf>
    <xf numFmtId="0" fontId="8" fillId="25" borderId="2" xfId="0" applyFont="1" applyFill="1" applyBorder="1" applyProtection="1">
      <protection hidden="1"/>
    </xf>
    <xf numFmtId="0" fontId="15" fillId="5" borderId="42" xfId="0" applyFont="1" applyFill="1" applyBorder="1" applyProtection="1">
      <protection hidden="1"/>
    </xf>
    <xf numFmtId="0" fontId="15" fillId="5" borderId="16" xfId="0" applyFont="1" applyFill="1" applyBorder="1" applyProtection="1">
      <protection hidden="1"/>
    </xf>
    <xf numFmtId="10" fontId="15" fillId="5" borderId="15" xfId="0" applyNumberFormat="1" applyFont="1" applyFill="1" applyBorder="1" applyProtection="1">
      <protection hidden="1"/>
    </xf>
    <xf numFmtId="10" fontId="15" fillId="5" borderId="16" xfId="0" applyNumberFormat="1" applyFont="1" applyFill="1" applyBorder="1" applyProtection="1">
      <protection hidden="1"/>
    </xf>
    <xf numFmtId="0" fontId="19" fillId="0" borderId="47" xfId="0" applyFont="1" applyBorder="1" applyProtection="1">
      <protection hidden="1"/>
    </xf>
    <xf numFmtId="0" fontId="19" fillId="0" borderId="16" xfId="0" applyFont="1" applyBorder="1" applyProtection="1">
      <protection hidden="1"/>
    </xf>
    <xf numFmtId="10" fontId="15" fillId="5" borderId="57" xfId="0" applyNumberFormat="1" applyFont="1" applyFill="1" applyBorder="1" applyProtection="1">
      <protection hidden="1"/>
    </xf>
    <xf numFmtId="0" fontId="19" fillId="0" borderId="55" xfId="0" applyFont="1" applyBorder="1" applyProtection="1">
      <protection hidden="1"/>
    </xf>
    <xf numFmtId="0" fontId="15" fillId="5" borderId="66" xfId="0" applyFont="1" applyFill="1" applyBorder="1" applyProtection="1">
      <protection hidden="1"/>
    </xf>
    <xf numFmtId="0" fontId="15" fillId="5" borderId="67" xfId="0" applyFont="1" applyFill="1" applyBorder="1" applyProtection="1">
      <protection hidden="1"/>
    </xf>
    <xf numFmtId="10" fontId="15" fillId="5" borderId="69" xfId="0" applyNumberFormat="1" applyFont="1" applyFill="1" applyBorder="1" applyProtection="1">
      <protection hidden="1"/>
    </xf>
    <xf numFmtId="10" fontId="15" fillId="5" borderId="67" xfId="0" applyNumberFormat="1" applyFont="1" applyFill="1" applyBorder="1" applyProtection="1">
      <protection hidden="1"/>
    </xf>
    <xf numFmtId="0" fontId="19" fillId="0" borderId="67" xfId="0" applyFont="1" applyBorder="1" applyProtection="1">
      <protection hidden="1"/>
    </xf>
    <xf numFmtId="2" fontId="19" fillId="0" borderId="66" xfId="0" applyNumberFormat="1" applyFont="1" applyBorder="1" applyAlignment="1" applyProtection="1">
      <alignment horizontal="right"/>
      <protection hidden="1"/>
    </xf>
    <xf numFmtId="2" fontId="19" fillId="0" borderId="67" xfId="0" applyNumberFormat="1" applyFont="1" applyBorder="1" applyAlignment="1" applyProtection="1">
      <alignment horizontal="right"/>
      <protection hidden="1"/>
    </xf>
    <xf numFmtId="10" fontId="15" fillId="5" borderId="36" xfId="0" applyNumberFormat="1" applyFont="1" applyFill="1" applyBorder="1" applyProtection="1">
      <protection hidden="1"/>
    </xf>
    <xf numFmtId="10" fontId="15" fillId="5" borderId="47" xfId="0" applyNumberFormat="1" applyFont="1" applyFill="1" applyBorder="1" applyProtection="1">
      <protection hidden="1"/>
    </xf>
    <xf numFmtId="2" fontId="19" fillId="0" borderId="42" xfId="0" applyNumberFormat="1" applyFont="1" applyBorder="1" applyAlignment="1" applyProtection="1">
      <alignment horizontal="right"/>
      <protection hidden="1"/>
    </xf>
    <xf numFmtId="2" fontId="19" fillId="0" borderId="16" xfId="0" applyNumberFormat="1" applyFont="1" applyBorder="1" applyAlignment="1" applyProtection="1">
      <alignment horizontal="right"/>
      <protection hidden="1"/>
    </xf>
    <xf numFmtId="2" fontId="19" fillId="0" borderId="47" xfId="0" applyNumberFormat="1" applyFont="1" applyBorder="1" applyAlignment="1" applyProtection="1">
      <alignment horizontal="right"/>
      <protection hidden="1"/>
    </xf>
    <xf numFmtId="0" fontId="15" fillId="5" borderId="71" xfId="0" applyFont="1" applyFill="1" applyBorder="1" applyProtection="1">
      <protection hidden="1"/>
    </xf>
    <xf numFmtId="0" fontId="15" fillId="5" borderId="72" xfId="0" applyFont="1" applyFill="1" applyBorder="1" applyProtection="1">
      <protection hidden="1"/>
    </xf>
    <xf numFmtId="10" fontId="15" fillId="5" borderId="74" xfId="0" applyNumberFormat="1" applyFont="1" applyFill="1" applyBorder="1" applyProtection="1">
      <protection hidden="1"/>
    </xf>
    <xf numFmtId="10" fontId="15" fillId="5" borderId="75" xfId="0" applyNumberFormat="1" applyFont="1" applyFill="1" applyBorder="1" applyProtection="1">
      <protection hidden="1"/>
    </xf>
    <xf numFmtId="0" fontId="19" fillId="0" borderId="72" xfId="0" applyFont="1" applyBorder="1" applyProtection="1">
      <protection hidden="1"/>
    </xf>
    <xf numFmtId="2" fontId="19" fillId="0" borderId="71" xfId="0" applyNumberFormat="1" applyFont="1" applyBorder="1" applyAlignment="1" applyProtection="1">
      <alignment horizontal="right"/>
      <protection hidden="1"/>
    </xf>
    <xf numFmtId="2" fontId="19" fillId="0" borderId="72" xfId="0" applyNumberFormat="1" applyFont="1" applyBorder="1" applyAlignment="1" applyProtection="1">
      <alignment horizontal="right"/>
      <protection hidden="1"/>
    </xf>
    <xf numFmtId="2" fontId="19" fillId="0" borderId="75" xfId="0" applyNumberFormat="1" applyFont="1" applyBorder="1" applyAlignment="1" applyProtection="1">
      <alignment horizontal="right"/>
      <protection hidden="1"/>
    </xf>
    <xf numFmtId="0" fontId="15" fillId="5" borderId="46" xfId="0" applyFont="1" applyFill="1" applyBorder="1" applyProtection="1">
      <protection hidden="1"/>
    </xf>
    <xf numFmtId="0" fontId="15" fillId="5" borderId="47" xfId="0" applyFont="1" applyFill="1" applyBorder="1" applyProtection="1">
      <protection hidden="1"/>
    </xf>
    <xf numFmtId="2" fontId="19" fillId="0" borderId="46" xfId="0" applyNumberFormat="1" applyFont="1" applyBorder="1" applyAlignment="1" applyProtection="1">
      <alignment horizontal="right"/>
      <protection hidden="1"/>
    </xf>
    <xf numFmtId="10" fontId="20" fillId="0" borderId="0" xfId="0" applyNumberFormat="1" applyFont="1" applyProtection="1">
      <protection hidden="1"/>
    </xf>
    <xf numFmtId="0" fontId="21" fillId="0" borderId="0" xfId="0" applyFont="1" applyProtection="1">
      <protection hidden="1"/>
    </xf>
    <xf numFmtId="2" fontId="21" fillId="0" borderId="55" xfId="0" applyNumberFormat="1" applyFont="1" applyBorder="1" applyProtection="1">
      <protection hidden="1"/>
    </xf>
    <xf numFmtId="0" fontId="22" fillId="0" borderId="0" xfId="0" applyFont="1" applyProtection="1">
      <protection hidden="1"/>
    </xf>
    <xf numFmtId="0" fontId="23" fillId="0" borderId="0" xfId="0" applyFont="1" applyProtection="1">
      <protection hidden="1"/>
    </xf>
    <xf numFmtId="0" fontId="21" fillId="6" borderId="4" xfId="0" applyFont="1" applyFill="1" applyBorder="1" applyAlignment="1" applyProtection="1">
      <alignment horizontal="right"/>
      <protection hidden="1"/>
    </xf>
    <xf numFmtId="0" fontId="21" fillId="6" borderId="5" xfId="0" applyFont="1" applyFill="1" applyBorder="1" applyAlignment="1" applyProtection="1">
      <alignment horizontal="right"/>
      <protection hidden="1"/>
    </xf>
    <xf numFmtId="0" fontId="21" fillId="13" borderId="5" xfId="0" applyFont="1" applyFill="1" applyBorder="1" applyAlignment="1" applyProtection="1">
      <alignment horizontal="right"/>
      <protection hidden="1"/>
    </xf>
    <xf numFmtId="0" fontId="21" fillId="14" borderId="5" xfId="0" applyFont="1" applyFill="1" applyBorder="1" applyAlignment="1" applyProtection="1">
      <alignment horizontal="right"/>
      <protection hidden="1"/>
    </xf>
    <xf numFmtId="0" fontId="21" fillId="15" borderId="5" xfId="0" applyFont="1" applyFill="1" applyBorder="1" applyAlignment="1" applyProtection="1">
      <alignment horizontal="right"/>
      <protection hidden="1"/>
    </xf>
    <xf numFmtId="0" fontId="21" fillId="16" borderId="5" xfId="0" applyFont="1" applyFill="1" applyBorder="1" applyAlignment="1" applyProtection="1">
      <alignment horizontal="right"/>
      <protection hidden="1"/>
    </xf>
    <xf numFmtId="0" fontId="21" fillId="17" borderId="5" xfId="0" applyFont="1" applyFill="1" applyBorder="1" applyAlignment="1" applyProtection="1">
      <alignment horizontal="right"/>
      <protection hidden="1"/>
    </xf>
    <xf numFmtId="0" fontId="21" fillId="18" borderId="5" xfId="0" applyFont="1" applyFill="1" applyBorder="1" applyAlignment="1" applyProtection="1">
      <alignment horizontal="right"/>
      <protection hidden="1"/>
    </xf>
    <xf numFmtId="0" fontId="21" fillId="2" borderId="5" xfId="0" applyFont="1" applyFill="1" applyBorder="1" applyAlignment="1" applyProtection="1">
      <alignment horizontal="right"/>
      <protection hidden="1"/>
    </xf>
    <xf numFmtId="0" fontId="21" fillId="19" borderId="5" xfId="0" applyFont="1" applyFill="1" applyBorder="1" applyAlignment="1" applyProtection="1">
      <alignment horizontal="right"/>
      <protection hidden="1"/>
    </xf>
    <xf numFmtId="0" fontId="21" fillId="20" borderId="5" xfId="0" applyFont="1" applyFill="1" applyBorder="1" applyAlignment="1" applyProtection="1">
      <alignment horizontal="right"/>
      <protection hidden="1"/>
    </xf>
    <xf numFmtId="0" fontId="21" fillId="22" borderId="5" xfId="0" applyFont="1" applyFill="1" applyBorder="1" applyAlignment="1" applyProtection="1">
      <alignment horizontal="right"/>
      <protection hidden="1"/>
    </xf>
    <xf numFmtId="0" fontId="21" fillId="9" borderId="5" xfId="0" applyFont="1" applyFill="1" applyBorder="1" applyAlignment="1" applyProtection="1">
      <alignment horizontal="right"/>
      <protection hidden="1"/>
    </xf>
    <xf numFmtId="0" fontId="21" fillId="24" borderId="5" xfId="0" applyFont="1" applyFill="1" applyBorder="1" applyAlignment="1" applyProtection="1">
      <alignment horizontal="right"/>
      <protection hidden="1"/>
    </xf>
    <xf numFmtId="0" fontId="21" fillId="8" borderId="5" xfId="0" applyFont="1" applyFill="1" applyBorder="1" applyAlignment="1" applyProtection="1">
      <alignment horizontal="right"/>
      <protection hidden="1"/>
    </xf>
    <xf numFmtId="0" fontId="21" fillId="25" borderId="5" xfId="0" applyFont="1" applyFill="1" applyBorder="1" applyAlignment="1" applyProtection="1">
      <alignment horizontal="right"/>
      <protection hidden="1"/>
    </xf>
    <xf numFmtId="0" fontId="8" fillId="6" borderId="7" xfId="0" applyFont="1" applyFill="1" applyBorder="1" applyAlignment="1" applyProtection="1">
      <alignment horizontal="center"/>
      <protection hidden="1"/>
    </xf>
    <xf numFmtId="0" fontId="8" fillId="6" borderId="8" xfId="0" applyFont="1" applyFill="1" applyBorder="1" applyAlignment="1" applyProtection="1">
      <alignment horizontal="right"/>
      <protection hidden="1"/>
    </xf>
    <xf numFmtId="0" fontId="8" fillId="13" borderId="8" xfId="0" applyFont="1" applyFill="1" applyBorder="1" applyAlignment="1" applyProtection="1">
      <alignment horizontal="right"/>
      <protection hidden="1"/>
    </xf>
    <xf numFmtId="0" fontId="8" fillId="14" borderId="8" xfId="0" applyFont="1" applyFill="1" applyBorder="1" applyAlignment="1" applyProtection="1">
      <alignment horizontal="right"/>
      <protection hidden="1"/>
    </xf>
    <xf numFmtId="0" fontId="8" fillId="15" borderId="8" xfId="0" applyFont="1" applyFill="1" applyBorder="1" applyAlignment="1" applyProtection="1">
      <alignment horizontal="right"/>
      <protection hidden="1"/>
    </xf>
    <xf numFmtId="0" fontId="8" fillId="16" borderId="8" xfId="0" applyFont="1" applyFill="1" applyBorder="1" applyAlignment="1" applyProtection="1">
      <alignment horizontal="right"/>
      <protection hidden="1"/>
    </xf>
    <xf numFmtId="0" fontId="8" fillId="17" borderId="8" xfId="0" applyFont="1" applyFill="1" applyBorder="1" applyAlignment="1" applyProtection="1">
      <alignment horizontal="right"/>
      <protection hidden="1"/>
    </xf>
    <xf numFmtId="0" fontId="8" fillId="18" borderId="8" xfId="0" applyFont="1" applyFill="1" applyBorder="1" applyAlignment="1" applyProtection="1">
      <alignment horizontal="right"/>
      <protection hidden="1"/>
    </xf>
    <xf numFmtId="0" fontId="8" fillId="2" borderId="8" xfId="0" applyFont="1" applyFill="1" applyBorder="1" applyAlignment="1" applyProtection="1">
      <alignment horizontal="right"/>
      <protection hidden="1"/>
    </xf>
    <xf numFmtId="0" fontId="8" fillId="19" borderId="8" xfId="0" applyFont="1" applyFill="1" applyBorder="1" applyAlignment="1" applyProtection="1">
      <alignment horizontal="right"/>
      <protection hidden="1"/>
    </xf>
    <xf numFmtId="0" fontId="8" fillId="20" borderId="8" xfId="0" applyFont="1" applyFill="1" applyBorder="1" applyAlignment="1" applyProtection="1">
      <alignment horizontal="right"/>
      <protection hidden="1"/>
    </xf>
    <xf numFmtId="0" fontId="8" fillId="22" borderId="8" xfId="0" applyFont="1" applyFill="1" applyBorder="1" applyAlignment="1" applyProtection="1">
      <alignment horizontal="right"/>
      <protection hidden="1"/>
    </xf>
    <xf numFmtId="0" fontId="8" fillId="9" borderId="8" xfId="0" applyFont="1" applyFill="1" applyBorder="1" applyAlignment="1" applyProtection="1">
      <alignment horizontal="right"/>
      <protection hidden="1"/>
    </xf>
    <xf numFmtId="0" fontId="8" fillId="24" borderId="8" xfId="0" applyFont="1" applyFill="1" applyBorder="1" applyAlignment="1" applyProtection="1">
      <alignment horizontal="right"/>
      <protection hidden="1"/>
    </xf>
    <xf numFmtId="0" fontId="8" fillId="8" borderId="8" xfId="0" applyFont="1" applyFill="1" applyBorder="1" applyAlignment="1" applyProtection="1">
      <alignment horizontal="right"/>
      <protection hidden="1"/>
    </xf>
    <xf numFmtId="0" fontId="8" fillId="25" borderId="8" xfId="0" applyFont="1" applyFill="1" applyBorder="1" applyAlignment="1" applyProtection="1">
      <alignment horizontal="right"/>
      <protection hidden="1"/>
    </xf>
    <xf numFmtId="2" fontId="0" fillId="0" borderId="0" xfId="0" applyNumberFormat="1" applyProtection="1">
      <protection hidden="1"/>
    </xf>
    <xf numFmtId="0" fontId="8" fillId="29" borderId="54" xfId="0" applyFont="1" applyFill="1" applyBorder="1" applyAlignment="1" applyProtection="1">
      <alignment textRotation="90"/>
      <protection hidden="1"/>
    </xf>
    <xf numFmtId="0" fontId="8" fillId="30" borderId="55" xfId="0" applyFont="1" applyFill="1" applyBorder="1" applyAlignment="1" applyProtection="1">
      <alignment textRotation="90"/>
      <protection hidden="1"/>
    </xf>
    <xf numFmtId="0" fontId="8" fillId="31" borderId="55" xfId="0" applyFont="1" applyFill="1" applyBorder="1" applyAlignment="1" applyProtection="1">
      <alignment textRotation="90"/>
      <protection hidden="1"/>
    </xf>
    <xf numFmtId="0" fontId="8" fillId="32" borderId="55" xfId="0" applyFont="1" applyFill="1" applyBorder="1" applyAlignment="1" applyProtection="1">
      <alignment textRotation="90"/>
      <protection hidden="1"/>
    </xf>
    <xf numFmtId="0" fontId="8" fillId="29" borderId="9" xfId="0" applyFont="1" applyFill="1" applyBorder="1" applyAlignment="1" applyProtection="1">
      <alignment horizontal="center" vertical="center"/>
      <protection hidden="1"/>
    </xf>
    <xf numFmtId="0" fontId="8" fillId="30" borderId="9" xfId="0" applyFont="1" applyFill="1" applyBorder="1" applyAlignment="1" applyProtection="1">
      <alignment horizontal="center" vertical="center"/>
      <protection hidden="1"/>
    </xf>
    <xf numFmtId="0" fontId="8" fillId="31" borderId="9" xfId="0" applyFont="1" applyFill="1" applyBorder="1" applyAlignment="1" applyProtection="1">
      <alignment horizontal="center" vertical="center"/>
      <protection hidden="1"/>
    </xf>
    <xf numFmtId="0" fontId="8" fillId="32" borderId="62" xfId="0" applyFont="1" applyFill="1" applyBorder="1" applyAlignment="1" applyProtection="1">
      <alignment horizontal="center" vertical="center"/>
      <protection hidden="1"/>
    </xf>
    <xf numFmtId="0" fontId="5" fillId="6" borderId="15" xfId="0" applyFont="1" applyFill="1" applyBorder="1" applyProtection="1">
      <protection hidden="1"/>
    </xf>
    <xf numFmtId="0" fontId="12" fillId="6" borderId="16" xfId="0" applyFont="1" applyFill="1" applyBorder="1" applyAlignment="1" applyProtection="1">
      <alignment horizontal="left" vertical="center"/>
      <protection hidden="1"/>
    </xf>
    <xf numFmtId="0" fontId="5" fillId="6" borderId="41" xfId="0" applyFont="1" applyFill="1" applyBorder="1" applyProtection="1">
      <protection hidden="1"/>
    </xf>
    <xf numFmtId="0" fontId="0" fillId="6" borderId="16" xfId="0" applyFill="1" applyBorder="1" applyProtection="1">
      <protection hidden="1"/>
    </xf>
    <xf numFmtId="0" fontId="12" fillId="6" borderId="42" xfId="0" applyFont="1" applyFill="1" applyBorder="1" applyAlignment="1" applyProtection="1">
      <alignment horizontal="left" vertical="center"/>
      <protection hidden="1"/>
    </xf>
    <xf numFmtId="0" fontId="9" fillId="6" borderId="41" xfId="0" applyFont="1" applyFill="1" applyBorder="1" applyProtection="1">
      <protection hidden="1"/>
    </xf>
    <xf numFmtId="0" fontId="9" fillId="6" borderId="19" xfId="0" applyFont="1" applyFill="1" applyBorder="1" applyProtection="1">
      <protection hidden="1"/>
    </xf>
    <xf numFmtId="2" fontId="0" fillId="33" borderId="16" xfId="0" applyNumberFormat="1" applyFill="1" applyBorder="1" applyAlignment="1" applyProtection="1">
      <alignment horizontal="center"/>
      <protection hidden="1"/>
    </xf>
    <xf numFmtId="0" fontId="8" fillId="34" borderId="30" xfId="0" applyFont="1" applyFill="1" applyBorder="1" applyAlignment="1" applyProtection="1">
      <alignment horizontal="center"/>
      <protection hidden="1"/>
    </xf>
    <xf numFmtId="0" fontId="8" fillId="29" borderId="30" xfId="0" applyFont="1" applyFill="1" applyBorder="1" applyAlignment="1" applyProtection="1">
      <alignment horizontal="center" vertical="center"/>
      <protection hidden="1"/>
    </xf>
    <xf numFmtId="0" fontId="8" fillId="30" borderId="30" xfId="0" applyFont="1" applyFill="1" applyBorder="1" applyAlignment="1" applyProtection="1">
      <alignment horizontal="center" vertical="center"/>
      <protection hidden="1"/>
    </xf>
    <xf numFmtId="0" fontId="8" fillId="31" borderId="30" xfId="0" applyFont="1" applyFill="1" applyBorder="1" applyAlignment="1" applyProtection="1">
      <alignment horizontal="center" vertical="center"/>
      <protection hidden="1"/>
    </xf>
    <xf numFmtId="0" fontId="8" fillId="32" borderId="8" xfId="0" applyFont="1" applyFill="1" applyBorder="1" applyAlignment="1" applyProtection="1">
      <alignment horizontal="center" vertical="center"/>
      <protection hidden="1"/>
    </xf>
    <xf numFmtId="0" fontId="9" fillId="6" borderId="15" xfId="0" applyFont="1" applyFill="1" applyBorder="1" applyProtection="1">
      <protection hidden="1"/>
    </xf>
    <xf numFmtId="0" fontId="9" fillId="6" borderId="16" xfId="0" applyFont="1" applyFill="1" applyBorder="1" applyAlignment="1" applyProtection="1">
      <alignment horizontal="left" vertical="center"/>
      <protection hidden="1"/>
    </xf>
    <xf numFmtId="0" fontId="5" fillId="9" borderId="15" xfId="0" applyFont="1" applyFill="1" applyBorder="1" applyProtection="1">
      <protection hidden="1"/>
    </xf>
    <xf numFmtId="0" fontId="12" fillId="9" borderId="16" xfId="0" applyFont="1" applyFill="1" applyBorder="1" applyAlignment="1" applyProtection="1">
      <alignment horizontal="left" vertical="center"/>
      <protection hidden="1"/>
    </xf>
    <xf numFmtId="0" fontId="9" fillId="9" borderId="15" xfId="0" applyFont="1" applyFill="1" applyBorder="1" applyProtection="1">
      <protection hidden="1"/>
    </xf>
    <xf numFmtId="0" fontId="9" fillId="9" borderId="16" xfId="0" applyFont="1" applyFill="1" applyBorder="1" applyAlignment="1" applyProtection="1">
      <alignment horizontal="left" vertical="center"/>
      <protection hidden="1"/>
    </xf>
    <xf numFmtId="2" fontId="0" fillId="0" borderId="47" xfId="0" applyNumberFormat="1" applyBorder="1" applyAlignment="1" applyProtection="1">
      <alignment horizontal="center"/>
      <protection locked="0" hidden="1"/>
    </xf>
    <xf numFmtId="2" fontId="0" fillId="0" borderId="16" xfId="0" applyNumberFormat="1" applyBorder="1" applyAlignment="1" applyProtection="1">
      <alignment horizontal="center"/>
      <protection locked="0" hidden="1"/>
    </xf>
    <xf numFmtId="0" fontId="8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8" fillId="0" borderId="49" xfId="0" applyFont="1" applyBorder="1" applyAlignment="1" applyProtection="1">
      <alignment horizontal="center" vertical="center"/>
      <protection hidden="1"/>
    </xf>
    <xf numFmtId="0" fontId="8" fillId="0" borderId="50" xfId="0" applyFont="1" applyBorder="1" applyAlignment="1" applyProtection="1">
      <alignment horizontal="center" vertical="center"/>
      <protection hidden="1"/>
    </xf>
    <xf numFmtId="0" fontId="8" fillId="0" borderId="51" xfId="0" applyFont="1" applyBorder="1" applyAlignment="1" applyProtection="1">
      <alignment horizontal="center" vertical="center"/>
      <protection hidden="1"/>
    </xf>
    <xf numFmtId="0" fontId="9" fillId="2" borderId="42" xfId="0" applyFont="1" applyFill="1" applyBorder="1" applyAlignment="1" applyProtection="1">
      <alignment horizontal="center" vertical="center"/>
      <protection locked="0" hidden="1"/>
    </xf>
    <xf numFmtId="0" fontId="9" fillId="2" borderId="16" xfId="0" applyFont="1" applyFill="1" applyBorder="1" applyAlignment="1" applyProtection="1">
      <alignment horizontal="center" vertical="center"/>
      <protection locked="0" hidden="1"/>
    </xf>
    <xf numFmtId="0" fontId="26" fillId="2" borderId="21" xfId="0" applyFont="1" applyFill="1" applyBorder="1" applyAlignment="1" applyProtection="1">
      <alignment horizontal="center" vertical="center"/>
      <protection locked="0" hidden="1"/>
    </xf>
    <xf numFmtId="0" fontId="9" fillId="2" borderId="54" xfId="0" applyFont="1" applyFill="1" applyBorder="1" applyAlignment="1" applyProtection="1">
      <alignment horizontal="center" vertical="center"/>
      <protection locked="0" hidden="1"/>
    </xf>
    <xf numFmtId="0" fontId="9" fillId="2" borderId="55" xfId="0" applyFont="1" applyFill="1" applyBorder="1" applyAlignment="1" applyProtection="1">
      <alignment horizontal="center" vertical="center"/>
      <protection locked="0" hidden="1"/>
    </xf>
    <xf numFmtId="0" fontId="9" fillId="2" borderId="66" xfId="0" applyFont="1" applyFill="1" applyBorder="1" applyAlignment="1" applyProtection="1">
      <alignment horizontal="center" vertical="center"/>
      <protection locked="0" hidden="1"/>
    </xf>
    <xf numFmtId="0" fontId="9" fillId="2" borderId="67" xfId="0" applyFont="1" applyFill="1" applyBorder="1" applyAlignment="1" applyProtection="1">
      <alignment horizontal="center" vertical="center"/>
      <protection locked="0" hidden="1"/>
    </xf>
    <xf numFmtId="0" fontId="9" fillId="2" borderId="68" xfId="0" applyFont="1" applyFill="1" applyBorder="1" applyAlignment="1" applyProtection="1">
      <alignment horizontal="center" vertical="center"/>
      <protection locked="0" hidden="1"/>
    </xf>
    <xf numFmtId="0" fontId="9" fillId="2" borderId="21" xfId="0" applyFont="1" applyFill="1" applyBorder="1" applyAlignment="1" applyProtection="1">
      <alignment horizontal="center" vertical="center"/>
      <protection locked="0" hidden="1"/>
    </xf>
    <xf numFmtId="0" fontId="26" fillId="2" borderId="16" xfId="0" applyFont="1" applyFill="1" applyBorder="1" applyAlignment="1" applyProtection="1">
      <alignment horizontal="center" vertical="center"/>
      <protection locked="0" hidden="1"/>
    </xf>
    <xf numFmtId="0" fontId="9" fillId="2" borderId="71" xfId="0" applyFont="1" applyFill="1" applyBorder="1" applyAlignment="1" applyProtection="1">
      <alignment horizontal="center" vertical="center"/>
      <protection locked="0" hidden="1"/>
    </xf>
    <xf numFmtId="0" fontId="9" fillId="2" borderId="72" xfId="0" applyFont="1" applyFill="1" applyBorder="1" applyAlignment="1" applyProtection="1">
      <alignment horizontal="center" vertical="center"/>
      <protection locked="0" hidden="1"/>
    </xf>
    <xf numFmtId="0" fontId="9" fillId="2" borderId="73" xfId="0" applyFont="1" applyFill="1" applyBorder="1" applyAlignment="1" applyProtection="1">
      <alignment horizontal="center" vertical="center"/>
      <protection locked="0" hidden="1"/>
    </xf>
    <xf numFmtId="0" fontId="9" fillId="2" borderId="46" xfId="0" applyFont="1" applyFill="1" applyBorder="1" applyAlignment="1" applyProtection="1">
      <alignment horizontal="center" vertical="center"/>
      <protection locked="0" hidden="1"/>
    </xf>
    <xf numFmtId="0" fontId="9" fillId="2" borderId="47" xfId="0" applyFont="1" applyFill="1" applyBorder="1" applyAlignment="1" applyProtection="1">
      <alignment horizontal="center" vertical="center"/>
      <protection locked="0" hidden="1"/>
    </xf>
    <xf numFmtId="0" fontId="9" fillId="2" borderId="48" xfId="0" applyFont="1" applyFill="1" applyBorder="1" applyAlignment="1" applyProtection="1">
      <alignment horizontal="center" vertical="center"/>
      <protection locked="0" hidden="1"/>
    </xf>
    <xf numFmtId="0" fontId="26" fillId="2" borderId="55" xfId="0" applyFont="1" applyFill="1" applyBorder="1" applyAlignment="1" applyProtection="1">
      <alignment horizontal="center" vertical="center"/>
      <protection locked="0" hidden="1"/>
    </xf>
    <xf numFmtId="0" fontId="9" fillId="2" borderId="56" xfId="0" applyFont="1" applyFill="1" applyBorder="1" applyAlignment="1" applyProtection="1">
      <alignment horizontal="center" vertical="center"/>
      <protection locked="0" hidden="1"/>
    </xf>
    <xf numFmtId="0" fontId="22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8" fillId="0" borderId="14" xfId="0" applyFont="1" applyBorder="1" applyAlignment="1" applyProtection="1">
      <alignment horizontal="center"/>
      <protection hidden="1"/>
    </xf>
    <xf numFmtId="0" fontId="9" fillId="2" borderId="21" xfId="0" applyFont="1" applyFill="1" applyBorder="1" applyAlignment="1" applyProtection="1">
      <alignment horizontal="center"/>
      <protection locked="0" hidden="1"/>
    </xf>
    <xf numFmtId="0" fontId="13" fillId="0" borderId="0" xfId="0" applyFont="1" applyAlignment="1" applyProtection="1">
      <alignment horizontal="center"/>
      <protection hidden="1"/>
    </xf>
    <xf numFmtId="0" fontId="8" fillId="34" borderId="0" xfId="0" applyFont="1" applyFill="1" applyAlignment="1" applyProtection="1">
      <alignment horizontal="center" wrapText="1"/>
      <protection hidden="1"/>
    </xf>
    <xf numFmtId="0" fontId="8" fillId="2" borderId="0" xfId="0" applyFont="1" applyFill="1" applyAlignment="1">
      <alignment horizontal="center" wrapText="1"/>
    </xf>
    <xf numFmtId="0" fontId="27" fillId="2" borderId="0" xfId="0" applyFont="1" applyFill="1" applyAlignment="1">
      <alignment horizontal="center" wrapText="1"/>
    </xf>
    <xf numFmtId="0" fontId="0" fillId="0" borderId="0" xfId="0" applyAlignment="1" applyProtection="1">
      <alignment horizontal="left" vertical="center" wrapText="1"/>
      <protection hidden="1"/>
    </xf>
    <xf numFmtId="0" fontId="9" fillId="2" borderId="15" xfId="0" applyFont="1" applyFill="1" applyBorder="1" applyAlignment="1" applyProtection="1">
      <alignment horizontal="center"/>
      <protection locked="0" hidden="1"/>
    </xf>
    <xf numFmtId="0" fontId="9" fillId="2" borderId="16" xfId="0" applyFont="1" applyFill="1" applyBorder="1" applyAlignment="1" applyProtection="1">
      <alignment horizontal="center"/>
      <protection locked="0" hidden="1"/>
    </xf>
    <xf numFmtId="0" fontId="9" fillId="2" borderId="17" xfId="0" applyFont="1" applyFill="1" applyBorder="1" applyAlignment="1" applyProtection="1">
      <alignment horizontal="center"/>
      <protection locked="0" hidden="1"/>
    </xf>
    <xf numFmtId="0" fontId="9" fillId="2" borderId="18" xfId="0" applyFont="1" applyFill="1" applyBorder="1" applyAlignment="1" applyProtection="1">
      <alignment horizontal="center"/>
      <protection locked="0" hidden="1"/>
    </xf>
    <xf numFmtId="0" fontId="9" fillId="2" borderId="19" xfId="0" applyFont="1" applyFill="1" applyBorder="1" applyAlignment="1" applyProtection="1">
      <alignment horizontal="center"/>
      <protection locked="0" hidden="1"/>
    </xf>
    <xf numFmtId="0" fontId="9" fillId="2" borderId="20" xfId="0" applyFont="1" applyFill="1" applyBorder="1" applyAlignment="1" applyProtection="1">
      <alignment horizontal="center"/>
      <protection locked="0" hidden="1"/>
    </xf>
    <xf numFmtId="0" fontId="9" fillId="2" borderId="3" xfId="0" applyFont="1" applyFill="1" applyBorder="1" applyAlignment="1" applyProtection="1">
      <alignment horizontal="center" vertical="top" wrapText="1"/>
      <protection locked="0" hidden="1"/>
    </xf>
    <xf numFmtId="0" fontId="0" fillId="2" borderId="4" xfId="0" applyFill="1" applyBorder="1" applyAlignment="1" applyProtection="1">
      <alignment horizontal="center" vertical="top" wrapText="1"/>
      <protection locked="0" hidden="1"/>
    </xf>
    <xf numFmtId="0" fontId="0" fillId="2" borderId="5" xfId="0" applyFill="1" applyBorder="1" applyAlignment="1" applyProtection="1">
      <alignment horizontal="center" vertical="top" wrapText="1"/>
      <protection locked="0" hidden="1"/>
    </xf>
    <xf numFmtId="0" fontId="0" fillId="2" borderId="27" xfId="0" applyFill="1" applyBorder="1" applyAlignment="1" applyProtection="1">
      <alignment horizontal="center" vertical="top" wrapText="1"/>
      <protection locked="0" hidden="1"/>
    </xf>
    <xf numFmtId="0" fontId="0" fillId="2" borderId="0" xfId="0" applyFill="1" applyAlignment="1" applyProtection="1">
      <alignment horizontal="center" vertical="top" wrapText="1"/>
      <protection locked="0" hidden="1"/>
    </xf>
    <xf numFmtId="0" fontId="0" fillId="2" borderId="28" xfId="0" applyFill="1" applyBorder="1" applyAlignment="1" applyProtection="1">
      <alignment horizontal="center" vertical="top" wrapText="1"/>
      <protection locked="0" hidden="1"/>
    </xf>
    <xf numFmtId="0" fontId="0" fillId="2" borderId="6" xfId="0" applyFill="1" applyBorder="1" applyAlignment="1" applyProtection="1">
      <alignment horizontal="center" vertical="top" wrapText="1"/>
      <protection locked="0" hidden="1"/>
    </xf>
    <xf numFmtId="0" fontId="0" fillId="2" borderId="7" xfId="0" applyFill="1" applyBorder="1" applyAlignment="1" applyProtection="1">
      <alignment horizontal="center" vertical="top" wrapText="1"/>
      <protection locked="0" hidden="1"/>
    </xf>
    <xf numFmtId="0" fontId="0" fillId="2" borderId="8" xfId="0" applyFill="1" applyBorder="1" applyAlignment="1" applyProtection="1">
      <alignment horizontal="center" vertical="top" wrapText="1"/>
      <protection locked="0" hidden="1"/>
    </xf>
    <xf numFmtId="0" fontId="9" fillId="2" borderId="21" xfId="0" applyFont="1" applyFill="1" applyBorder="1" applyAlignment="1" applyProtection="1">
      <alignment horizontal="center"/>
      <protection locked="0" hidden="1"/>
    </xf>
    <xf numFmtId="0" fontId="9" fillId="2" borderId="22" xfId="0" applyFont="1" applyFill="1" applyBorder="1" applyAlignment="1" applyProtection="1">
      <alignment horizontal="center"/>
      <protection locked="0" hidden="1"/>
    </xf>
    <xf numFmtId="0" fontId="9" fillId="2" borderId="23" xfId="0" applyFont="1" applyFill="1" applyBorder="1" applyAlignment="1" applyProtection="1">
      <alignment horizontal="center"/>
      <protection locked="0" hidden="1"/>
    </xf>
    <xf numFmtId="0" fontId="9" fillId="2" borderId="24" xfId="0" applyFont="1" applyFill="1" applyBorder="1" applyAlignment="1" applyProtection="1">
      <alignment horizontal="center"/>
      <protection locked="0" hidden="1"/>
    </xf>
    <xf numFmtId="0" fontId="9" fillId="2" borderId="25" xfId="0" applyFont="1" applyFill="1" applyBorder="1" applyAlignment="1" applyProtection="1">
      <alignment horizontal="center"/>
      <protection locked="0" hidden="1"/>
    </xf>
    <xf numFmtId="0" fontId="9" fillId="2" borderId="26" xfId="0" applyFont="1" applyFill="1" applyBorder="1" applyAlignment="1" applyProtection="1">
      <alignment horizontal="center"/>
      <protection locked="0" hidden="1"/>
    </xf>
    <xf numFmtId="0" fontId="8" fillId="0" borderId="12" xfId="0" applyFont="1" applyBorder="1" applyAlignment="1" applyProtection="1">
      <alignment horizontal="center"/>
      <protection hidden="1"/>
    </xf>
    <xf numFmtId="0" fontId="8" fillId="0" borderId="13" xfId="0" applyFont="1" applyBorder="1" applyAlignment="1" applyProtection="1">
      <alignment horizontal="center"/>
      <protection hidden="1"/>
    </xf>
    <xf numFmtId="0" fontId="8" fillId="0" borderId="14" xfId="0" applyFont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/>
      <protection hidden="1"/>
    </xf>
    <xf numFmtId="0" fontId="8" fillId="0" borderId="16" xfId="0" applyFont="1" applyBorder="1" applyAlignment="1" applyProtection="1">
      <alignment horizontal="center"/>
      <protection hidden="1"/>
    </xf>
    <xf numFmtId="0" fontId="8" fillId="0" borderId="17" xfId="0" applyFont="1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/>
      <protection hidden="1"/>
    </xf>
    <xf numFmtId="0" fontId="0" fillId="0" borderId="16" xfId="0" applyBorder="1" applyAlignment="1" applyProtection="1">
      <alignment horizontal="center"/>
      <protection hidden="1"/>
    </xf>
    <xf numFmtId="0" fontId="10" fillId="3" borderId="0" xfId="0" applyFont="1" applyFill="1" applyAlignment="1" applyProtection="1">
      <alignment horizontal="center"/>
      <protection hidden="1"/>
    </xf>
    <xf numFmtId="0" fontId="8" fillId="0" borderId="3" xfId="0" applyFont="1" applyBorder="1" applyAlignment="1" applyProtection="1">
      <alignment horizontal="center" vertical="center" wrapText="1"/>
      <protection hidden="1"/>
    </xf>
    <xf numFmtId="0" fontId="8" fillId="0" borderId="4" xfId="0" applyFont="1" applyBorder="1" applyAlignment="1" applyProtection="1">
      <alignment horizontal="center" vertical="center" wrapText="1"/>
      <protection hidden="1"/>
    </xf>
    <xf numFmtId="0" fontId="8" fillId="0" borderId="5" xfId="0" applyFont="1" applyBorder="1" applyAlignment="1" applyProtection="1">
      <alignment horizontal="center" vertical="center" wrapText="1"/>
      <protection hidden="1"/>
    </xf>
    <xf numFmtId="0" fontId="8" fillId="0" borderId="6" xfId="0" applyFont="1" applyBorder="1" applyAlignment="1" applyProtection="1">
      <alignment horizontal="center" vertical="center" wrapText="1"/>
      <protection hidden="1"/>
    </xf>
    <xf numFmtId="0" fontId="8" fillId="0" borderId="7" xfId="0" applyFont="1" applyBorder="1" applyAlignment="1" applyProtection="1">
      <alignment horizontal="center" vertical="center" wrapText="1"/>
      <protection hidden="1"/>
    </xf>
    <xf numFmtId="0" fontId="8" fillId="0" borderId="8" xfId="0" applyFont="1" applyBorder="1" applyAlignment="1" applyProtection="1">
      <alignment horizontal="center" vertical="center" wrapText="1"/>
      <protection hidden="1"/>
    </xf>
    <xf numFmtId="0" fontId="9" fillId="2" borderId="10" xfId="0" applyFont="1" applyFill="1" applyBorder="1" applyAlignment="1" applyProtection="1">
      <alignment horizontal="center"/>
      <protection locked="0" hidden="1"/>
    </xf>
    <xf numFmtId="0" fontId="9" fillId="2" borderId="11" xfId="0" applyFont="1" applyFill="1" applyBorder="1" applyAlignment="1" applyProtection="1">
      <alignment horizontal="center"/>
      <protection locked="0" hidden="1"/>
    </xf>
    <xf numFmtId="0" fontId="8" fillId="0" borderId="12" xfId="0" applyFont="1" applyBorder="1" applyAlignment="1" applyProtection="1">
      <alignment horizontal="center" vertical="center"/>
      <protection hidden="1"/>
    </xf>
    <xf numFmtId="0" fontId="8" fillId="0" borderId="13" xfId="0" applyFont="1" applyBorder="1" applyAlignment="1" applyProtection="1">
      <alignment horizontal="center" vertic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16" xfId="0" applyFont="1" applyBorder="1" applyAlignment="1" applyProtection="1">
      <alignment horizontal="center" vertical="center"/>
      <protection hidden="1"/>
    </xf>
    <xf numFmtId="0" fontId="8" fillId="0" borderId="18" xfId="0" applyFont="1" applyBorder="1" applyAlignment="1" applyProtection="1">
      <alignment horizontal="center" vertical="center"/>
      <protection hidden="1"/>
    </xf>
    <xf numFmtId="0" fontId="8" fillId="0" borderId="19" xfId="0" applyFont="1" applyBorder="1" applyAlignment="1" applyProtection="1">
      <alignment horizontal="center" vertical="center"/>
      <protection hidden="1"/>
    </xf>
    <xf numFmtId="0" fontId="9" fillId="2" borderId="13" xfId="0" applyFont="1" applyFill="1" applyBorder="1" applyAlignment="1" applyProtection="1">
      <alignment horizontal="center"/>
      <protection locked="0" hidden="1"/>
    </xf>
    <xf numFmtId="0" fontId="9" fillId="2" borderId="14" xfId="0" applyFont="1" applyFill="1" applyBorder="1" applyAlignment="1" applyProtection="1">
      <alignment horizontal="center"/>
      <protection locked="0" hidden="1"/>
    </xf>
    <xf numFmtId="0" fontId="8" fillId="2" borderId="29" xfId="0" applyFont="1" applyFill="1" applyBorder="1" applyAlignment="1" applyProtection="1">
      <alignment horizontal="center" vertical="center"/>
      <protection hidden="1"/>
    </xf>
    <xf numFmtId="0" fontId="8" fillId="2" borderId="31" xfId="0" applyFont="1" applyFill="1" applyBorder="1" applyAlignment="1" applyProtection="1">
      <alignment horizontal="center" vertical="center"/>
      <protection hidden="1"/>
    </xf>
    <xf numFmtId="0" fontId="8" fillId="2" borderId="30" xfId="0" applyFont="1" applyFill="1" applyBorder="1" applyAlignment="1" applyProtection="1">
      <alignment horizontal="center" vertical="center"/>
      <protection hidden="1"/>
    </xf>
    <xf numFmtId="0" fontId="30" fillId="2" borderId="29" xfId="0" applyFont="1" applyFill="1" applyBorder="1" applyAlignment="1" applyProtection="1">
      <alignment horizontal="center" vertical="center" wrapText="1"/>
      <protection locked="0" hidden="1"/>
    </xf>
    <xf numFmtId="0" fontId="30" fillId="2" borderId="31" xfId="0" applyFont="1" applyFill="1" applyBorder="1" applyAlignment="1" applyProtection="1">
      <alignment horizontal="center" vertical="center" wrapText="1"/>
      <protection locked="0" hidden="1"/>
    </xf>
    <xf numFmtId="0" fontId="30" fillId="2" borderId="30" xfId="0" applyFont="1" applyFill="1" applyBorder="1" applyAlignment="1" applyProtection="1">
      <alignment horizontal="center" vertical="center" wrapText="1"/>
      <protection locked="0" hidden="1"/>
    </xf>
    <xf numFmtId="0" fontId="12" fillId="2" borderId="0" xfId="0" applyFont="1" applyFill="1" applyAlignment="1" applyProtection="1">
      <alignment horizontal="center"/>
      <protection hidden="1"/>
    </xf>
    <xf numFmtId="0" fontId="0" fillId="0" borderId="29" xfId="0" applyBorder="1" applyAlignment="1" applyProtection="1">
      <alignment horizontal="center" wrapText="1"/>
      <protection hidden="1"/>
    </xf>
    <xf numFmtId="0" fontId="0" fillId="0" borderId="30" xfId="0" applyBorder="1" applyAlignment="1" applyProtection="1">
      <alignment horizontal="center" wrapText="1"/>
      <protection hidden="1"/>
    </xf>
    <xf numFmtId="0" fontId="13" fillId="0" borderId="12" xfId="0" applyFont="1" applyBorder="1" applyAlignment="1" applyProtection="1">
      <alignment horizontal="center"/>
      <protection hidden="1"/>
    </xf>
    <xf numFmtId="0" fontId="13" fillId="0" borderId="18" xfId="0" applyFont="1" applyBorder="1" applyAlignment="1" applyProtection="1">
      <alignment horizontal="center"/>
      <protection hidden="1"/>
    </xf>
    <xf numFmtId="0" fontId="13" fillId="0" borderId="13" xfId="0" applyFont="1" applyBorder="1" applyAlignment="1" applyProtection="1">
      <alignment horizontal="center"/>
      <protection hidden="1"/>
    </xf>
    <xf numFmtId="0" fontId="13" fillId="0" borderId="19" xfId="0" applyFont="1" applyBorder="1" applyAlignment="1" applyProtection="1">
      <alignment horizontal="center"/>
      <protection hidden="1"/>
    </xf>
    <xf numFmtId="0" fontId="13" fillId="0" borderId="13" xfId="0" applyFont="1" applyBorder="1" applyAlignment="1" applyProtection="1">
      <alignment horizontal="center" wrapText="1"/>
      <protection hidden="1"/>
    </xf>
    <xf numFmtId="0" fontId="13" fillId="0" borderId="19" xfId="0" applyFont="1" applyBorder="1" applyAlignment="1" applyProtection="1">
      <alignment horizontal="center" wrapText="1"/>
      <protection hidden="1"/>
    </xf>
    <xf numFmtId="0" fontId="8" fillId="0" borderId="14" xfId="0" applyFont="1" applyBorder="1" applyAlignment="1" applyProtection="1">
      <alignment horizontal="center" wrapText="1"/>
      <protection hidden="1"/>
    </xf>
    <xf numFmtId="0" fontId="8" fillId="0" borderId="20" xfId="0" applyFont="1" applyBorder="1" applyAlignment="1" applyProtection="1">
      <alignment horizontal="center" wrapText="1"/>
      <protection hidden="1"/>
    </xf>
    <xf numFmtId="0" fontId="13" fillId="4" borderId="0" xfId="0" applyFont="1" applyFill="1" applyAlignment="1" applyProtection="1">
      <alignment horizontal="center"/>
      <protection hidden="1"/>
    </xf>
    <xf numFmtId="0" fontId="17" fillId="2" borderId="61" xfId="0" applyFont="1" applyFill="1" applyBorder="1" applyAlignment="1" applyProtection="1">
      <alignment horizontal="center" vertical="center" wrapText="1"/>
      <protection hidden="1"/>
    </xf>
    <xf numFmtId="0" fontId="17" fillId="2" borderId="28" xfId="0" applyFont="1" applyFill="1" applyBorder="1" applyAlignment="1" applyProtection="1">
      <alignment horizontal="center" vertical="center" wrapText="1"/>
      <protection hidden="1"/>
    </xf>
    <xf numFmtId="0" fontId="15" fillId="5" borderId="33" xfId="0" applyFont="1" applyFill="1" applyBorder="1" applyAlignment="1" applyProtection="1">
      <alignment horizontal="center" vertical="center" wrapText="1"/>
      <protection hidden="1"/>
    </xf>
    <xf numFmtId="0" fontId="15" fillId="5" borderId="36" xfId="0" applyFont="1" applyFill="1" applyBorder="1" applyAlignment="1" applyProtection="1">
      <alignment horizontal="center" vertical="center" wrapText="1"/>
      <protection hidden="1"/>
    </xf>
    <xf numFmtId="0" fontId="15" fillId="5" borderId="11" xfId="0" applyFont="1" applyFill="1" applyBorder="1" applyAlignment="1" applyProtection="1">
      <alignment horizontal="center" vertical="center" wrapText="1"/>
      <protection hidden="1"/>
    </xf>
    <xf numFmtId="0" fontId="15" fillId="5" borderId="37" xfId="0" applyFont="1" applyFill="1" applyBorder="1" applyAlignment="1" applyProtection="1">
      <alignment horizontal="center" vertical="center" wrapText="1"/>
      <protection hidden="1"/>
    </xf>
    <xf numFmtId="0" fontId="0" fillId="0" borderId="29" xfId="0" applyBorder="1" applyAlignment="1" applyProtection="1">
      <alignment horizontal="center" vertical="center" wrapText="1"/>
      <protection hidden="1"/>
    </xf>
    <xf numFmtId="0" fontId="0" fillId="0" borderId="38" xfId="0" applyBorder="1" applyAlignment="1" applyProtection="1">
      <alignment horizontal="center" vertical="center" wrapText="1"/>
      <protection hidden="1"/>
    </xf>
    <xf numFmtId="0" fontId="28" fillId="2" borderId="61" xfId="0" applyFont="1" applyFill="1" applyBorder="1" applyAlignment="1" applyProtection="1">
      <alignment horizontal="center" vertical="center" wrapText="1"/>
      <protection hidden="1"/>
    </xf>
    <xf numFmtId="0" fontId="27" fillId="25" borderId="3" xfId="0" applyFont="1" applyFill="1" applyBorder="1" applyAlignment="1" applyProtection="1">
      <alignment horizontal="right"/>
      <protection hidden="1"/>
    </xf>
    <xf numFmtId="0" fontId="8" fillId="25" borderId="6" xfId="0" applyFont="1" applyFill="1" applyBorder="1" applyAlignment="1" applyProtection="1">
      <alignment horizontal="right"/>
      <protection hidden="1"/>
    </xf>
    <xf numFmtId="0" fontId="27" fillId="25" borderId="3" xfId="0" applyFont="1" applyFill="1" applyBorder="1" applyAlignment="1" applyProtection="1">
      <alignment horizontal="center"/>
      <protection hidden="1"/>
    </xf>
    <xf numFmtId="0" fontId="8" fillId="25" borderId="6" xfId="0" applyFont="1" applyFill="1" applyBorder="1" applyAlignment="1" applyProtection="1">
      <alignment horizontal="center"/>
      <protection hidden="1"/>
    </xf>
    <xf numFmtId="0" fontId="27" fillId="19" borderId="3" xfId="0" applyFont="1" applyFill="1" applyBorder="1" applyAlignment="1" applyProtection="1">
      <alignment horizontal="center"/>
      <protection hidden="1"/>
    </xf>
    <xf numFmtId="0" fontId="8" fillId="19" borderId="6" xfId="0" applyFont="1" applyFill="1" applyBorder="1" applyAlignment="1" applyProtection="1">
      <alignment horizontal="center"/>
      <protection hidden="1"/>
    </xf>
    <xf numFmtId="0" fontId="27" fillId="2" borderId="3" xfId="0" applyFont="1" applyFill="1" applyBorder="1" applyAlignment="1" applyProtection="1">
      <alignment horizontal="center"/>
      <protection hidden="1"/>
    </xf>
    <xf numFmtId="0" fontId="8" fillId="2" borderId="6" xfId="0" applyFont="1" applyFill="1" applyBorder="1" applyAlignment="1" applyProtection="1">
      <alignment horizontal="center"/>
      <protection hidden="1"/>
    </xf>
    <xf numFmtId="0" fontId="27" fillId="20" borderId="3" xfId="0" applyFont="1" applyFill="1" applyBorder="1" applyAlignment="1" applyProtection="1">
      <alignment horizontal="center"/>
      <protection hidden="1"/>
    </xf>
    <xf numFmtId="0" fontId="8" fillId="20" borderId="6" xfId="0" applyFont="1" applyFill="1" applyBorder="1" applyAlignment="1" applyProtection="1">
      <alignment horizontal="center"/>
      <protection hidden="1"/>
    </xf>
    <xf numFmtId="0" fontId="27" fillId="22" borderId="3" xfId="0" applyFont="1" applyFill="1" applyBorder="1" applyAlignment="1" applyProtection="1">
      <alignment horizontal="center"/>
      <protection hidden="1"/>
    </xf>
    <xf numFmtId="0" fontId="8" fillId="22" borderId="6" xfId="0" applyFont="1" applyFill="1" applyBorder="1" applyAlignment="1" applyProtection="1">
      <alignment horizontal="center"/>
      <protection hidden="1"/>
    </xf>
    <xf numFmtId="0" fontId="27" fillId="9" borderId="3" xfId="0" applyFont="1" applyFill="1" applyBorder="1" applyAlignment="1" applyProtection="1">
      <alignment horizontal="center"/>
      <protection hidden="1"/>
    </xf>
    <xf numFmtId="0" fontId="8" fillId="9" borderId="6" xfId="0" applyFont="1" applyFill="1" applyBorder="1" applyAlignment="1" applyProtection="1">
      <alignment horizontal="center"/>
      <protection hidden="1"/>
    </xf>
    <xf numFmtId="0" fontId="27" fillId="24" borderId="3" xfId="0" applyFont="1" applyFill="1" applyBorder="1" applyAlignment="1" applyProtection="1">
      <alignment horizontal="center"/>
      <protection hidden="1"/>
    </xf>
    <xf numFmtId="0" fontId="8" fillId="24" borderId="6" xfId="0" applyFont="1" applyFill="1" applyBorder="1" applyAlignment="1" applyProtection="1">
      <alignment horizontal="center"/>
      <protection hidden="1"/>
    </xf>
    <xf numFmtId="0" fontId="27" fillId="8" borderId="3" xfId="0" applyFont="1" applyFill="1" applyBorder="1" applyAlignment="1" applyProtection="1">
      <alignment horizontal="right"/>
      <protection hidden="1"/>
    </xf>
    <xf numFmtId="0" fontId="8" fillId="8" borderId="6" xfId="0" applyFont="1" applyFill="1" applyBorder="1" applyAlignment="1" applyProtection="1">
      <alignment horizontal="right"/>
      <protection hidden="1"/>
    </xf>
    <xf numFmtId="0" fontId="27" fillId="8" borderId="3" xfId="0" applyFont="1" applyFill="1" applyBorder="1" applyAlignment="1" applyProtection="1">
      <alignment horizontal="center"/>
      <protection hidden="1"/>
    </xf>
    <xf numFmtId="0" fontId="8" fillId="8" borderId="6" xfId="0" applyFont="1" applyFill="1" applyBorder="1" applyAlignment="1" applyProtection="1">
      <alignment horizontal="center"/>
      <protection hidden="1"/>
    </xf>
    <xf numFmtId="0" fontId="27" fillId="17" borderId="3" xfId="0" applyFont="1" applyFill="1" applyBorder="1" applyAlignment="1" applyProtection="1">
      <alignment horizontal="center"/>
      <protection hidden="1"/>
    </xf>
    <xf numFmtId="0" fontId="8" fillId="17" borderId="6" xfId="0" applyFont="1" applyFill="1" applyBorder="1" applyAlignment="1" applyProtection="1">
      <alignment horizontal="center"/>
      <protection hidden="1"/>
    </xf>
    <xf numFmtId="0" fontId="27" fillId="18" borderId="3" xfId="0" applyFont="1" applyFill="1" applyBorder="1" applyAlignment="1" applyProtection="1">
      <alignment horizontal="center"/>
      <protection hidden="1"/>
    </xf>
    <xf numFmtId="0" fontId="8" fillId="18" borderId="6" xfId="0" applyFont="1" applyFill="1" applyBorder="1" applyAlignment="1" applyProtection="1">
      <alignment horizontal="center"/>
      <protection hidden="1"/>
    </xf>
    <xf numFmtId="0" fontId="27" fillId="14" borderId="3" xfId="0" applyFont="1" applyFill="1" applyBorder="1" applyAlignment="1" applyProtection="1">
      <alignment horizontal="center"/>
      <protection hidden="1"/>
    </xf>
    <xf numFmtId="0" fontId="8" fillId="14" borderId="6" xfId="0" applyFont="1" applyFill="1" applyBorder="1" applyAlignment="1" applyProtection="1">
      <alignment horizontal="center"/>
      <protection hidden="1"/>
    </xf>
    <xf numFmtId="0" fontId="27" fillId="6" borderId="3" xfId="0" applyFont="1" applyFill="1" applyBorder="1" applyAlignment="1" applyProtection="1">
      <alignment horizontal="center"/>
      <protection hidden="1"/>
    </xf>
    <xf numFmtId="0" fontId="8" fillId="6" borderId="6" xfId="0" applyFont="1" applyFill="1" applyBorder="1" applyAlignment="1" applyProtection="1">
      <alignment horizontal="center"/>
      <protection hidden="1"/>
    </xf>
    <xf numFmtId="0" fontId="27" fillId="15" borderId="3" xfId="0" applyFont="1" applyFill="1" applyBorder="1" applyAlignment="1" applyProtection="1">
      <alignment horizontal="center"/>
      <protection hidden="1"/>
    </xf>
    <xf numFmtId="0" fontId="8" fillId="15" borderId="6" xfId="0" applyFont="1" applyFill="1" applyBorder="1" applyAlignment="1" applyProtection="1">
      <alignment horizontal="center"/>
      <protection hidden="1"/>
    </xf>
    <xf numFmtId="0" fontId="27" fillId="16" borderId="3" xfId="0" applyFont="1" applyFill="1" applyBorder="1" applyAlignment="1" applyProtection="1">
      <alignment horizontal="center"/>
      <protection hidden="1"/>
    </xf>
    <xf numFmtId="0" fontId="8" fillId="16" borderId="6" xfId="0" applyFont="1" applyFill="1" applyBorder="1" applyAlignment="1" applyProtection="1">
      <alignment horizontal="center"/>
      <protection hidden="1"/>
    </xf>
    <xf numFmtId="0" fontId="27" fillId="13" borderId="3" xfId="0" applyFont="1" applyFill="1" applyBorder="1" applyAlignment="1" applyProtection="1">
      <alignment horizontal="center"/>
      <protection hidden="1"/>
    </xf>
    <xf numFmtId="0" fontId="8" fillId="13" borderId="6" xfId="0" applyFont="1" applyFill="1" applyBorder="1" applyAlignment="1" applyProtection="1">
      <alignment horizontal="center"/>
      <protection hidden="1"/>
    </xf>
    <xf numFmtId="0" fontId="27" fillId="4" borderId="0" xfId="0" applyFont="1" applyFill="1" applyAlignment="1" applyProtection="1">
      <alignment horizontal="center" vertical="center" textRotation="90" wrapText="1"/>
      <protection hidden="1"/>
    </xf>
    <xf numFmtId="0" fontId="27" fillId="26" borderId="65" xfId="0" applyFont="1" applyFill="1" applyBorder="1" applyAlignment="1" applyProtection="1">
      <alignment horizontal="center" vertical="center" textRotation="90" wrapText="1"/>
      <protection hidden="1"/>
    </xf>
    <xf numFmtId="0" fontId="27" fillId="26" borderId="0" xfId="0" applyFont="1" applyFill="1" applyAlignment="1" applyProtection="1">
      <alignment horizontal="center" vertical="center" textRotation="90" wrapText="1"/>
      <protection hidden="1"/>
    </xf>
    <xf numFmtId="0" fontId="27" fillId="26" borderId="70" xfId="0" applyFont="1" applyFill="1" applyBorder="1" applyAlignment="1" applyProtection="1">
      <alignment horizontal="center" vertical="center" textRotation="90" wrapText="1"/>
      <protection hidden="1"/>
    </xf>
    <xf numFmtId="0" fontId="8" fillId="10" borderId="0" xfId="0" applyFont="1" applyFill="1" applyAlignment="1" applyProtection="1">
      <alignment horizontal="center" vertical="center" wrapText="1"/>
      <protection hidden="1"/>
    </xf>
    <xf numFmtId="0" fontId="8" fillId="11" borderId="58" xfId="0" applyFont="1" applyFill="1" applyBorder="1" applyAlignment="1" applyProtection="1">
      <alignment horizontal="center"/>
      <protection hidden="1"/>
    </xf>
    <xf numFmtId="0" fontId="8" fillId="11" borderId="59" xfId="0" applyFont="1" applyFill="1" applyBorder="1" applyAlignment="1" applyProtection="1">
      <alignment horizontal="center"/>
      <protection hidden="1"/>
    </xf>
    <xf numFmtId="0" fontId="10" fillId="33" borderId="1" xfId="0" applyFont="1" applyFill="1" applyBorder="1" applyAlignment="1" applyProtection="1">
      <alignment horizontal="left"/>
      <protection hidden="1"/>
    </xf>
    <xf numFmtId="0" fontId="10" fillId="33" borderId="76" xfId="0" applyFont="1" applyFill="1" applyBorder="1" applyAlignment="1" applyProtection="1">
      <alignment horizontal="left"/>
      <protection hidden="1"/>
    </xf>
    <xf numFmtId="0" fontId="29" fillId="27" borderId="16" xfId="0" applyFont="1" applyFill="1" applyBorder="1" applyAlignment="1" applyProtection="1">
      <alignment horizontal="center" vertical="center" wrapText="1"/>
      <protection hidden="1"/>
    </xf>
    <xf numFmtId="0" fontId="29" fillId="27" borderId="21" xfId="0" applyFont="1" applyFill="1" applyBorder="1" applyAlignment="1" applyProtection="1">
      <alignment horizontal="center" vertical="center" wrapText="1"/>
      <protection hidden="1"/>
    </xf>
    <xf numFmtId="0" fontId="29" fillId="27" borderId="55" xfId="0" applyFont="1" applyFill="1" applyBorder="1" applyAlignment="1" applyProtection="1">
      <alignment horizontal="center" vertical="center" wrapText="1"/>
      <protection hidden="1"/>
    </xf>
    <xf numFmtId="0" fontId="29" fillId="27" borderId="56" xfId="0" applyFont="1" applyFill="1" applyBorder="1" applyAlignment="1" applyProtection="1">
      <alignment horizontal="center" vertical="center" wrapText="1"/>
      <protection hidden="1"/>
    </xf>
    <xf numFmtId="0" fontId="8" fillId="28" borderId="32" xfId="0" applyFont="1" applyFill="1" applyBorder="1" applyAlignment="1" applyProtection="1">
      <alignment horizontal="center" textRotation="90"/>
      <protection hidden="1"/>
    </xf>
    <xf numFmtId="0" fontId="8" fillId="28" borderId="35" xfId="0" applyFont="1" applyFill="1" applyBorder="1" applyAlignment="1" applyProtection="1">
      <alignment horizontal="center" textRotation="90"/>
      <protection hidden="1"/>
    </xf>
    <xf numFmtId="0" fontId="8" fillId="28" borderId="44" xfId="0" applyFont="1" applyFill="1" applyBorder="1" applyAlignment="1" applyProtection="1">
      <alignment horizontal="center" textRotation="90"/>
      <protection hidden="1"/>
    </xf>
    <xf numFmtId="0" fontId="8" fillId="28" borderId="42" xfId="0" applyFont="1" applyFill="1" applyBorder="1" applyAlignment="1" applyProtection="1">
      <alignment horizontal="center" wrapText="1"/>
      <protection hidden="1"/>
    </xf>
    <xf numFmtId="0" fontId="8" fillId="28" borderId="16" xfId="0" applyFont="1" applyFill="1" applyBorder="1" applyAlignment="1" applyProtection="1">
      <alignment horizontal="center" wrapText="1"/>
      <protection hidden="1"/>
    </xf>
    <xf numFmtId="0" fontId="0" fillId="0" borderId="28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8" xfId="0" applyBorder="1" applyAlignment="1">
      <alignment horizontal="center" wrapText="1"/>
    </xf>
    <xf numFmtId="0" fontId="28" fillId="2" borderId="28" xfId="0" applyFont="1" applyFill="1" applyBorder="1" applyAlignment="1" applyProtection="1">
      <alignment horizontal="center" vertical="center" wrapText="1"/>
      <protection hidden="1"/>
    </xf>
    <xf numFmtId="0" fontId="9" fillId="2" borderId="28" xfId="0" applyFont="1" applyFill="1" applyBorder="1" applyProtection="1">
      <protection hidden="1"/>
    </xf>
    <xf numFmtId="0" fontId="0" fillId="0" borderId="38" xfId="0" applyBorder="1" applyProtection="1">
      <protection hidden="1"/>
    </xf>
    <xf numFmtId="0" fontId="16" fillId="5" borderId="2" xfId="0" applyFont="1" applyFill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9" fillId="2" borderId="21" xfId="0" applyFont="1" applyFill="1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 wrapText="1"/>
      <protection hidden="1"/>
    </xf>
    <xf numFmtId="0" fontId="8" fillId="0" borderId="7" xfId="0" applyFont="1" applyBorder="1" applyAlignment="1" applyProtection="1">
      <alignment horizontal="center" wrapText="1"/>
      <protection hidden="1"/>
    </xf>
    <xf numFmtId="0" fontId="13" fillId="0" borderId="35" xfId="0" applyFont="1" applyBorder="1" applyAlignment="1" applyProtection="1">
      <alignment horizontal="center"/>
      <protection hidden="1"/>
    </xf>
    <xf numFmtId="0" fontId="18" fillId="0" borderId="0" xfId="0" applyFont="1" applyAlignment="1" applyProtection="1">
      <alignment horizontal="center"/>
      <protection hidden="1"/>
    </xf>
  </cellXfs>
  <cellStyles count="3">
    <cellStyle name="Lien hypertexte" xfId="2" builtinId="8"/>
    <cellStyle name="Normal" xfId="0" builtinId="0"/>
    <cellStyle name="Normal 2" xfId="1"/>
  </cellStyles>
  <dxfs count="17">
    <dxf>
      <font>
        <b val="0"/>
        <i val="0"/>
        <strike val="0"/>
        <u val="none"/>
        <vertAlign val="baseline"/>
        <sz val="11"/>
        <color theme="2" tint="-9.9978637043366805E-2"/>
        <name val="Calibri"/>
        <scheme val="minor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font>
        <b val="0"/>
        <i val="0"/>
        <strike val="0"/>
        <u val="none"/>
        <vertAlign val="baseline"/>
        <sz val="11"/>
        <color theme="2" tint="-9.9978637043366805E-2"/>
        <name val="Calibri"/>
        <scheme val="minor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font>
        <b val="0"/>
        <i val="0"/>
        <strike val="0"/>
        <u val="none"/>
        <vertAlign val="baseline"/>
        <sz val="11"/>
        <color theme="2" tint="-9.9978637043366805E-2"/>
        <name val="Calibri"/>
        <scheme val="minor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numFmt numFmtId="14" formatCode="0.00%"/>
      <fill>
        <patternFill patternType="solid">
          <fgColor theme="6" tint="0.79998168889431442"/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numFmt numFmtId="14" formatCode="0.00%"/>
      <fill>
        <patternFill patternType="solid">
          <fgColor theme="6" tint="0.79998168889431442"/>
          <bgColor theme="6" tint="0.79998168889431442"/>
        </patternFill>
      </fill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font>
        <b val="0"/>
        <i val="0"/>
        <strike val="0"/>
        <u val="none"/>
        <vertAlign val="baseline"/>
        <sz val="11"/>
        <color indexed="2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center" vertical="center" textRotation="0" indent="0" justifyLastLine="0" shrinkToFit="0" readingOrder="0"/>
      <border outline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 hidden="1"/>
    </dxf>
    <dxf>
      <font>
        <b val="0"/>
        <i val="0"/>
        <strike val="0"/>
        <u val="none"/>
        <vertAlign val="baseline"/>
        <sz val="11"/>
        <color indexed="2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center" vertical="center" textRotation="0" indent="0" justifyLastLine="0" shrinkToFit="0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1"/>
    </dxf>
    <dxf>
      <font>
        <b val="0"/>
        <i val="0"/>
        <strike val="0"/>
        <u val="none"/>
        <vertAlign val="baseline"/>
        <sz val="11"/>
        <color indexed="2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center" vertical="center" textRotation="0" indent="0" justifyLastLine="0" shrinkToFit="0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1"/>
    </dxf>
    <dxf>
      <font>
        <b val="0"/>
        <i val="0"/>
        <strike val="0"/>
        <u val="none"/>
        <vertAlign val="baseline"/>
        <sz val="11"/>
        <color indexed="2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center" vertical="center" textRotation="0" indent="0" justifyLastLine="0" shrinkToFit="0" readingOrder="0"/>
      <border outline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1"/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protection locked="1" hidden="1"/>
    </dxf>
    <dxf>
      <protection locked="1" hidden="1"/>
    </dxf>
    <dxf>
      <protection locked="1" hidden="1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615950</xdr:colOff>
      <xdr:row>8</xdr:row>
      <xdr:rowOff>76200</xdr:rowOff>
    </xdr:from>
    <xdr:to>
      <xdr:col>6</xdr:col>
      <xdr:colOff>43950</xdr:colOff>
      <xdr:row>13</xdr:row>
      <xdr:rowOff>88783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615950" y="1549400"/>
          <a:ext cx="4000000" cy="93333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au423" displayName="Tableau423" ref="B3:O27" headerRowDxfId="16" dataDxfId="15" totalsRowDxfId="14">
  <autoFilter ref="B3:O27"/>
  <sortState ref="B4:O31">
    <sortCondition ref="B3:B31"/>
  </sortState>
  <tableColumns count="14">
    <tableColumn id="1" name="Question" dataDxfId="13"/>
    <tableColumn id="2" name="Colonne1" dataDxfId="12"/>
    <tableColumn id="3" name="Action" dataDxfId="11"/>
    <tableColumn id="4" name="Désignation de l'action" dataDxfId="10"/>
    <tableColumn id="5" name="Critères / attendus" dataDxfId="9"/>
    <tableColumn id="6" name="1" dataDxfId="8"/>
    <tableColumn id="7" name="2" dataDxfId="7"/>
    <tableColumn id="8" name="3" dataDxfId="6"/>
    <tableColumn id="9" name="4" dataDxfId="5"/>
    <tableColumn id="10" name="C11" dataDxfId="4"/>
    <tableColumn id="11" name="C12" dataDxfId="3"/>
    <tableColumn id="12" name="Niveau " dataDxfId="2"/>
    <tableColumn id="13" name="C112" dataDxfId="1"/>
    <tableColumn id="14" name="C12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duscol.education.fr/sti/textes/grilles-pour-le-baccalaureat-me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9"/>
  <sheetViews>
    <sheetView tabSelected="1" workbookViewId="0">
      <selection activeCell="F54" sqref="F54"/>
    </sheetView>
  </sheetViews>
  <sheetFormatPr baseColWidth="10" defaultRowHeight="15" x14ac:dyDescent="0.25"/>
  <sheetData>
    <row r="2" spans="1:6" x14ac:dyDescent="0.25">
      <c r="B2" s="1" t="s">
        <v>0</v>
      </c>
    </row>
    <row r="3" spans="1:6" x14ac:dyDescent="0.25">
      <c r="B3" s="1" t="s">
        <v>1</v>
      </c>
    </row>
    <row r="5" spans="1:6" x14ac:dyDescent="0.25">
      <c r="A5" s="1" t="s">
        <v>2</v>
      </c>
      <c r="B5" s="1" t="s">
        <v>3</v>
      </c>
    </row>
    <row r="6" spans="1:6" x14ac:dyDescent="0.25">
      <c r="A6" t="s">
        <v>4</v>
      </c>
      <c r="B6" t="s">
        <v>5</v>
      </c>
    </row>
    <row r="7" spans="1:6" x14ac:dyDescent="0.25">
      <c r="A7" t="s">
        <v>6</v>
      </c>
      <c r="B7" s="2" t="s">
        <v>7</v>
      </c>
      <c r="C7" s="3"/>
      <c r="D7" s="3"/>
      <c r="E7" s="3"/>
      <c r="F7" s="3"/>
    </row>
    <row r="8" spans="1:6" x14ac:dyDescent="0.25">
      <c r="B8" t="s">
        <v>8</v>
      </c>
    </row>
    <row r="15" spans="1:6" x14ac:dyDescent="0.25">
      <c r="A15" t="s">
        <v>9</v>
      </c>
      <c r="B15" t="s">
        <v>10</v>
      </c>
    </row>
    <row r="17" spans="1:14" x14ac:dyDescent="0.25">
      <c r="A17" s="1" t="s">
        <v>11</v>
      </c>
      <c r="B17" s="1" t="s">
        <v>12</v>
      </c>
    </row>
    <row r="18" spans="1:14" ht="14.65" customHeight="1" x14ac:dyDescent="0.25">
      <c r="A18" t="s">
        <v>13</v>
      </c>
      <c r="B18" t="s">
        <v>14</v>
      </c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ht="14.65" customHeight="1" x14ac:dyDescent="0.25">
      <c r="A19" t="s">
        <v>15</v>
      </c>
      <c r="B19" s="484" t="s">
        <v>1036</v>
      </c>
      <c r="C19" s="484"/>
      <c r="D19" s="484"/>
      <c r="E19" s="484"/>
      <c r="F19" s="484"/>
      <c r="G19" s="484"/>
      <c r="H19" s="484"/>
      <c r="I19" s="484"/>
      <c r="J19" s="484"/>
      <c r="K19" s="484"/>
      <c r="L19" s="4"/>
      <c r="M19" s="4"/>
      <c r="N19" s="4"/>
    </row>
    <row r="20" spans="1:14" x14ac:dyDescent="0.25">
      <c r="B20" s="484"/>
      <c r="C20" s="484"/>
      <c r="D20" s="484"/>
      <c r="E20" s="484"/>
      <c r="F20" s="484"/>
      <c r="G20" s="484"/>
      <c r="H20" s="484"/>
      <c r="I20" s="484"/>
      <c r="J20" s="484"/>
      <c r="K20" s="484"/>
      <c r="L20" s="4"/>
      <c r="M20" s="4"/>
      <c r="N20" s="4"/>
    </row>
    <row r="21" spans="1:14" x14ac:dyDescent="0.25">
      <c r="A21" t="s">
        <v>16</v>
      </c>
      <c r="B21" s="314" t="s">
        <v>1035</v>
      </c>
    </row>
    <row r="22" spans="1:14" ht="14.65" customHeight="1" x14ac:dyDescent="0.25">
      <c r="B22" s="484" t="s">
        <v>1034</v>
      </c>
      <c r="C22" s="484"/>
      <c r="D22" s="484"/>
      <c r="E22" s="484"/>
      <c r="F22" s="484"/>
      <c r="G22" s="484"/>
      <c r="H22" s="484"/>
      <c r="I22" s="484"/>
      <c r="J22" s="484"/>
      <c r="K22" s="484"/>
    </row>
    <row r="23" spans="1:14" x14ac:dyDescent="0.25">
      <c r="A23" t="s">
        <v>17</v>
      </c>
      <c r="B23" t="s">
        <v>18</v>
      </c>
    </row>
    <row r="26" spans="1:14" x14ac:dyDescent="0.25">
      <c r="A26" s="1" t="s">
        <v>19</v>
      </c>
      <c r="B26" s="1" t="s">
        <v>20</v>
      </c>
    </row>
    <row r="27" spans="1:14" x14ac:dyDescent="0.25">
      <c r="A27" t="s">
        <v>21</v>
      </c>
      <c r="B27" t="s">
        <v>22</v>
      </c>
    </row>
    <row r="28" spans="1:14" x14ac:dyDescent="0.25">
      <c r="A28" t="s">
        <v>23</v>
      </c>
      <c r="B28" t="s">
        <v>24</v>
      </c>
    </row>
    <row r="29" spans="1:14" x14ac:dyDescent="0.25">
      <c r="B29" s="485" t="s">
        <v>986</v>
      </c>
      <c r="C29" s="484"/>
      <c r="D29" s="484"/>
      <c r="E29" s="484"/>
      <c r="F29" s="484"/>
      <c r="G29" s="484"/>
      <c r="H29" s="484"/>
      <c r="I29" s="484"/>
      <c r="J29" s="484"/>
      <c r="K29" s="484"/>
    </row>
    <row r="30" spans="1:14" x14ac:dyDescent="0.25">
      <c r="B30" s="484"/>
      <c r="C30" s="484"/>
      <c r="D30" s="484"/>
      <c r="E30" s="484"/>
      <c r="F30" s="484"/>
      <c r="G30" s="484"/>
      <c r="H30" s="484"/>
      <c r="I30" s="484"/>
      <c r="J30" s="484"/>
      <c r="K30" s="484"/>
    </row>
    <row r="31" spans="1:14" x14ac:dyDescent="0.25">
      <c r="A31" t="s">
        <v>25</v>
      </c>
      <c r="B31" t="s">
        <v>26</v>
      </c>
    </row>
    <row r="32" spans="1:14" x14ac:dyDescent="0.25">
      <c r="B32" s="484" t="s">
        <v>27</v>
      </c>
      <c r="C32" s="484"/>
      <c r="D32" s="484"/>
      <c r="E32" s="484"/>
      <c r="F32" s="484"/>
      <c r="G32" s="484"/>
      <c r="H32" s="484"/>
      <c r="I32" s="484"/>
      <c r="J32" s="484"/>
      <c r="K32" s="484"/>
    </row>
    <row r="33" spans="1:11" x14ac:dyDescent="0.25">
      <c r="B33" s="484" t="s">
        <v>28</v>
      </c>
      <c r="C33" s="484"/>
      <c r="D33" s="484"/>
      <c r="E33" s="484"/>
      <c r="F33" s="484"/>
      <c r="G33" s="484"/>
      <c r="H33" s="484"/>
      <c r="I33" s="484"/>
      <c r="J33" s="484"/>
      <c r="K33" s="484"/>
    </row>
    <row r="34" spans="1:11" x14ac:dyDescent="0.25">
      <c r="A34" t="s">
        <v>29</v>
      </c>
      <c r="B34" t="s">
        <v>30</v>
      </c>
    </row>
    <row r="35" spans="1:11" x14ac:dyDescent="0.25">
      <c r="B35" s="484" t="s">
        <v>31</v>
      </c>
      <c r="C35" s="484"/>
      <c r="D35" s="484"/>
      <c r="E35" s="484"/>
      <c r="F35" s="484"/>
      <c r="G35" s="484"/>
      <c r="H35" s="484"/>
      <c r="I35" s="484"/>
      <c r="J35" s="484"/>
      <c r="K35" s="484"/>
    </row>
    <row r="36" spans="1:11" x14ac:dyDescent="0.25">
      <c r="B36" s="484" t="s">
        <v>32</v>
      </c>
      <c r="C36" s="484"/>
      <c r="D36" s="484"/>
      <c r="E36" s="484"/>
      <c r="F36" s="484"/>
      <c r="G36" s="484"/>
      <c r="H36" s="484"/>
      <c r="I36" s="484"/>
      <c r="J36" s="484"/>
      <c r="K36" s="484"/>
    </row>
    <row r="38" spans="1:11" s="228" customFormat="1" x14ac:dyDescent="0.25">
      <c r="A38" s="227" t="s">
        <v>1019</v>
      </c>
      <c r="B38" s="227" t="s">
        <v>33</v>
      </c>
    </row>
    <row r="39" spans="1:11" s="228" customFormat="1" x14ac:dyDescent="0.25">
      <c r="A39" s="228" t="s">
        <v>1020</v>
      </c>
      <c r="B39" s="228" t="s">
        <v>34</v>
      </c>
    </row>
    <row r="40" spans="1:11" s="228" customFormat="1" x14ac:dyDescent="0.25">
      <c r="B40" s="228" t="s">
        <v>35</v>
      </c>
    </row>
    <row r="41" spans="1:11" s="228" customFormat="1" x14ac:dyDescent="0.25">
      <c r="B41" s="483" t="s">
        <v>36</v>
      </c>
      <c r="C41" s="483"/>
      <c r="D41" s="483"/>
      <c r="E41" s="483"/>
      <c r="F41" s="483"/>
      <c r="G41" s="483"/>
      <c r="H41" s="483"/>
      <c r="I41" s="483"/>
      <c r="J41" s="483"/>
      <c r="K41" s="483"/>
    </row>
    <row r="42" spans="1:11" s="228" customFormat="1" x14ac:dyDescent="0.25"/>
    <row r="43" spans="1:11" s="228" customFormat="1" x14ac:dyDescent="0.25">
      <c r="A43" s="227" t="s">
        <v>1021</v>
      </c>
      <c r="B43" s="227" t="s">
        <v>1032</v>
      </c>
    </row>
    <row r="44" spans="1:11" s="228" customFormat="1" x14ac:dyDescent="0.25">
      <c r="A44" s="228" t="s">
        <v>1022</v>
      </c>
      <c r="B44" s="228" t="s">
        <v>1023</v>
      </c>
    </row>
    <row r="45" spans="1:11" s="228" customFormat="1" x14ac:dyDescent="0.25">
      <c r="A45" s="228" t="s">
        <v>1024</v>
      </c>
      <c r="B45" s="228" t="s">
        <v>1025</v>
      </c>
    </row>
    <row r="46" spans="1:11" s="228" customFormat="1" x14ac:dyDescent="0.25">
      <c r="A46" s="228" t="s">
        <v>1026</v>
      </c>
      <c r="B46" s="228" t="s">
        <v>1027</v>
      </c>
      <c r="F46" s="229"/>
      <c r="G46" s="230" t="s">
        <v>1028</v>
      </c>
    </row>
    <row r="47" spans="1:11" s="228" customFormat="1" x14ac:dyDescent="0.25">
      <c r="A47" s="228" t="s">
        <v>1029</v>
      </c>
      <c r="B47" s="231" t="s">
        <v>1033</v>
      </c>
    </row>
    <row r="48" spans="1:11" s="228" customFormat="1" x14ac:dyDescent="0.25">
      <c r="B48" s="483" t="s">
        <v>1030</v>
      </c>
      <c r="C48" s="483"/>
      <c r="D48" s="483"/>
      <c r="E48" s="483"/>
      <c r="F48" s="483"/>
      <c r="G48" s="483"/>
      <c r="H48" s="483"/>
      <c r="I48" s="483"/>
      <c r="J48" s="483"/>
      <c r="K48" s="483"/>
    </row>
    <row r="49" spans="2:11" s="228" customFormat="1" x14ac:dyDescent="0.25">
      <c r="B49" s="483" t="s">
        <v>1031</v>
      </c>
      <c r="C49" s="483"/>
      <c r="D49" s="483"/>
      <c r="E49" s="483"/>
      <c r="F49" s="483"/>
      <c r="G49" s="483"/>
      <c r="H49" s="483"/>
      <c r="I49" s="483"/>
      <c r="J49" s="483"/>
      <c r="K49" s="483"/>
    </row>
  </sheetData>
  <sheetProtection sheet="1" objects="1" scenarios="1"/>
  <mergeCells count="10">
    <mergeCell ref="B19:K20"/>
    <mergeCell ref="B22:K22"/>
    <mergeCell ref="B29:K30"/>
    <mergeCell ref="B32:K32"/>
    <mergeCell ref="B33:K33"/>
    <mergeCell ref="B48:K48"/>
    <mergeCell ref="B49:K49"/>
    <mergeCell ref="B35:K35"/>
    <mergeCell ref="B36:K36"/>
    <mergeCell ref="B41:K41"/>
  </mergeCells>
  <hyperlinks>
    <hyperlink ref="G46" r:id="rId1"/>
  </hyperlinks>
  <pageMargins left="0.7" right="0.7" top="0.75" bottom="0.75" header="0.3" footer="0.3"/>
  <pageSetup paperSize="9" firstPageNumber="2147483648" orientation="portrait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61"/>
  <sheetViews>
    <sheetView topLeftCell="B13" workbookViewId="0">
      <selection activeCell="C37" sqref="C37"/>
    </sheetView>
  </sheetViews>
  <sheetFormatPr baseColWidth="10" defaultRowHeight="15" x14ac:dyDescent="0.25"/>
  <cols>
    <col min="3" max="3" width="44.7109375" customWidth="1"/>
    <col min="5" max="5" width="5.7109375" customWidth="1"/>
    <col min="7" max="7" width="57.7109375" customWidth="1"/>
    <col min="8" max="8" width="6.42578125" customWidth="1"/>
    <col min="9" max="9" width="6.5703125" customWidth="1"/>
    <col min="10" max="10" width="7" customWidth="1"/>
    <col min="11" max="11" width="5.7109375" customWidth="1"/>
    <col min="12" max="12" width="27" customWidth="1"/>
    <col min="13" max="13" width="7.28515625" customWidth="1"/>
    <col min="14" max="14" width="69.7109375" customWidth="1"/>
    <col min="19" max="19" width="3.5703125" customWidth="1"/>
    <col min="20" max="20" width="4" customWidth="1"/>
    <col min="21" max="22" width="3.7109375" customWidth="1"/>
    <col min="23" max="23" width="3.5703125" customWidth="1"/>
    <col min="24" max="25" width="4.28515625" customWidth="1"/>
    <col min="26" max="26" width="3.5703125" customWidth="1"/>
  </cols>
  <sheetData>
    <row r="2" spans="2:26" ht="218.1" customHeight="1" x14ac:dyDescent="0.25">
      <c r="H2" s="214" t="s">
        <v>209</v>
      </c>
      <c r="I2" s="214" t="s">
        <v>71</v>
      </c>
      <c r="J2" s="214" t="s">
        <v>212</v>
      </c>
      <c r="K2" s="214" t="s">
        <v>267</v>
      </c>
      <c r="S2" s="215" t="s">
        <v>244</v>
      </c>
      <c r="T2" s="215" t="s">
        <v>245</v>
      </c>
      <c r="U2" s="215" t="s">
        <v>246</v>
      </c>
      <c r="V2" s="215" t="s">
        <v>247</v>
      </c>
      <c r="W2" s="215" t="s">
        <v>248</v>
      </c>
      <c r="X2" s="215" t="s">
        <v>249</v>
      </c>
      <c r="Y2" s="215" t="s">
        <v>250</v>
      </c>
      <c r="Z2" s="215" t="s">
        <v>251</v>
      </c>
    </row>
    <row r="3" spans="2:26" x14ac:dyDescent="0.25">
      <c r="D3" t="s">
        <v>43</v>
      </c>
      <c r="E3" t="s">
        <v>43</v>
      </c>
      <c r="F3" t="str">
        <f t="shared" ref="F3:F34" si="0">D3</f>
        <v>?</v>
      </c>
      <c r="G3" t="str">
        <f>E3</f>
        <v>?</v>
      </c>
    </row>
    <row r="4" spans="2:26" x14ac:dyDescent="0.25">
      <c r="B4" t="s">
        <v>899</v>
      </c>
      <c r="C4" t="s">
        <v>900</v>
      </c>
      <c r="D4" t="s">
        <v>901</v>
      </c>
      <c r="E4" t="s">
        <v>899</v>
      </c>
      <c r="F4" t="str">
        <f t="shared" si="0"/>
        <v>S11</v>
      </c>
      <c r="G4" t="s">
        <v>902</v>
      </c>
      <c r="H4" t="s">
        <v>192</v>
      </c>
      <c r="I4" t="s">
        <v>192</v>
      </c>
      <c r="J4" t="s">
        <v>192</v>
      </c>
      <c r="K4" t="s">
        <v>192</v>
      </c>
      <c r="M4" t="s">
        <v>259</v>
      </c>
      <c r="N4" t="s">
        <v>903</v>
      </c>
      <c r="O4" t="s">
        <v>244</v>
      </c>
      <c r="S4" t="s">
        <v>192</v>
      </c>
      <c r="T4" t="s">
        <v>192</v>
      </c>
      <c r="U4" t="s">
        <v>192</v>
      </c>
      <c r="X4" t="s">
        <v>192</v>
      </c>
      <c r="Y4" t="s">
        <v>192</v>
      </c>
    </row>
    <row r="5" spans="2:26" x14ac:dyDescent="0.25">
      <c r="D5" t="s">
        <v>904</v>
      </c>
      <c r="E5" t="s">
        <v>899</v>
      </c>
      <c r="F5" t="str">
        <f t="shared" si="0"/>
        <v>S12</v>
      </c>
      <c r="G5" t="s">
        <v>905</v>
      </c>
      <c r="H5" t="s">
        <v>192</v>
      </c>
      <c r="I5" t="s">
        <v>192</v>
      </c>
      <c r="J5" t="s">
        <v>192</v>
      </c>
      <c r="K5" t="s">
        <v>192</v>
      </c>
      <c r="M5" t="s">
        <v>259</v>
      </c>
      <c r="N5" t="s">
        <v>903</v>
      </c>
      <c r="O5" t="s">
        <v>245</v>
      </c>
    </row>
    <row r="6" spans="2:26" x14ac:dyDescent="0.25">
      <c r="D6" t="s">
        <v>128</v>
      </c>
      <c r="E6" t="s">
        <v>899</v>
      </c>
      <c r="F6" t="str">
        <f t="shared" si="0"/>
        <v>S13</v>
      </c>
      <c r="G6" t="s">
        <v>906</v>
      </c>
      <c r="H6" t="s">
        <v>192</v>
      </c>
      <c r="I6" t="s">
        <v>192</v>
      </c>
      <c r="J6" t="s">
        <v>192</v>
      </c>
      <c r="K6" t="s">
        <v>192</v>
      </c>
      <c r="M6" t="s">
        <v>259</v>
      </c>
      <c r="N6" t="s">
        <v>903</v>
      </c>
      <c r="O6" t="s">
        <v>246</v>
      </c>
    </row>
    <row r="7" spans="2:26" x14ac:dyDescent="0.25">
      <c r="D7" t="s">
        <v>907</v>
      </c>
      <c r="E7" t="s">
        <v>899</v>
      </c>
      <c r="F7" t="str">
        <f t="shared" si="0"/>
        <v>S14</v>
      </c>
      <c r="G7" t="s">
        <v>908</v>
      </c>
      <c r="H7" t="s">
        <v>192</v>
      </c>
      <c r="I7" t="s">
        <v>192</v>
      </c>
      <c r="J7" t="s">
        <v>192</v>
      </c>
      <c r="K7" t="s">
        <v>192</v>
      </c>
      <c r="M7" t="s">
        <v>259</v>
      </c>
      <c r="N7" t="s">
        <v>903</v>
      </c>
      <c r="O7" t="s">
        <v>249</v>
      </c>
    </row>
    <row r="8" spans="2:26" x14ac:dyDescent="0.25">
      <c r="D8" t="s">
        <v>909</v>
      </c>
      <c r="E8" t="s">
        <v>899</v>
      </c>
      <c r="F8" t="str">
        <f t="shared" si="0"/>
        <v>S15</v>
      </c>
      <c r="G8" t="s">
        <v>910</v>
      </c>
      <c r="H8" t="s">
        <v>192</v>
      </c>
      <c r="I8" t="s">
        <v>192</v>
      </c>
      <c r="J8" t="s">
        <v>192</v>
      </c>
      <c r="K8" t="s">
        <v>192</v>
      </c>
      <c r="M8" t="s">
        <v>259</v>
      </c>
      <c r="N8" t="s">
        <v>903</v>
      </c>
      <c r="O8" t="s">
        <v>250</v>
      </c>
    </row>
    <row r="9" spans="2:26" x14ac:dyDescent="0.25">
      <c r="B9" t="s">
        <v>911</v>
      </c>
      <c r="C9" t="s">
        <v>912</v>
      </c>
      <c r="D9" t="s">
        <v>119</v>
      </c>
      <c r="E9" t="s">
        <v>911</v>
      </c>
      <c r="F9" t="str">
        <f t="shared" si="0"/>
        <v>S21</v>
      </c>
      <c r="G9" t="s">
        <v>913</v>
      </c>
      <c r="H9" t="s">
        <v>192</v>
      </c>
      <c r="I9" t="s">
        <v>192</v>
      </c>
      <c r="J9" t="s">
        <v>192</v>
      </c>
      <c r="K9" t="s">
        <v>192</v>
      </c>
    </row>
    <row r="10" spans="2:26" x14ac:dyDescent="0.25">
      <c r="D10" t="s">
        <v>914</v>
      </c>
      <c r="E10" t="s">
        <v>911</v>
      </c>
      <c r="F10" t="str">
        <f t="shared" si="0"/>
        <v>S22</v>
      </c>
      <c r="G10" t="s">
        <v>915</v>
      </c>
      <c r="H10" t="s">
        <v>192</v>
      </c>
      <c r="I10" t="s">
        <v>192</v>
      </c>
      <c r="J10" t="s">
        <v>192</v>
      </c>
      <c r="K10" t="s">
        <v>192</v>
      </c>
      <c r="M10" t="s">
        <v>265</v>
      </c>
      <c r="N10" t="s">
        <v>916</v>
      </c>
      <c r="O10" t="s">
        <v>244</v>
      </c>
      <c r="S10" t="s">
        <v>192</v>
      </c>
      <c r="U10" t="s">
        <v>192</v>
      </c>
      <c r="V10" t="s">
        <v>192</v>
      </c>
      <c r="X10" t="s">
        <v>192</v>
      </c>
    </row>
    <row r="11" spans="2:26" x14ac:dyDescent="0.25">
      <c r="D11" t="s">
        <v>917</v>
      </c>
      <c r="E11" t="s">
        <v>911</v>
      </c>
      <c r="F11" t="str">
        <f t="shared" si="0"/>
        <v>S23</v>
      </c>
      <c r="G11" t="s">
        <v>918</v>
      </c>
      <c r="H11" t="s">
        <v>192</v>
      </c>
      <c r="I11" t="s">
        <v>192</v>
      </c>
      <c r="J11" t="s">
        <v>192</v>
      </c>
      <c r="K11" t="s">
        <v>192</v>
      </c>
      <c r="M11" t="s">
        <v>265</v>
      </c>
      <c r="N11" t="s">
        <v>916</v>
      </c>
      <c r="O11" t="s">
        <v>246</v>
      </c>
    </row>
    <row r="12" spans="2:26" x14ac:dyDescent="0.25">
      <c r="D12" t="s">
        <v>919</v>
      </c>
      <c r="E12" t="s">
        <v>911</v>
      </c>
      <c r="F12" t="str">
        <f t="shared" si="0"/>
        <v>S24</v>
      </c>
      <c r="G12" t="s">
        <v>920</v>
      </c>
      <c r="H12" t="s">
        <v>192</v>
      </c>
      <c r="I12" t="s">
        <v>192</v>
      </c>
      <c r="J12" t="s">
        <v>192</v>
      </c>
      <c r="K12" t="s">
        <v>192</v>
      </c>
      <c r="M12" t="s">
        <v>265</v>
      </c>
      <c r="N12" t="s">
        <v>916</v>
      </c>
      <c r="O12" t="s">
        <v>921</v>
      </c>
    </row>
    <row r="13" spans="2:26" x14ac:dyDescent="0.25">
      <c r="D13" t="s">
        <v>922</v>
      </c>
      <c r="E13" t="s">
        <v>911</v>
      </c>
      <c r="F13" t="str">
        <f t="shared" si="0"/>
        <v>S25</v>
      </c>
      <c r="G13" t="s">
        <v>923</v>
      </c>
      <c r="H13" t="s">
        <v>192</v>
      </c>
      <c r="I13" t="s">
        <v>192</v>
      </c>
      <c r="J13" t="s">
        <v>192</v>
      </c>
      <c r="K13" t="s">
        <v>192</v>
      </c>
      <c r="M13" t="s">
        <v>265</v>
      </c>
      <c r="N13" t="s">
        <v>916</v>
      </c>
      <c r="O13" t="s">
        <v>924</v>
      </c>
    </row>
    <row r="14" spans="2:26" x14ac:dyDescent="0.25">
      <c r="D14" t="s">
        <v>925</v>
      </c>
      <c r="E14" t="s">
        <v>911</v>
      </c>
      <c r="F14" t="str">
        <f t="shared" si="0"/>
        <v>S26</v>
      </c>
      <c r="G14" t="s">
        <v>926</v>
      </c>
      <c r="H14" t="s">
        <v>192</v>
      </c>
      <c r="I14" t="s">
        <v>192</v>
      </c>
      <c r="J14" t="s">
        <v>192</v>
      </c>
      <c r="K14" t="s">
        <v>192</v>
      </c>
    </row>
    <row r="15" spans="2:26" x14ac:dyDescent="0.25">
      <c r="D15" t="s">
        <v>927</v>
      </c>
      <c r="E15" t="s">
        <v>911</v>
      </c>
      <c r="F15" t="str">
        <f t="shared" si="0"/>
        <v>S27</v>
      </c>
      <c r="G15" t="s">
        <v>928</v>
      </c>
      <c r="H15" t="s">
        <v>192</v>
      </c>
      <c r="I15" t="s">
        <v>192</v>
      </c>
      <c r="J15" t="s">
        <v>192</v>
      </c>
      <c r="K15" t="s">
        <v>192</v>
      </c>
      <c r="M15" t="s">
        <v>270</v>
      </c>
      <c r="N15" t="s">
        <v>929</v>
      </c>
      <c r="O15" t="s">
        <v>244</v>
      </c>
      <c r="S15" t="s">
        <v>192</v>
      </c>
      <c r="T15" t="s">
        <v>192</v>
      </c>
      <c r="U15" t="s">
        <v>192</v>
      </c>
      <c r="W15" t="s">
        <v>192</v>
      </c>
      <c r="X15" t="s">
        <v>192</v>
      </c>
      <c r="Y15" t="s">
        <v>192</v>
      </c>
    </row>
    <row r="16" spans="2:26" x14ac:dyDescent="0.25">
      <c r="D16" t="s">
        <v>141</v>
      </c>
      <c r="E16" t="s">
        <v>911</v>
      </c>
      <c r="F16" t="str">
        <f t="shared" si="0"/>
        <v>S28</v>
      </c>
      <c r="G16" t="s">
        <v>930</v>
      </c>
      <c r="H16" t="s">
        <v>192</v>
      </c>
      <c r="I16" t="s">
        <v>192</v>
      </c>
      <c r="J16" t="s">
        <v>192</v>
      </c>
      <c r="K16" t="s">
        <v>192</v>
      </c>
      <c r="M16" t="s">
        <v>270</v>
      </c>
      <c r="N16" t="s">
        <v>929</v>
      </c>
      <c r="O16" t="s">
        <v>245</v>
      </c>
    </row>
    <row r="17" spans="2:25" x14ac:dyDescent="0.25">
      <c r="D17" t="s">
        <v>931</v>
      </c>
      <c r="E17" t="s">
        <v>911</v>
      </c>
      <c r="F17" t="str">
        <f t="shared" si="0"/>
        <v>S29</v>
      </c>
      <c r="G17" t="s">
        <v>932</v>
      </c>
      <c r="H17" t="s">
        <v>192</v>
      </c>
      <c r="I17" t="s">
        <v>192</v>
      </c>
      <c r="J17" t="s">
        <v>192</v>
      </c>
      <c r="K17" t="s">
        <v>192</v>
      </c>
      <c r="M17" t="s">
        <v>270</v>
      </c>
      <c r="N17" t="s">
        <v>929</v>
      </c>
      <c r="O17" t="s">
        <v>246</v>
      </c>
    </row>
    <row r="18" spans="2:25" x14ac:dyDescent="0.25">
      <c r="B18" t="s">
        <v>933</v>
      </c>
      <c r="C18" t="s">
        <v>934</v>
      </c>
      <c r="D18" t="s">
        <v>935</v>
      </c>
      <c r="E18" t="s">
        <v>933</v>
      </c>
      <c r="F18" t="str">
        <f t="shared" si="0"/>
        <v>S31</v>
      </c>
      <c r="G18" t="s">
        <v>936</v>
      </c>
      <c r="H18" t="s">
        <v>192</v>
      </c>
      <c r="I18" t="s">
        <v>192</v>
      </c>
      <c r="J18" t="s">
        <v>192</v>
      </c>
      <c r="K18" t="s">
        <v>192</v>
      </c>
      <c r="M18" t="s">
        <v>270</v>
      </c>
      <c r="N18" t="s">
        <v>929</v>
      </c>
      <c r="O18" t="s">
        <v>248</v>
      </c>
    </row>
    <row r="19" spans="2:25" x14ac:dyDescent="0.25">
      <c r="D19" t="s">
        <v>937</v>
      </c>
      <c r="E19" t="s">
        <v>933</v>
      </c>
      <c r="F19" t="str">
        <f t="shared" si="0"/>
        <v>S32</v>
      </c>
      <c r="G19" t="s">
        <v>938</v>
      </c>
      <c r="H19" t="s">
        <v>192</v>
      </c>
      <c r="I19" t="s">
        <v>192</v>
      </c>
      <c r="J19" t="s">
        <v>192</v>
      </c>
      <c r="K19" t="s">
        <v>192</v>
      </c>
      <c r="M19" t="s">
        <v>270</v>
      </c>
      <c r="N19" t="s">
        <v>929</v>
      </c>
      <c r="O19" t="s">
        <v>249</v>
      </c>
    </row>
    <row r="20" spans="2:25" x14ac:dyDescent="0.25">
      <c r="D20" t="s">
        <v>939</v>
      </c>
      <c r="E20" t="s">
        <v>933</v>
      </c>
      <c r="F20" t="str">
        <f t="shared" si="0"/>
        <v>S33</v>
      </c>
      <c r="G20" t="s">
        <v>940</v>
      </c>
      <c r="H20" t="s">
        <v>192</v>
      </c>
      <c r="I20" t="s">
        <v>192</v>
      </c>
      <c r="J20" t="s">
        <v>192</v>
      </c>
      <c r="K20" t="s">
        <v>192</v>
      </c>
      <c r="M20" t="s">
        <v>270</v>
      </c>
      <c r="N20" t="s">
        <v>929</v>
      </c>
      <c r="O20" t="s">
        <v>250</v>
      </c>
    </row>
    <row r="21" spans="2:25" x14ac:dyDescent="0.25">
      <c r="D21" t="s">
        <v>941</v>
      </c>
      <c r="E21" t="s">
        <v>933</v>
      </c>
      <c r="F21" t="str">
        <f t="shared" si="0"/>
        <v>S34</v>
      </c>
      <c r="G21" t="s">
        <v>942</v>
      </c>
      <c r="K21" t="s">
        <v>192</v>
      </c>
    </row>
    <row r="22" spans="2:25" x14ac:dyDescent="0.25">
      <c r="D22" t="s">
        <v>943</v>
      </c>
      <c r="E22" t="s">
        <v>933</v>
      </c>
      <c r="F22" t="str">
        <f t="shared" si="0"/>
        <v>S35</v>
      </c>
      <c r="G22" t="s">
        <v>944</v>
      </c>
      <c r="K22" t="s">
        <v>192</v>
      </c>
      <c r="M22" t="s">
        <v>274</v>
      </c>
      <c r="N22" t="s">
        <v>945</v>
      </c>
      <c r="O22" t="s">
        <v>248</v>
      </c>
      <c r="W22" t="s">
        <v>192</v>
      </c>
      <c r="X22" t="s">
        <v>192</v>
      </c>
      <c r="Y22" t="s">
        <v>192</v>
      </c>
    </row>
    <row r="23" spans="2:25" x14ac:dyDescent="0.25">
      <c r="B23" t="s">
        <v>946</v>
      </c>
      <c r="C23" t="s">
        <v>947</v>
      </c>
      <c r="D23" t="s">
        <v>948</v>
      </c>
      <c r="E23" t="s">
        <v>946</v>
      </c>
      <c r="F23" t="str">
        <f t="shared" si="0"/>
        <v>S41</v>
      </c>
      <c r="G23" t="s">
        <v>949</v>
      </c>
      <c r="H23" t="s">
        <v>192</v>
      </c>
      <c r="I23" t="s">
        <v>192</v>
      </c>
      <c r="J23" t="s">
        <v>192</v>
      </c>
      <c r="K23" t="s">
        <v>192</v>
      </c>
      <c r="M23" t="s">
        <v>274</v>
      </c>
      <c r="N23" t="s">
        <v>945</v>
      </c>
      <c r="O23" t="s">
        <v>249</v>
      </c>
    </row>
    <row r="24" spans="2:25" x14ac:dyDescent="0.25">
      <c r="D24" t="s">
        <v>117</v>
      </c>
      <c r="E24" t="s">
        <v>946</v>
      </c>
      <c r="F24" t="str">
        <f t="shared" si="0"/>
        <v>S42</v>
      </c>
      <c r="G24" t="s">
        <v>950</v>
      </c>
      <c r="H24" t="s">
        <v>192</v>
      </c>
      <c r="I24" t="s">
        <v>192</v>
      </c>
      <c r="J24" t="s">
        <v>192</v>
      </c>
      <c r="K24" t="s">
        <v>192</v>
      </c>
      <c r="M24" t="s">
        <v>274</v>
      </c>
      <c r="N24" t="s">
        <v>945</v>
      </c>
      <c r="O24" t="s">
        <v>250</v>
      </c>
    </row>
    <row r="25" spans="2:25" x14ac:dyDescent="0.25">
      <c r="D25" t="s">
        <v>951</v>
      </c>
      <c r="E25" t="s">
        <v>946</v>
      </c>
      <c r="F25" t="str">
        <f t="shared" si="0"/>
        <v>S43</v>
      </c>
      <c r="G25" t="s">
        <v>952</v>
      </c>
      <c r="H25" t="s">
        <v>192</v>
      </c>
      <c r="I25" t="s">
        <v>192</v>
      </c>
      <c r="J25" t="s">
        <v>192</v>
      </c>
      <c r="K25" t="s">
        <v>192</v>
      </c>
    </row>
    <row r="26" spans="2:25" x14ac:dyDescent="0.25">
      <c r="D26" t="s">
        <v>953</v>
      </c>
      <c r="E26" t="s">
        <v>946</v>
      </c>
      <c r="F26" t="str">
        <f t="shared" si="0"/>
        <v>S44</v>
      </c>
      <c r="G26" t="s">
        <v>954</v>
      </c>
      <c r="H26" t="s">
        <v>192</v>
      </c>
      <c r="I26" t="s">
        <v>192</v>
      </c>
      <c r="J26" t="s">
        <v>192</v>
      </c>
      <c r="K26" t="s">
        <v>192</v>
      </c>
      <c r="M26" t="s">
        <v>327</v>
      </c>
      <c r="N26" t="s">
        <v>955</v>
      </c>
      <c r="O26" t="s">
        <v>245</v>
      </c>
      <c r="T26" t="s">
        <v>192</v>
      </c>
      <c r="W26" t="s">
        <v>192</v>
      </c>
      <c r="Y26" t="s">
        <v>192</v>
      </c>
    </row>
    <row r="27" spans="2:25" x14ac:dyDescent="0.25">
      <c r="D27" t="s">
        <v>956</v>
      </c>
      <c r="E27" t="s">
        <v>946</v>
      </c>
      <c r="F27" t="str">
        <f t="shared" si="0"/>
        <v>S45</v>
      </c>
      <c r="G27" t="s">
        <v>957</v>
      </c>
      <c r="H27" t="s">
        <v>192</v>
      </c>
      <c r="I27" t="s">
        <v>192</v>
      </c>
      <c r="J27" t="s">
        <v>192</v>
      </c>
      <c r="K27" t="s">
        <v>192</v>
      </c>
      <c r="M27" t="s">
        <v>327</v>
      </c>
      <c r="N27" t="s">
        <v>955</v>
      </c>
      <c r="O27" t="s">
        <v>248</v>
      </c>
    </row>
    <row r="28" spans="2:25" x14ac:dyDescent="0.25">
      <c r="D28" t="s">
        <v>958</v>
      </c>
      <c r="E28" t="s">
        <v>946</v>
      </c>
      <c r="F28" t="str">
        <f t="shared" si="0"/>
        <v>S46</v>
      </c>
      <c r="G28" t="s">
        <v>959</v>
      </c>
      <c r="H28" t="s">
        <v>192</v>
      </c>
      <c r="I28" t="s">
        <v>192</v>
      </c>
      <c r="J28" t="s">
        <v>192</v>
      </c>
      <c r="K28" t="s">
        <v>192</v>
      </c>
      <c r="M28" t="s">
        <v>327</v>
      </c>
      <c r="N28" t="s">
        <v>955</v>
      </c>
      <c r="O28" t="s">
        <v>250</v>
      </c>
    </row>
    <row r="29" spans="2:25" x14ac:dyDescent="0.25">
      <c r="B29" t="s">
        <v>960</v>
      </c>
      <c r="C29" t="s">
        <v>961</v>
      </c>
      <c r="D29" t="s">
        <v>125</v>
      </c>
      <c r="E29" t="s">
        <v>960</v>
      </c>
      <c r="F29" t="str">
        <f t="shared" si="0"/>
        <v>S51</v>
      </c>
      <c r="G29" t="s">
        <v>962</v>
      </c>
      <c r="K29" t="s">
        <v>192</v>
      </c>
    </row>
    <row r="30" spans="2:25" x14ac:dyDescent="0.25">
      <c r="D30" t="s">
        <v>963</v>
      </c>
      <c r="E30" t="s">
        <v>960</v>
      </c>
      <c r="F30" t="str">
        <f t="shared" si="0"/>
        <v>S52</v>
      </c>
      <c r="G30" t="s">
        <v>964</v>
      </c>
      <c r="K30" t="s">
        <v>192</v>
      </c>
      <c r="M30" t="s">
        <v>334</v>
      </c>
      <c r="N30" t="s">
        <v>965</v>
      </c>
      <c r="O30" t="s">
        <v>245</v>
      </c>
      <c r="T30" t="s">
        <v>192</v>
      </c>
      <c r="W30" t="s">
        <v>192</v>
      </c>
      <c r="X30" t="s">
        <v>192</v>
      </c>
      <c r="Y30" t="s">
        <v>192</v>
      </c>
    </row>
    <row r="31" spans="2:25" x14ac:dyDescent="0.25">
      <c r="D31" t="s">
        <v>132</v>
      </c>
      <c r="E31" t="s">
        <v>960</v>
      </c>
      <c r="F31" t="str">
        <f t="shared" si="0"/>
        <v>S53</v>
      </c>
      <c r="G31" t="s">
        <v>966</v>
      </c>
      <c r="K31" t="s">
        <v>192</v>
      </c>
      <c r="M31" t="s">
        <v>334</v>
      </c>
      <c r="N31" t="s">
        <v>965</v>
      </c>
      <c r="O31" t="s">
        <v>248</v>
      </c>
    </row>
    <row r="32" spans="2:25" x14ac:dyDescent="0.25">
      <c r="B32" t="s">
        <v>968</v>
      </c>
      <c r="C32" t="s">
        <v>969</v>
      </c>
      <c r="D32" t="s">
        <v>970</v>
      </c>
      <c r="E32" t="s">
        <v>971</v>
      </c>
      <c r="F32" t="str">
        <f t="shared" si="0"/>
        <v>S81</v>
      </c>
      <c r="G32" t="s">
        <v>972</v>
      </c>
      <c r="H32" t="s">
        <v>192</v>
      </c>
      <c r="I32" t="s">
        <v>192</v>
      </c>
      <c r="M32" t="s">
        <v>375</v>
      </c>
      <c r="N32" t="s">
        <v>967</v>
      </c>
      <c r="O32" t="s">
        <v>249</v>
      </c>
    </row>
    <row r="33" spans="4:26" x14ac:dyDescent="0.25">
      <c r="D33" t="s">
        <v>137</v>
      </c>
      <c r="E33" t="s">
        <v>971</v>
      </c>
      <c r="F33" t="str">
        <f t="shared" si="0"/>
        <v>S82</v>
      </c>
      <c r="G33" t="s">
        <v>973</v>
      </c>
      <c r="H33" t="s">
        <v>192</v>
      </c>
      <c r="I33" t="s">
        <v>192</v>
      </c>
      <c r="M33" t="s">
        <v>375</v>
      </c>
      <c r="N33" t="s">
        <v>967</v>
      </c>
      <c r="O33" t="s">
        <v>250</v>
      </c>
    </row>
    <row r="34" spans="4:26" x14ac:dyDescent="0.25">
      <c r="D34" t="s">
        <v>974</v>
      </c>
      <c r="E34" t="s">
        <v>971</v>
      </c>
      <c r="F34" t="str">
        <f t="shared" si="0"/>
        <v>S83</v>
      </c>
      <c r="G34" t="s">
        <v>975</v>
      </c>
      <c r="H34" t="s">
        <v>192</v>
      </c>
      <c r="I34" t="s">
        <v>192</v>
      </c>
    </row>
    <row r="35" spans="4:26" x14ac:dyDescent="0.25">
      <c r="M35" t="s">
        <v>381</v>
      </c>
      <c r="N35" t="s">
        <v>976</v>
      </c>
      <c r="O35" t="s">
        <v>249</v>
      </c>
    </row>
    <row r="36" spans="4:26" x14ac:dyDescent="0.25">
      <c r="M36" t="s">
        <v>381</v>
      </c>
      <c r="N36" t="s">
        <v>976</v>
      </c>
      <c r="O36" t="s">
        <v>250</v>
      </c>
    </row>
    <row r="38" spans="4:26" x14ac:dyDescent="0.25">
      <c r="M38" t="s">
        <v>385</v>
      </c>
      <c r="N38" t="s">
        <v>977</v>
      </c>
      <c r="O38" t="s">
        <v>249</v>
      </c>
    </row>
    <row r="39" spans="4:26" x14ac:dyDescent="0.25">
      <c r="M39" t="s">
        <v>385</v>
      </c>
      <c r="N39" t="s">
        <v>977</v>
      </c>
      <c r="O39" t="s">
        <v>250</v>
      </c>
    </row>
    <row r="41" spans="4:26" x14ac:dyDescent="0.25">
      <c r="M41" t="s">
        <v>459</v>
      </c>
      <c r="N41" t="s">
        <v>978</v>
      </c>
      <c r="O41" t="s">
        <v>245</v>
      </c>
      <c r="T41" t="s">
        <v>192</v>
      </c>
      <c r="V41" t="s">
        <v>192</v>
      </c>
      <c r="X41" t="s">
        <v>192</v>
      </c>
      <c r="Y41" t="s">
        <v>192</v>
      </c>
      <c r="Z41" t="s">
        <v>192</v>
      </c>
    </row>
    <row r="42" spans="4:26" x14ac:dyDescent="0.25">
      <c r="M42" t="s">
        <v>459</v>
      </c>
      <c r="N42" t="s">
        <v>978</v>
      </c>
      <c r="O42" t="s">
        <v>247</v>
      </c>
    </row>
    <row r="43" spans="4:26" x14ac:dyDescent="0.25">
      <c r="M43" t="s">
        <v>459</v>
      </c>
      <c r="N43" t="s">
        <v>978</v>
      </c>
      <c r="O43" t="s">
        <v>249</v>
      </c>
    </row>
    <row r="44" spans="4:26" x14ac:dyDescent="0.25">
      <c r="M44" t="s">
        <v>459</v>
      </c>
      <c r="N44" t="s">
        <v>978</v>
      </c>
      <c r="O44" t="s">
        <v>979</v>
      </c>
    </row>
    <row r="45" spans="4:26" x14ac:dyDescent="0.25">
      <c r="M45" t="s">
        <v>459</v>
      </c>
      <c r="N45" t="s">
        <v>978</v>
      </c>
      <c r="O45" t="s">
        <v>251</v>
      </c>
    </row>
    <row r="47" spans="4:26" x14ac:dyDescent="0.25">
      <c r="M47" t="s">
        <v>110</v>
      </c>
      <c r="N47" t="s">
        <v>980</v>
      </c>
      <c r="O47" t="s">
        <v>244</v>
      </c>
      <c r="S47" t="s">
        <v>192</v>
      </c>
      <c r="T47" t="s">
        <v>192</v>
      </c>
      <c r="V47" t="s">
        <v>192</v>
      </c>
      <c r="W47" t="s">
        <v>192</v>
      </c>
      <c r="Z47" t="s">
        <v>192</v>
      </c>
    </row>
    <row r="48" spans="4:26" x14ac:dyDescent="0.25">
      <c r="M48" t="s">
        <v>110</v>
      </c>
      <c r="N48" t="s">
        <v>980</v>
      </c>
      <c r="O48" t="s">
        <v>245</v>
      </c>
    </row>
    <row r="49" spans="13:26" x14ac:dyDescent="0.25">
      <c r="M49" t="s">
        <v>110</v>
      </c>
      <c r="N49" t="s">
        <v>980</v>
      </c>
      <c r="O49" t="s">
        <v>247</v>
      </c>
    </row>
    <row r="50" spans="13:26" x14ac:dyDescent="0.25">
      <c r="M50" t="s">
        <v>110</v>
      </c>
      <c r="N50" t="s">
        <v>980</v>
      </c>
      <c r="O50" t="s">
        <v>248</v>
      </c>
    </row>
    <row r="51" spans="13:26" x14ac:dyDescent="0.25">
      <c r="M51" t="s">
        <v>110</v>
      </c>
      <c r="N51" t="s">
        <v>980</v>
      </c>
      <c r="O51" t="s">
        <v>251</v>
      </c>
    </row>
    <row r="53" spans="13:26" x14ac:dyDescent="0.25">
      <c r="M53" t="s">
        <v>111</v>
      </c>
      <c r="N53" t="s">
        <v>981</v>
      </c>
      <c r="O53" t="s">
        <v>244</v>
      </c>
      <c r="S53" t="s">
        <v>192</v>
      </c>
      <c r="T53" t="s">
        <v>192</v>
      </c>
      <c r="V53" t="s">
        <v>192</v>
      </c>
      <c r="W53" t="s">
        <v>192</v>
      </c>
      <c r="Z53" t="s">
        <v>192</v>
      </c>
    </row>
    <row r="54" spans="13:26" x14ac:dyDescent="0.25">
      <c r="M54" t="s">
        <v>111</v>
      </c>
      <c r="N54" t="s">
        <v>981</v>
      </c>
      <c r="O54" t="s">
        <v>245</v>
      </c>
    </row>
    <row r="55" spans="13:26" x14ac:dyDescent="0.25">
      <c r="M55" t="s">
        <v>111</v>
      </c>
      <c r="N55" t="s">
        <v>981</v>
      </c>
      <c r="O55" t="s">
        <v>247</v>
      </c>
    </row>
    <row r="56" spans="13:26" x14ac:dyDescent="0.25">
      <c r="M56" t="s">
        <v>111</v>
      </c>
      <c r="N56" t="s">
        <v>981</v>
      </c>
      <c r="O56" t="s">
        <v>248</v>
      </c>
    </row>
    <row r="57" spans="13:26" x14ac:dyDescent="0.25">
      <c r="M57" t="s">
        <v>111</v>
      </c>
      <c r="N57" t="s">
        <v>981</v>
      </c>
      <c r="O57" t="s">
        <v>251</v>
      </c>
    </row>
    <row r="59" spans="13:26" x14ac:dyDescent="0.25">
      <c r="M59" t="s">
        <v>436</v>
      </c>
      <c r="N59" t="s">
        <v>982</v>
      </c>
      <c r="O59" t="s">
        <v>244</v>
      </c>
      <c r="S59" t="s">
        <v>192</v>
      </c>
      <c r="V59" t="s">
        <v>192</v>
      </c>
      <c r="Z59" t="s">
        <v>192</v>
      </c>
    </row>
    <row r="60" spans="13:26" x14ac:dyDescent="0.25">
      <c r="M60" t="s">
        <v>436</v>
      </c>
      <c r="N60" t="s">
        <v>982</v>
      </c>
      <c r="O60" t="s">
        <v>247</v>
      </c>
    </row>
    <row r="61" spans="13:26" x14ac:dyDescent="0.25">
      <c r="M61" t="s">
        <v>436</v>
      </c>
      <c r="N61" t="s">
        <v>982</v>
      </c>
      <c r="O61" t="s">
        <v>251</v>
      </c>
    </row>
  </sheetData>
  <sheetProtection sheet="1" objects="1" scenarios="1" selectLockedCells="1" selectUnlockedCells="1"/>
  <pageMargins left="0.7" right="0.7" top="0.75" bottom="0.75" header="0.3" footer="0.3"/>
  <pageSetup paperSize="9" firstPageNumber="2147483648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3"/>
  <sheetViews>
    <sheetView workbookViewId="0">
      <selection activeCell="F28" sqref="F28:H28"/>
    </sheetView>
  </sheetViews>
  <sheetFormatPr baseColWidth="10" defaultColWidth="11.5703125" defaultRowHeight="15" x14ac:dyDescent="0.25"/>
  <cols>
    <col min="1" max="1" width="11.5703125" style="228"/>
    <col min="2" max="8" width="15.5703125" style="228" customWidth="1"/>
    <col min="9" max="16384" width="11.5703125" style="228"/>
  </cols>
  <sheetData>
    <row r="2" spans="2:9" ht="18.75" x14ac:dyDescent="0.3">
      <c r="B2" s="516" t="s">
        <v>37</v>
      </c>
      <c r="C2" s="516"/>
      <c r="D2" s="516"/>
      <c r="E2" s="516"/>
      <c r="F2" s="516"/>
      <c r="G2" s="516"/>
      <c r="H2" s="516"/>
    </row>
    <row r="3" spans="2:9" ht="18.75" x14ac:dyDescent="0.3">
      <c r="B3" s="232"/>
      <c r="C3" s="228" t="s">
        <v>38</v>
      </c>
    </row>
    <row r="4" spans="2:9" x14ac:dyDescent="0.25">
      <c r="B4" s="233" t="s">
        <v>39</v>
      </c>
      <c r="C4" s="244" t="s">
        <v>40</v>
      </c>
    </row>
    <row r="5" spans="2:9" x14ac:dyDescent="0.25">
      <c r="B5" s="227"/>
      <c r="C5" s="234"/>
    </row>
    <row r="6" spans="2:9" ht="14.65" customHeight="1" x14ac:dyDescent="0.25">
      <c r="B6" s="517" t="s">
        <v>41</v>
      </c>
      <c r="C6" s="518"/>
      <c r="D6" s="518"/>
      <c r="E6" s="518"/>
      <c r="F6" s="518"/>
      <c r="G6" s="518"/>
      <c r="H6" s="519"/>
      <c r="I6" s="235"/>
    </row>
    <row r="7" spans="2:9" x14ac:dyDescent="0.25">
      <c r="B7" s="520"/>
      <c r="C7" s="521"/>
      <c r="D7" s="521"/>
      <c r="E7" s="521"/>
      <c r="F7" s="521"/>
      <c r="G7" s="521"/>
      <c r="H7" s="522"/>
      <c r="I7" s="235"/>
    </row>
    <row r="8" spans="2:9" x14ac:dyDescent="0.25">
      <c r="B8" s="236"/>
      <c r="C8" s="236"/>
      <c r="D8" s="228" t="s">
        <v>38</v>
      </c>
      <c r="E8" s="236"/>
      <c r="F8" s="236"/>
      <c r="G8" s="236"/>
      <c r="H8" s="228" t="s">
        <v>38</v>
      </c>
      <c r="I8" s="236"/>
    </row>
    <row r="9" spans="2:9" x14ac:dyDescent="0.25">
      <c r="B9" s="227" t="s">
        <v>42</v>
      </c>
      <c r="C9" s="227"/>
      <c r="D9" s="245" t="s">
        <v>43</v>
      </c>
      <c r="E9" s="227"/>
      <c r="F9" s="227" t="s">
        <v>44</v>
      </c>
      <c r="G9" s="227"/>
      <c r="H9" s="245" t="s">
        <v>43</v>
      </c>
    </row>
    <row r="10" spans="2:9" x14ac:dyDescent="0.25">
      <c r="B10" s="227"/>
      <c r="C10" s="228" t="s">
        <v>38</v>
      </c>
      <c r="D10" s="227"/>
      <c r="E10" s="227"/>
      <c r="F10" s="227"/>
      <c r="G10" s="227"/>
      <c r="H10" s="227"/>
    </row>
    <row r="11" spans="2:9" x14ac:dyDescent="0.25">
      <c r="B11" s="233" t="s">
        <v>45</v>
      </c>
      <c r="C11" s="246" t="s">
        <v>43</v>
      </c>
      <c r="D11" s="237" t="s">
        <v>46</v>
      </c>
      <c r="E11" s="523" t="s">
        <v>47</v>
      </c>
      <c r="F11" s="523"/>
      <c r="G11" s="523"/>
      <c r="H11" s="524"/>
    </row>
    <row r="12" spans="2:9" x14ac:dyDescent="0.25">
      <c r="B12" s="227"/>
      <c r="C12" s="525" t="s">
        <v>48</v>
      </c>
      <c r="D12" s="526"/>
      <c r="E12" s="238" t="s">
        <v>49</v>
      </c>
      <c r="F12" s="531" t="s">
        <v>47</v>
      </c>
      <c r="G12" s="531"/>
      <c r="H12" s="532"/>
      <c r="I12" s="239"/>
    </row>
    <row r="13" spans="2:9" x14ac:dyDescent="0.25">
      <c r="B13" s="227"/>
      <c r="C13" s="527"/>
      <c r="D13" s="528"/>
      <c r="E13" s="240" t="s">
        <v>50</v>
      </c>
      <c r="F13" s="488" t="s">
        <v>47</v>
      </c>
      <c r="G13" s="488"/>
      <c r="H13" s="489"/>
      <c r="I13" s="239"/>
    </row>
    <row r="14" spans="2:9" x14ac:dyDescent="0.25">
      <c r="C14" s="529"/>
      <c r="D14" s="530"/>
      <c r="E14" s="241" t="s">
        <v>51</v>
      </c>
      <c r="F14" s="491" t="s">
        <v>47</v>
      </c>
      <c r="G14" s="491"/>
      <c r="H14" s="492"/>
      <c r="I14" s="239"/>
    </row>
    <row r="15" spans="2:9" x14ac:dyDescent="0.25">
      <c r="F15" s="242"/>
      <c r="G15" s="234"/>
      <c r="H15" s="234"/>
    </row>
    <row r="16" spans="2:9" x14ac:dyDescent="0.25">
      <c r="B16" s="508" t="s">
        <v>52</v>
      </c>
      <c r="C16" s="509"/>
      <c r="D16" s="509"/>
      <c r="E16" s="509"/>
      <c r="F16" s="509"/>
      <c r="G16" s="509"/>
      <c r="H16" s="510"/>
    </row>
    <row r="17" spans="2:8" x14ac:dyDescent="0.25">
      <c r="B17" s="514" t="s">
        <v>53</v>
      </c>
      <c r="C17" s="515"/>
      <c r="D17" s="515"/>
      <c r="E17" s="515" t="s">
        <v>54</v>
      </c>
      <c r="F17" s="515"/>
      <c r="G17" s="515"/>
      <c r="H17" s="243" t="s">
        <v>55</v>
      </c>
    </row>
    <row r="18" spans="2:8" x14ac:dyDescent="0.25">
      <c r="B18" s="490" t="s">
        <v>47</v>
      </c>
      <c r="C18" s="491"/>
      <c r="D18" s="491"/>
      <c r="E18" s="491" t="s">
        <v>47</v>
      </c>
      <c r="F18" s="491"/>
      <c r="G18" s="491"/>
      <c r="H18" s="249" t="s">
        <v>47</v>
      </c>
    </row>
    <row r="19" spans="2:8" x14ac:dyDescent="0.25">
      <c r="B19" s="234"/>
      <c r="C19" s="234"/>
      <c r="D19" s="234"/>
      <c r="E19" s="234"/>
      <c r="F19" s="234"/>
      <c r="G19" s="234"/>
      <c r="H19" s="239"/>
    </row>
    <row r="20" spans="2:8" x14ac:dyDescent="0.25">
      <c r="B20" s="508" t="s">
        <v>56</v>
      </c>
      <c r="C20" s="509"/>
      <c r="D20" s="509"/>
      <c r="E20" s="509"/>
      <c r="F20" s="509"/>
      <c r="G20" s="509"/>
      <c r="H20" s="510"/>
    </row>
    <row r="21" spans="2:8" x14ac:dyDescent="0.25">
      <c r="B21" s="514" t="s">
        <v>53</v>
      </c>
      <c r="C21" s="515"/>
      <c r="D21" s="515"/>
      <c r="E21" s="515" t="s">
        <v>54</v>
      </c>
      <c r="F21" s="515"/>
      <c r="G21" s="515"/>
      <c r="H21" s="243" t="s">
        <v>55</v>
      </c>
    </row>
    <row r="22" spans="2:8" x14ac:dyDescent="0.25">
      <c r="B22" s="490" t="s">
        <v>47</v>
      </c>
      <c r="C22" s="491"/>
      <c r="D22" s="491"/>
      <c r="E22" s="491" t="s">
        <v>47</v>
      </c>
      <c r="F22" s="491"/>
      <c r="G22" s="491"/>
      <c r="H22" s="249" t="s">
        <v>47</v>
      </c>
    </row>
    <row r="24" spans="2:8" x14ac:dyDescent="0.25">
      <c r="B24" s="508" t="s">
        <v>57</v>
      </c>
      <c r="C24" s="509"/>
      <c r="D24" s="509"/>
      <c r="E24" s="509"/>
      <c r="F24" s="509"/>
      <c r="G24" s="509"/>
      <c r="H24" s="510"/>
    </row>
    <row r="25" spans="2:8" x14ac:dyDescent="0.25">
      <c r="B25" s="511" t="s">
        <v>53</v>
      </c>
      <c r="C25" s="512"/>
      <c r="D25" s="512"/>
      <c r="E25" s="512"/>
      <c r="F25" s="512" t="s">
        <v>54</v>
      </c>
      <c r="G25" s="512"/>
      <c r="H25" s="513"/>
    </row>
    <row r="26" spans="2:8" x14ac:dyDescent="0.25">
      <c r="B26" s="487" t="s">
        <v>47</v>
      </c>
      <c r="C26" s="488"/>
      <c r="D26" s="488"/>
      <c r="E26" s="488"/>
      <c r="F26" s="502" t="s">
        <v>47</v>
      </c>
      <c r="G26" s="503"/>
      <c r="H26" s="504"/>
    </row>
    <row r="27" spans="2:8" x14ac:dyDescent="0.25">
      <c r="B27" s="487" t="s">
        <v>47</v>
      </c>
      <c r="C27" s="488"/>
      <c r="D27" s="488"/>
      <c r="E27" s="488"/>
      <c r="F27" s="502" t="s">
        <v>47</v>
      </c>
      <c r="G27" s="503"/>
      <c r="H27" s="504"/>
    </row>
    <row r="28" spans="2:8" x14ac:dyDescent="0.25">
      <c r="B28" s="490" t="s">
        <v>47</v>
      </c>
      <c r="C28" s="491"/>
      <c r="D28" s="491"/>
      <c r="E28" s="491"/>
      <c r="F28" s="505" t="s">
        <v>47</v>
      </c>
      <c r="G28" s="506"/>
      <c r="H28" s="507"/>
    </row>
    <row r="29" spans="2:8" x14ac:dyDescent="0.25">
      <c r="B29" s="234"/>
      <c r="C29" s="234"/>
      <c r="D29" s="234"/>
      <c r="E29" s="234"/>
      <c r="F29" s="234"/>
      <c r="G29" s="234"/>
    </row>
    <row r="30" spans="2:8" x14ac:dyDescent="0.25">
      <c r="B30" s="508" t="s">
        <v>58</v>
      </c>
      <c r="C30" s="509"/>
      <c r="D30" s="509"/>
      <c r="E30" s="509"/>
      <c r="F30" s="509"/>
      <c r="G30" s="509"/>
      <c r="H30" s="510"/>
    </row>
    <row r="31" spans="2:8" x14ac:dyDescent="0.25">
      <c r="B31" s="487" t="s">
        <v>47</v>
      </c>
      <c r="C31" s="488"/>
      <c r="D31" s="488"/>
      <c r="E31" s="488"/>
      <c r="F31" s="488"/>
      <c r="G31" s="488"/>
      <c r="H31" s="489"/>
    </row>
    <row r="32" spans="2:8" x14ac:dyDescent="0.25">
      <c r="B32" s="487" t="s">
        <v>47</v>
      </c>
      <c r="C32" s="488"/>
      <c r="D32" s="488"/>
      <c r="E32" s="488"/>
      <c r="F32" s="488"/>
      <c r="G32" s="488"/>
      <c r="H32" s="489"/>
    </row>
    <row r="33" spans="2:8" x14ac:dyDescent="0.25">
      <c r="B33" s="487" t="s">
        <v>47</v>
      </c>
      <c r="C33" s="488"/>
      <c r="D33" s="488"/>
      <c r="E33" s="488"/>
      <c r="F33" s="488"/>
      <c r="G33" s="488"/>
      <c r="H33" s="489"/>
    </row>
    <row r="34" spans="2:8" x14ac:dyDescent="0.25">
      <c r="B34" s="490" t="s">
        <v>47</v>
      </c>
      <c r="C34" s="491"/>
      <c r="D34" s="491"/>
      <c r="E34" s="491"/>
      <c r="F34" s="491"/>
      <c r="G34" s="491"/>
      <c r="H34" s="492"/>
    </row>
    <row r="37" spans="2:8" x14ac:dyDescent="0.25">
      <c r="B37" s="227" t="s">
        <v>59</v>
      </c>
    </row>
    <row r="38" spans="2:8" x14ac:dyDescent="0.25">
      <c r="B38" s="493" t="s">
        <v>47</v>
      </c>
      <c r="C38" s="494"/>
      <c r="D38" s="494"/>
      <c r="E38" s="494"/>
      <c r="F38" s="494"/>
      <c r="G38" s="494"/>
      <c r="H38" s="495"/>
    </row>
    <row r="39" spans="2:8" x14ac:dyDescent="0.25">
      <c r="B39" s="496"/>
      <c r="C39" s="497"/>
      <c r="D39" s="497"/>
      <c r="E39" s="497"/>
      <c r="F39" s="497"/>
      <c r="G39" s="497"/>
      <c r="H39" s="498"/>
    </row>
    <row r="40" spans="2:8" x14ac:dyDescent="0.25">
      <c r="B40" s="496"/>
      <c r="C40" s="497"/>
      <c r="D40" s="497"/>
      <c r="E40" s="497"/>
      <c r="F40" s="497"/>
      <c r="G40" s="497"/>
      <c r="H40" s="498"/>
    </row>
    <row r="41" spans="2:8" x14ac:dyDescent="0.25">
      <c r="B41" s="496"/>
      <c r="C41" s="497"/>
      <c r="D41" s="497"/>
      <c r="E41" s="497"/>
      <c r="F41" s="497"/>
      <c r="G41" s="497"/>
      <c r="H41" s="498"/>
    </row>
    <row r="42" spans="2:8" x14ac:dyDescent="0.25">
      <c r="B42" s="496"/>
      <c r="C42" s="497"/>
      <c r="D42" s="497"/>
      <c r="E42" s="497"/>
      <c r="F42" s="497"/>
      <c r="G42" s="497"/>
      <c r="H42" s="498"/>
    </row>
    <row r="43" spans="2:8" x14ac:dyDescent="0.25">
      <c r="B43" s="496"/>
      <c r="C43" s="497"/>
      <c r="D43" s="497"/>
      <c r="E43" s="497"/>
      <c r="F43" s="497"/>
      <c r="G43" s="497"/>
      <c r="H43" s="498"/>
    </row>
    <row r="44" spans="2:8" x14ac:dyDescent="0.25">
      <c r="B44" s="496"/>
      <c r="C44" s="497"/>
      <c r="D44" s="497"/>
      <c r="E44" s="497"/>
      <c r="F44" s="497"/>
      <c r="G44" s="497"/>
      <c r="H44" s="498"/>
    </row>
    <row r="45" spans="2:8" x14ac:dyDescent="0.25">
      <c r="B45" s="496"/>
      <c r="C45" s="497"/>
      <c r="D45" s="497"/>
      <c r="E45" s="497"/>
      <c r="F45" s="497"/>
      <c r="G45" s="497"/>
      <c r="H45" s="498"/>
    </row>
    <row r="46" spans="2:8" x14ac:dyDescent="0.25">
      <c r="B46" s="496"/>
      <c r="C46" s="497"/>
      <c r="D46" s="497"/>
      <c r="E46" s="497"/>
      <c r="F46" s="497"/>
      <c r="G46" s="497"/>
      <c r="H46" s="498"/>
    </row>
    <row r="47" spans="2:8" x14ac:dyDescent="0.25">
      <c r="B47" s="496"/>
      <c r="C47" s="497"/>
      <c r="D47" s="497"/>
      <c r="E47" s="497"/>
      <c r="F47" s="497"/>
      <c r="G47" s="497"/>
      <c r="H47" s="498"/>
    </row>
    <row r="48" spans="2:8" x14ac:dyDescent="0.25">
      <c r="B48" s="496"/>
      <c r="C48" s="497"/>
      <c r="D48" s="497"/>
      <c r="E48" s="497"/>
      <c r="F48" s="497"/>
      <c r="G48" s="497"/>
      <c r="H48" s="498"/>
    </row>
    <row r="49" spans="2:8" x14ac:dyDescent="0.25">
      <c r="B49" s="496"/>
      <c r="C49" s="497"/>
      <c r="D49" s="497"/>
      <c r="E49" s="497"/>
      <c r="F49" s="497"/>
      <c r="G49" s="497"/>
      <c r="H49" s="498"/>
    </row>
    <row r="50" spans="2:8" x14ac:dyDescent="0.25">
      <c r="B50" s="496"/>
      <c r="C50" s="497"/>
      <c r="D50" s="497"/>
      <c r="E50" s="497"/>
      <c r="F50" s="497"/>
      <c r="G50" s="497"/>
      <c r="H50" s="498"/>
    </row>
    <row r="51" spans="2:8" x14ac:dyDescent="0.25">
      <c r="B51" s="496"/>
      <c r="C51" s="497"/>
      <c r="D51" s="497"/>
      <c r="E51" s="497"/>
      <c r="F51" s="497"/>
      <c r="G51" s="497"/>
      <c r="H51" s="498"/>
    </row>
    <row r="52" spans="2:8" x14ac:dyDescent="0.25">
      <c r="B52" s="496"/>
      <c r="C52" s="497"/>
      <c r="D52" s="497"/>
      <c r="E52" s="497"/>
      <c r="F52" s="497"/>
      <c r="G52" s="497"/>
      <c r="H52" s="498"/>
    </row>
    <row r="53" spans="2:8" x14ac:dyDescent="0.25">
      <c r="B53" s="499"/>
      <c r="C53" s="500"/>
      <c r="D53" s="500"/>
      <c r="E53" s="500"/>
      <c r="F53" s="500"/>
      <c r="G53" s="500"/>
      <c r="H53" s="501"/>
    </row>
    <row r="54" spans="2:8" x14ac:dyDescent="0.25">
      <c r="B54" s="227" t="s">
        <v>60</v>
      </c>
    </row>
    <row r="55" spans="2:8" x14ac:dyDescent="0.25">
      <c r="B55" s="486" t="s">
        <v>61</v>
      </c>
      <c r="C55" s="486"/>
      <c r="D55" s="486"/>
      <c r="E55" s="486"/>
      <c r="F55" s="486"/>
      <c r="G55" s="486"/>
      <c r="H55" s="486"/>
    </row>
    <row r="56" spans="2:8" x14ac:dyDescent="0.25">
      <c r="B56" s="486"/>
      <c r="C56" s="486"/>
      <c r="D56" s="486"/>
      <c r="E56" s="486"/>
      <c r="F56" s="486"/>
      <c r="G56" s="486"/>
      <c r="H56" s="486"/>
    </row>
    <row r="57" spans="2:8" x14ac:dyDescent="0.25">
      <c r="B57" s="228" t="s">
        <v>62</v>
      </c>
    </row>
    <row r="58" spans="2:8" x14ac:dyDescent="0.25">
      <c r="B58" s="228" t="s">
        <v>63</v>
      </c>
    </row>
    <row r="59" spans="2:8" x14ac:dyDescent="0.25">
      <c r="B59" s="228" t="s">
        <v>64</v>
      </c>
    </row>
    <row r="60" spans="2:8" x14ac:dyDescent="0.25">
      <c r="B60" s="228" t="s">
        <v>65</v>
      </c>
    </row>
    <row r="61" spans="2:8" x14ac:dyDescent="0.25">
      <c r="B61" s="228" t="s">
        <v>66</v>
      </c>
    </row>
    <row r="62" spans="2:8" x14ac:dyDescent="0.25">
      <c r="B62" s="228" t="s">
        <v>67</v>
      </c>
    </row>
    <row r="63" spans="2:8" x14ac:dyDescent="0.25">
      <c r="B63" s="228" t="s">
        <v>68</v>
      </c>
    </row>
  </sheetData>
  <sheetProtection sheet="1" objects="1" scenarios="1" selectLockedCells="1"/>
  <mergeCells count="33">
    <mergeCell ref="B2:H2"/>
    <mergeCell ref="B6:H7"/>
    <mergeCell ref="E11:H11"/>
    <mergeCell ref="C12:D14"/>
    <mergeCell ref="F12:H12"/>
    <mergeCell ref="F13:H13"/>
    <mergeCell ref="F14:H14"/>
    <mergeCell ref="B16:H16"/>
    <mergeCell ref="B17:D17"/>
    <mergeCell ref="E17:G17"/>
    <mergeCell ref="B18:D18"/>
    <mergeCell ref="E18:G18"/>
    <mergeCell ref="B20:H20"/>
    <mergeCell ref="B21:D21"/>
    <mergeCell ref="E21:G21"/>
    <mergeCell ref="B22:D22"/>
    <mergeCell ref="E22:G22"/>
    <mergeCell ref="B24:H24"/>
    <mergeCell ref="B25:E25"/>
    <mergeCell ref="F25:H25"/>
    <mergeCell ref="B26:E26"/>
    <mergeCell ref="F26:H26"/>
    <mergeCell ref="B27:E27"/>
    <mergeCell ref="F27:H27"/>
    <mergeCell ref="B28:E28"/>
    <mergeCell ref="F28:H28"/>
    <mergeCell ref="B30:H30"/>
    <mergeCell ref="B55:H56"/>
    <mergeCell ref="B31:H31"/>
    <mergeCell ref="B32:H32"/>
    <mergeCell ref="B33:H33"/>
    <mergeCell ref="B34:H34"/>
    <mergeCell ref="B38:H53"/>
  </mergeCells>
  <pageMargins left="0.7" right="0.7" top="0.75" bottom="0.75" header="0.3" footer="0.3"/>
  <pageSetup paperSize="9" firstPageNumber="2147483648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'Données générales'!$D$3:$D$8</xm:f>
          </x14:formula1>
          <xm:sqref>C4:C5</xm:sqref>
        </x14:dataValidation>
        <x14:dataValidation type="list" allowBlank="1" showInputMessage="1" showErrorMessage="1">
          <x14:formula1>
            <xm:f>'Données générales'!$E$3:$E$36</xm:f>
          </x14:formula1>
          <xm:sqref>C11</xm:sqref>
        </x14:dataValidation>
        <x14:dataValidation type="list" allowBlank="1" showInputMessage="1" showErrorMessage="1">
          <x14:formula1>
            <xm:f>'Données générales'!$A$3:$A$5</xm:f>
          </x14:formula1>
          <xm:sqref>D9 H9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="85" zoomScaleNormal="85" workbookViewId="0">
      <selection activeCell="E25" sqref="E25"/>
    </sheetView>
  </sheetViews>
  <sheetFormatPr baseColWidth="10" defaultColWidth="11.5703125" defaultRowHeight="15" x14ac:dyDescent="0.25"/>
  <cols>
    <col min="1" max="1" width="5.28515625" style="228" customWidth="1"/>
    <col min="2" max="2" width="7.42578125" style="228" customWidth="1"/>
    <col min="3" max="3" width="33.28515625" style="228" customWidth="1"/>
    <col min="4" max="4" width="49" style="228" customWidth="1"/>
    <col min="5" max="5" width="27.7109375" style="228" customWidth="1"/>
    <col min="6" max="6" width="115.7109375" style="228" customWidth="1"/>
    <col min="7" max="7" width="12.5703125" style="228" customWidth="1"/>
    <col min="8" max="8" width="7.28515625" style="228" customWidth="1"/>
    <col min="9" max="13" width="20.5703125" style="228" customWidth="1"/>
    <col min="14" max="14" width="11.5703125" style="228"/>
    <col min="15" max="15" width="12.140625" style="228" customWidth="1"/>
    <col min="16" max="16384" width="11.5703125" style="228"/>
  </cols>
  <sheetData>
    <row r="1" spans="1:15" x14ac:dyDescent="0.25">
      <c r="A1" s="250">
        <v>4</v>
      </c>
      <c r="B1" s="251" t="s">
        <v>69</v>
      </c>
      <c r="C1" s="251" t="s">
        <v>70</v>
      </c>
      <c r="D1" s="251" t="s">
        <v>71</v>
      </c>
      <c r="E1" s="252" t="s">
        <v>72</v>
      </c>
      <c r="F1" s="252"/>
      <c r="G1" s="252"/>
      <c r="H1" s="252"/>
      <c r="I1" s="550" t="s">
        <v>73</v>
      </c>
      <c r="J1" s="550"/>
      <c r="K1" s="550"/>
      <c r="L1" s="550"/>
      <c r="M1" s="550"/>
      <c r="N1" s="252"/>
      <c r="O1" s="252"/>
    </row>
    <row r="2" spans="1:15" x14ac:dyDescent="0.25">
      <c r="E2" s="227" t="s">
        <v>74</v>
      </c>
      <c r="I2" s="539" t="s">
        <v>75</v>
      </c>
      <c r="J2" s="539"/>
      <c r="K2" s="539"/>
      <c r="L2" s="539"/>
      <c r="M2" s="539"/>
      <c r="N2" s="539"/>
      <c r="O2" s="539"/>
    </row>
    <row r="3" spans="1:15" x14ac:dyDescent="0.25">
      <c r="C3" s="253" t="s">
        <v>76</v>
      </c>
      <c r="D3" s="253" t="s">
        <v>77</v>
      </c>
      <c r="E3" s="254" t="s">
        <v>78</v>
      </c>
      <c r="F3" s="228" t="s">
        <v>79</v>
      </c>
      <c r="G3" s="540" t="s">
        <v>80</v>
      </c>
      <c r="H3" s="255"/>
      <c r="I3" s="542" t="s">
        <v>81</v>
      </c>
      <c r="J3" s="257" t="s">
        <v>82</v>
      </c>
      <c r="K3" s="544" t="s">
        <v>83</v>
      </c>
      <c r="L3" s="546" t="s">
        <v>84</v>
      </c>
      <c r="M3" s="548" t="s">
        <v>85</v>
      </c>
      <c r="N3" s="548" t="s">
        <v>86</v>
      </c>
      <c r="O3" s="548" t="s">
        <v>87</v>
      </c>
    </row>
    <row r="4" spans="1:15" ht="14.45" customHeight="1" thickBot="1" x14ac:dyDescent="0.3">
      <c r="C4" s="533" t="s">
        <v>71</v>
      </c>
      <c r="D4" s="536" t="s">
        <v>1018</v>
      </c>
      <c r="E4" s="258" t="s">
        <v>38</v>
      </c>
      <c r="F4" s="259"/>
      <c r="G4" s="541"/>
      <c r="H4" s="255"/>
      <c r="I4" s="543"/>
      <c r="J4" s="260" t="s">
        <v>88</v>
      </c>
      <c r="K4" s="545"/>
      <c r="L4" s="547"/>
      <c r="M4" s="549"/>
      <c r="N4" s="549"/>
      <c r="O4" s="549"/>
    </row>
    <row r="5" spans="1:15" x14ac:dyDescent="0.25">
      <c r="C5" s="534"/>
      <c r="D5" s="537"/>
      <c r="E5" s="267" t="s">
        <v>43</v>
      </c>
      <c r="F5" s="261" t="str">
        <f>VLOOKUP(E5,Tâches!$G$111:$H$125,2,FALSE)</f>
        <v>?</v>
      </c>
      <c r="G5" s="262" t="str">
        <f>VLOOKUP(E6,Tâches!$I$111:$J$125,2,FALSE)</f>
        <v>?</v>
      </c>
      <c r="H5" s="263"/>
      <c r="I5" s="269" t="s">
        <v>89</v>
      </c>
      <c r="J5" s="247" t="s">
        <v>89</v>
      </c>
      <c r="K5" s="247" t="s">
        <v>89</v>
      </c>
      <c r="L5" s="247" t="s">
        <v>89</v>
      </c>
      <c r="M5" s="248" t="s">
        <v>89</v>
      </c>
      <c r="N5" s="248" t="s">
        <v>89</v>
      </c>
      <c r="O5" s="248" t="s">
        <v>89</v>
      </c>
    </row>
    <row r="6" spans="1:15" x14ac:dyDescent="0.25">
      <c r="C6" s="534"/>
      <c r="D6" s="537"/>
      <c r="E6" s="268" t="s">
        <v>43</v>
      </c>
      <c r="F6" s="243" t="str">
        <f>VLOOKUP(E6,Tâches!$G$111:$H$125,2,FALSE)</f>
        <v>?</v>
      </c>
      <c r="G6" s="264" t="str">
        <f>VLOOKUP(E6,Tâches!$I$111:$J$125,2,FALSE)</f>
        <v>?</v>
      </c>
      <c r="H6" s="263"/>
      <c r="I6" s="270"/>
      <c r="J6" s="271"/>
      <c r="K6" s="271"/>
      <c r="L6" s="271"/>
      <c r="M6" s="272"/>
      <c r="N6" s="272"/>
      <c r="O6" s="272"/>
    </row>
    <row r="7" spans="1:15" x14ac:dyDescent="0.25">
      <c r="C7" s="534"/>
      <c r="D7" s="537"/>
      <c r="E7" s="268" t="s">
        <v>43</v>
      </c>
      <c r="F7" s="243" t="str">
        <f>VLOOKUP(E7,Tâches!$G$111:$H$125,2,FALSE)</f>
        <v>?</v>
      </c>
      <c r="G7" s="264" t="str">
        <f>VLOOKUP(E7,Tâches!$I$111:$J$125,2,FALSE)</f>
        <v>?</v>
      </c>
      <c r="H7" s="263"/>
      <c r="I7" s="270"/>
      <c r="J7" s="271"/>
      <c r="K7" s="271"/>
      <c r="L7" s="271"/>
      <c r="M7" s="272"/>
      <c r="N7" s="272"/>
      <c r="O7" s="272"/>
    </row>
    <row r="8" spans="1:15" x14ac:dyDescent="0.25">
      <c r="C8" s="534"/>
      <c r="D8" s="537"/>
      <c r="E8" s="268" t="s">
        <v>43</v>
      </c>
      <c r="F8" s="243" t="str">
        <f>VLOOKUP(E8,Tâches!$G$111:$H$125,2,FALSE)</f>
        <v>?</v>
      </c>
      <c r="G8" s="264" t="str">
        <f>VLOOKUP(E8,Tâches!$I$111:$J$125,2,FALSE)</f>
        <v>?</v>
      </c>
      <c r="H8" s="263"/>
      <c r="I8" s="270"/>
      <c r="J8" s="271"/>
      <c r="K8" s="271"/>
      <c r="L8" s="271"/>
      <c r="M8" s="272"/>
      <c r="N8" s="272"/>
      <c r="O8" s="272"/>
    </row>
    <row r="9" spans="1:15" ht="15.75" thickBot="1" x14ac:dyDescent="0.3">
      <c r="C9" s="535"/>
      <c r="D9" s="537"/>
      <c r="E9" s="268" t="s">
        <v>43</v>
      </c>
      <c r="F9" s="243" t="str">
        <f>VLOOKUP(E9,Tâches!$G$111:$H$125,2,FALSE)</f>
        <v>?</v>
      </c>
      <c r="G9" s="264" t="str">
        <f>VLOOKUP(E9,Tâches!$I$111:$J$125,2,FALSE)</f>
        <v>?</v>
      </c>
      <c r="H9" s="263"/>
      <c r="I9" s="270"/>
      <c r="J9" s="271"/>
      <c r="K9" s="271"/>
      <c r="L9" s="271"/>
      <c r="M9" s="272"/>
      <c r="N9" s="272"/>
      <c r="O9" s="272"/>
    </row>
    <row r="10" spans="1:15" x14ac:dyDescent="0.25">
      <c r="D10" s="537"/>
      <c r="E10" s="268" t="s">
        <v>43</v>
      </c>
      <c r="F10" s="243" t="str">
        <f>VLOOKUP(E10,Tâches!$G$111:$H$125,2,FALSE)</f>
        <v>?</v>
      </c>
      <c r="G10" s="264" t="str">
        <f>VLOOKUP(E10,Tâches!$I$111:$J$125,2,FALSE)</f>
        <v>?</v>
      </c>
      <c r="H10" s="263"/>
      <c r="I10" s="270"/>
      <c r="J10" s="271"/>
      <c r="K10" s="271"/>
      <c r="L10" s="271"/>
      <c r="M10" s="272"/>
      <c r="N10" s="272"/>
      <c r="O10" s="272"/>
    </row>
    <row r="11" spans="1:15" x14ac:dyDescent="0.25">
      <c r="C11" s="239"/>
      <c r="D11" s="537"/>
      <c r="E11" s="268" t="s">
        <v>43</v>
      </c>
      <c r="F11" s="243" t="str">
        <f>VLOOKUP(E11,Tâches!$G$111:$H$125,2,FALSE)</f>
        <v>?</v>
      </c>
      <c r="G11" s="264" t="str">
        <f>VLOOKUP(E11,Tâches!$I$111:$J$125,2,FALSE)</f>
        <v>?</v>
      </c>
      <c r="H11" s="263"/>
      <c r="I11" s="270"/>
      <c r="J11" s="271"/>
      <c r="K11" s="271"/>
      <c r="L11" s="271"/>
      <c r="M11" s="272"/>
      <c r="N11" s="272"/>
      <c r="O11" s="272"/>
    </row>
    <row r="12" spans="1:15" ht="15.75" thickBot="1" x14ac:dyDescent="0.3">
      <c r="C12" s="239"/>
      <c r="D12" s="538"/>
      <c r="E12" s="268" t="s">
        <v>43</v>
      </c>
      <c r="F12" s="243" t="str">
        <f>VLOOKUP(E12,Tâches!$G$111:$H$125,2,FALSE)</f>
        <v>?</v>
      </c>
      <c r="G12" s="264" t="str">
        <f>VLOOKUP(E12,Tâches!$I$111:$J$125,2,FALSE)</f>
        <v>?</v>
      </c>
      <c r="H12" s="263"/>
      <c r="I12" s="270"/>
      <c r="J12" s="271"/>
      <c r="K12" s="271"/>
      <c r="L12" s="271"/>
      <c r="M12" s="272"/>
      <c r="N12" s="272"/>
      <c r="O12" s="272"/>
    </row>
    <row r="13" spans="1:15" x14ac:dyDescent="0.25">
      <c r="C13" s="265"/>
      <c r="E13" s="268" t="s">
        <v>43</v>
      </c>
      <c r="F13" s="243" t="str">
        <f>VLOOKUP(E13,Tâches!$G$111:$H$125,2,FALSE)</f>
        <v>?</v>
      </c>
      <c r="G13" s="264" t="str">
        <f>VLOOKUP(E13,Tâches!$I$111:$J$125,2,FALSE)</f>
        <v>?</v>
      </c>
      <c r="I13" s="270"/>
      <c r="J13" s="271"/>
      <c r="K13" s="271"/>
      <c r="L13" s="271"/>
      <c r="M13" s="272"/>
      <c r="N13" s="272"/>
      <c r="O13" s="272"/>
    </row>
    <row r="14" spans="1:15" x14ac:dyDescent="0.25">
      <c r="C14" s="265"/>
      <c r="E14" s="268" t="s">
        <v>43</v>
      </c>
      <c r="F14" s="243" t="str">
        <f>VLOOKUP(E14,Tâches!$G$111:$H$125,2,FALSE)</f>
        <v>?</v>
      </c>
      <c r="G14" s="264" t="str">
        <f>VLOOKUP(E14,Tâches!$I$111:$J$125,2,FALSE)</f>
        <v>?</v>
      </c>
      <c r="I14" s="270"/>
      <c r="J14" s="271"/>
      <c r="K14" s="271"/>
      <c r="L14" s="271"/>
      <c r="M14" s="272"/>
      <c r="N14" s="272"/>
      <c r="O14" s="272"/>
    </row>
    <row r="15" spans="1:15" x14ac:dyDescent="0.25">
      <c r="C15" s="265"/>
      <c r="E15" s="268" t="s">
        <v>43</v>
      </c>
      <c r="F15" s="243" t="str">
        <f>VLOOKUP(E15,Tâches!$G$111:$H$125,2,FALSE)</f>
        <v>?</v>
      </c>
      <c r="G15" s="264" t="str">
        <f>VLOOKUP(E15,Tâches!$I$111:$J$125,2,FALSE)</f>
        <v>?</v>
      </c>
      <c r="I15" s="270"/>
      <c r="J15" s="271"/>
      <c r="K15" s="271"/>
      <c r="L15" s="271"/>
      <c r="M15" s="272"/>
      <c r="N15" s="272"/>
      <c r="O15" s="272"/>
    </row>
    <row r="16" spans="1:15" x14ac:dyDescent="0.25">
      <c r="C16" s="265"/>
      <c r="E16" s="268" t="s">
        <v>43</v>
      </c>
      <c r="F16" s="243" t="str">
        <f>VLOOKUP(E16,Tâches!$G$111:$H$125,2,FALSE)</f>
        <v>?</v>
      </c>
      <c r="G16" s="264" t="str">
        <f>VLOOKUP(E16,Tâches!$I$111:$J$125,2,FALSE)</f>
        <v>?</v>
      </c>
      <c r="I16" s="270"/>
      <c r="J16" s="271"/>
      <c r="K16" s="271"/>
      <c r="L16" s="271"/>
      <c r="M16" s="272"/>
      <c r="N16" s="272"/>
      <c r="O16" s="272"/>
    </row>
    <row r="17" spans="3:15" x14ac:dyDescent="0.25">
      <c r="C17" s="265"/>
      <c r="E17" s="268" t="s">
        <v>43</v>
      </c>
      <c r="F17" s="243" t="str">
        <f>VLOOKUP(E17,Tâches!$G$111:$H$125,2,FALSE)</f>
        <v>?</v>
      </c>
      <c r="G17" s="264" t="str">
        <f>VLOOKUP(E17,Tâches!$I$111:$J$125,2,FALSE)</f>
        <v>?</v>
      </c>
      <c r="I17" s="270"/>
      <c r="J17" s="271"/>
      <c r="K17" s="271"/>
      <c r="L17" s="271"/>
      <c r="M17" s="272"/>
      <c r="N17" s="272"/>
      <c r="O17" s="272"/>
    </row>
    <row r="20" spans="3:15" x14ac:dyDescent="0.25">
      <c r="E20" s="227" t="s">
        <v>74</v>
      </c>
      <c r="I20" s="539" t="s">
        <v>75</v>
      </c>
      <c r="J20" s="539"/>
      <c r="K20" s="539"/>
      <c r="L20" s="539"/>
      <c r="M20" s="539"/>
      <c r="N20" s="539"/>
      <c r="O20" s="539"/>
    </row>
    <row r="21" spans="3:15" x14ac:dyDescent="0.25">
      <c r="C21" s="253" t="s">
        <v>76</v>
      </c>
      <c r="D21" s="253" t="s">
        <v>92</v>
      </c>
      <c r="E21" s="254" t="s">
        <v>78</v>
      </c>
      <c r="F21" s="228" t="s">
        <v>79</v>
      </c>
      <c r="G21" s="540" t="s">
        <v>80</v>
      </c>
      <c r="H21" s="255"/>
      <c r="I21" s="542" t="s">
        <v>81</v>
      </c>
      <c r="J21" s="257" t="s">
        <v>82</v>
      </c>
      <c r="K21" s="544" t="s">
        <v>83</v>
      </c>
      <c r="L21" s="546" t="s">
        <v>84</v>
      </c>
      <c r="M21" s="548" t="s">
        <v>85</v>
      </c>
      <c r="N21" s="548" t="s">
        <v>86</v>
      </c>
      <c r="O21" s="548" t="s">
        <v>87</v>
      </c>
    </row>
    <row r="22" spans="3:15" ht="14.45" customHeight="1" thickBot="1" x14ac:dyDescent="0.3">
      <c r="C22" s="533" t="s">
        <v>71</v>
      </c>
      <c r="D22" s="536" t="s">
        <v>1017</v>
      </c>
      <c r="E22" s="266" t="s">
        <v>38</v>
      </c>
      <c r="F22" s="259"/>
      <c r="G22" s="541"/>
      <c r="H22" s="255"/>
      <c r="I22" s="543"/>
      <c r="J22" s="260" t="s">
        <v>88</v>
      </c>
      <c r="K22" s="545"/>
      <c r="L22" s="547"/>
      <c r="M22" s="549"/>
      <c r="N22" s="549"/>
      <c r="O22" s="549"/>
    </row>
    <row r="23" spans="3:15" x14ac:dyDescent="0.25">
      <c r="C23" s="534"/>
      <c r="D23" s="537"/>
      <c r="E23" s="267" t="s">
        <v>43</v>
      </c>
      <c r="F23" s="261" t="str">
        <f>VLOOKUP(E23,Tâches!$G$111:$H$154,2,FALSE)</f>
        <v>?</v>
      </c>
      <c r="G23" s="262" t="str">
        <f>VLOOKUP(E23,Tâches!$I$111:$J$154,2,FALSE)</f>
        <v>?</v>
      </c>
      <c r="H23" s="263"/>
      <c r="I23" s="269" t="s">
        <v>89</v>
      </c>
      <c r="J23" s="247" t="s">
        <v>89</v>
      </c>
      <c r="K23" s="247" t="s">
        <v>89</v>
      </c>
      <c r="L23" s="247" t="s">
        <v>89</v>
      </c>
      <c r="M23" s="248" t="s">
        <v>89</v>
      </c>
      <c r="N23" s="248" t="s">
        <v>89</v>
      </c>
      <c r="O23" s="248" t="s">
        <v>89</v>
      </c>
    </row>
    <row r="24" spans="3:15" x14ac:dyDescent="0.25">
      <c r="C24" s="534"/>
      <c r="D24" s="537"/>
      <c r="E24" s="268" t="s">
        <v>43</v>
      </c>
      <c r="F24" s="243" t="str">
        <f>VLOOKUP(E24,Tâches!$G$111:$H$154,2,FALSE)</f>
        <v>?</v>
      </c>
      <c r="G24" s="264" t="str">
        <f>VLOOKUP(E24,Tâches!$I$111:$J$154,2,FALSE)</f>
        <v>?</v>
      </c>
      <c r="H24" s="263"/>
      <c r="I24" s="270"/>
      <c r="J24" s="271"/>
      <c r="K24" s="271"/>
      <c r="L24" s="271"/>
      <c r="M24" s="272"/>
      <c r="N24" s="272"/>
      <c r="O24" s="272"/>
    </row>
    <row r="25" spans="3:15" x14ac:dyDescent="0.25">
      <c r="C25" s="534"/>
      <c r="D25" s="537"/>
      <c r="E25" s="268" t="s">
        <v>43</v>
      </c>
      <c r="F25" s="243" t="str">
        <f>VLOOKUP(E25,Tâches!$G$111:$H$154,2,FALSE)</f>
        <v>?</v>
      </c>
      <c r="G25" s="264" t="str">
        <f>VLOOKUP(E25,Tâches!$I$111:$J$154,2,FALSE)</f>
        <v>?</v>
      </c>
      <c r="H25" s="263"/>
      <c r="I25" s="270"/>
      <c r="J25" s="271"/>
      <c r="K25" s="271"/>
      <c r="L25" s="271"/>
      <c r="M25" s="272"/>
      <c r="N25" s="272"/>
      <c r="O25" s="272"/>
    </row>
    <row r="26" spans="3:15" x14ac:dyDescent="0.25">
      <c r="C26" s="534"/>
      <c r="D26" s="537"/>
      <c r="E26" s="268" t="s">
        <v>43</v>
      </c>
      <c r="F26" s="243" t="str">
        <f>VLOOKUP(E26,Tâches!$G$111:$H$154,2,FALSE)</f>
        <v>?</v>
      </c>
      <c r="G26" s="264" t="str">
        <f>VLOOKUP(E26,Tâches!$I$111:$J$154,2,FALSE)</f>
        <v>?</v>
      </c>
      <c r="H26" s="263"/>
      <c r="I26" s="270"/>
      <c r="J26" s="271"/>
      <c r="K26" s="271"/>
      <c r="L26" s="271"/>
      <c r="M26" s="272"/>
      <c r="N26" s="272"/>
      <c r="O26" s="272"/>
    </row>
    <row r="27" spans="3:15" ht="15.75" thickBot="1" x14ac:dyDescent="0.3">
      <c r="C27" s="535"/>
      <c r="D27" s="537"/>
      <c r="E27" s="268" t="s">
        <v>43</v>
      </c>
      <c r="F27" s="243" t="str">
        <f>VLOOKUP(E27,Tâches!$G$111:$H$154,2,FALSE)</f>
        <v>?</v>
      </c>
      <c r="G27" s="264" t="str">
        <f>VLOOKUP(E27,Tâches!$I$111:$J$154,2,FALSE)</f>
        <v>?</v>
      </c>
      <c r="H27" s="263"/>
      <c r="I27" s="270"/>
      <c r="J27" s="271"/>
      <c r="K27" s="271"/>
      <c r="L27" s="271"/>
      <c r="M27" s="272"/>
      <c r="N27" s="272"/>
      <c r="O27" s="272"/>
    </row>
    <row r="28" spans="3:15" x14ac:dyDescent="0.25">
      <c r="D28" s="537"/>
      <c r="E28" s="268" t="s">
        <v>43</v>
      </c>
      <c r="F28" s="243" t="str">
        <f>VLOOKUP(E28,Tâches!$G$111:$H$154,2,FALSE)</f>
        <v>?</v>
      </c>
      <c r="G28" s="264" t="str">
        <f>VLOOKUP(E28,Tâches!$I$111:$J$154,2,FALSE)</f>
        <v>?</v>
      </c>
      <c r="H28" s="263"/>
      <c r="I28" s="270"/>
      <c r="J28" s="271"/>
      <c r="K28" s="271"/>
      <c r="L28" s="271"/>
      <c r="M28" s="272"/>
      <c r="N28" s="272"/>
      <c r="O28" s="272"/>
    </row>
    <row r="29" spans="3:15" x14ac:dyDescent="0.25">
      <c r="C29" s="239"/>
      <c r="D29" s="537"/>
      <c r="E29" s="268" t="s">
        <v>43</v>
      </c>
      <c r="F29" s="243" t="str">
        <f>VLOOKUP(E29,Tâches!$G$111:$H$154,2,FALSE)</f>
        <v>?</v>
      </c>
      <c r="G29" s="264" t="str">
        <f>VLOOKUP(E29,Tâches!$I$111:$J$154,2,FALSE)</f>
        <v>?</v>
      </c>
      <c r="H29" s="263"/>
      <c r="I29" s="270"/>
      <c r="J29" s="271"/>
      <c r="K29" s="271"/>
      <c r="L29" s="271"/>
      <c r="M29" s="272"/>
      <c r="N29" s="272"/>
      <c r="O29" s="272"/>
    </row>
    <row r="30" spans="3:15" ht="15.75" thickBot="1" x14ac:dyDescent="0.3">
      <c r="C30" s="239"/>
      <c r="D30" s="538"/>
      <c r="E30" s="268" t="s">
        <v>43</v>
      </c>
      <c r="F30" s="243" t="str">
        <f>VLOOKUP(E30,Tâches!$G$111:$H$154,2,FALSE)</f>
        <v>?</v>
      </c>
      <c r="G30" s="264" t="str">
        <f>VLOOKUP(E30,Tâches!$I$111:$J$154,2,FALSE)</f>
        <v>?</v>
      </c>
      <c r="H30" s="263"/>
      <c r="I30" s="270"/>
      <c r="J30" s="271"/>
      <c r="K30" s="271"/>
      <c r="L30" s="271"/>
      <c r="M30" s="272"/>
      <c r="N30" s="272"/>
      <c r="O30" s="272"/>
    </row>
    <row r="31" spans="3:15" x14ac:dyDescent="0.25">
      <c r="C31" s="265"/>
      <c r="E31" s="268" t="s">
        <v>43</v>
      </c>
      <c r="F31" s="243" t="str">
        <f>VLOOKUP(E31,Tâches!$G$111:$H$154,2,FALSE)</f>
        <v>?</v>
      </c>
      <c r="G31" s="264" t="str">
        <f>VLOOKUP(E31,Tâches!$I$111:$J$154,2,FALSE)</f>
        <v>?</v>
      </c>
      <c r="I31" s="270"/>
      <c r="J31" s="271"/>
      <c r="K31" s="271"/>
      <c r="L31" s="271"/>
      <c r="M31" s="272"/>
      <c r="N31" s="272"/>
      <c r="O31" s="272"/>
    </row>
    <row r="32" spans="3:15" x14ac:dyDescent="0.25">
      <c r="C32" s="265"/>
      <c r="E32" s="268" t="s">
        <v>43</v>
      </c>
      <c r="F32" s="243" t="str">
        <f>VLOOKUP(E32,Tâches!$G$111:$H$154,2,FALSE)</f>
        <v>?</v>
      </c>
      <c r="G32" s="264" t="str">
        <f>VLOOKUP(E32,Tâches!$I$111:$J$154,2,FALSE)</f>
        <v>?</v>
      </c>
      <c r="I32" s="270"/>
      <c r="J32" s="271"/>
      <c r="K32" s="271"/>
      <c r="L32" s="271"/>
      <c r="M32" s="272"/>
      <c r="N32" s="272"/>
      <c r="O32" s="272"/>
    </row>
    <row r="33" spans="3:15" x14ac:dyDescent="0.25">
      <c r="C33" s="265"/>
      <c r="E33" s="268" t="s">
        <v>43</v>
      </c>
      <c r="F33" s="243" t="str">
        <f>VLOOKUP(E33,Tâches!$G$111:$H$154,2,FALSE)</f>
        <v>?</v>
      </c>
      <c r="G33" s="264" t="str">
        <f>VLOOKUP(E33,Tâches!$I$111:$J$154,2,FALSE)</f>
        <v>?</v>
      </c>
      <c r="I33" s="270"/>
      <c r="J33" s="271"/>
      <c r="K33" s="271"/>
      <c r="L33" s="271"/>
      <c r="M33" s="272"/>
      <c r="N33" s="272"/>
      <c r="O33" s="272"/>
    </row>
    <row r="34" spans="3:15" x14ac:dyDescent="0.25">
      <c r="C34" s="265"/>
      <c r="E34" s="268" t="s">
        <v>43</v>
      </c>
      <c r="F34" s="243" t="str">
        <f>VLOOKUP(E34,Tâches!$G$111:$H$154,2,FALSE)</f>
        <v>?</v>
      </c>
      <c r="G34" s="264" t="str">
        <f>VLOOKUP(E34,Tâches!$I$111:$J$154,2,FALSE)</f>
        <v>?</v>
      </c>
      <c r="I34" s="270"/>
      <c r="J34" s="271"/>
      <c r="K34" s="271"/>
      <c r="L34" s="271"/>
      <c r="M34" s="272"/>
      <c r="N34" s="272"/>
      <c r="O34" s="272"/>
    </row>
    <row r="35" spans="3:15" x14ac:dyDescent="0.25">
      <c r="C35" s="265"/>
      <c r="E35" s="268" t="s">
        <v>43</v>
      </c>
      <c r="F35" s="243" t="str">
        <f>VLOOKUP(E35,Tâches!$G$111:$H$154,2,FALSE)</f>
        <v>?</v>
      </c>
      <c r="G35" s="264" t="str">
        <f>VLOOKUP(E35,Tâches!$I$111:$J$154,2,FALSE)</f>
        <v>?</v>
      </c>
      <c r="I35" s="270"/>
      <c r="J35" s="271"/>
      <c r="K35" s="271"/>
      <c r="L35" s="271"/>
      <c r="M35" s="272"/>
      <c r="N35" s="272"/>
      <c r="O35" s="272"/>
    </row>
  </sheetData>
  <sheetProtection sheet="1" objects="1" scenarios="1" selectLockedCells="1"/>
  <mergeCells count="23">
    <mergeCell ref="I1:M1"/>
    <mergeCell ref="I2:M2"/>
    <mergeCell ref="N2:O2"/>
    <mergeCell ref="G3:G4"/>
    <mergeCell ref="I3:I4"/>
    <mergeCell ref="K3:K4"/>
    <mergeCell ref="L3:L4"/>
    <mergeCell ref="M3:M4"/>
    <mergeCell ref="N3:N4"/>
    <mergeCell ref="O3:O4"/>
    <mergeCell ref="C4:C9"/>
    <mergeCell ref="D4:D12"/>
    <mergeCell ref="I20:M20"/>
    <mergeCell ref="N20:O20"/>
    <mergeCell ref="G21:G22"/>
    <mergeCell ref="I21:I22"/>
    <mergeCell ref="K21:K22"/>
    <mergeCell ref="L21:L22"/>
    <mergeCell ref="M21:M22"/>
    <mergeCell ref="N21:N22"/>
    <mergeCell ref="O21:O22"/>
    <mergeCell ref="C22:C27"/>
    <mergeCell ref="D22:D30"/>
  </mergeCells>
  <phoneticPr fontId="24" type="noConversion"/>
  <pageMargins left="0.7" right="0.7" top="0.75" bottom="0.75" header="0.3" footer="0.3"/>
  <pageSetup paperSize="9" firstPageNumber="2147483648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Tâches!$G$111:$G$125</xm:f>
          </x14:formula1>
          <xm:sqref>E5:E17</xm:sqref>
        </x14:dataValidation>
        <x14:dataValidation type="list" allowBlank="1" showInputMessage="1" showErrorMessage="1">
          <x14:formula1>
            <xm:f>Tâches!$G$127:$G$154</xm:f>
          </x14:formula1>
          <xm:sqref>E23:E35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V86"/>
  <sheetViews>
    <sheetView zoomScale="70" zoomScaleNormal="70" workbookViewId="0">
      <selection activeCell="J50" sqref="J50"/>
    </sheetView>
  </sheetViews>
  <sheetFormatPr baseColWidth="10" defaultColWidth="11.5703125" defaultRowHeight="15" x14ac:dyDescent="0.25"/>
  <cols>
    <col min="1" max="1" width="5.28515625" style="228" customWidth="1"/>
    <col min="2" max="2" width="6.28515625" style="228" customWidth="1"/>
    <col min="3" max="3" width="49" style="228" customWidth="1"/>
    <col min="4" max="4" width="14.42578125" style="263" customWidth="1"/>
    <col min="5" max="5" width="27.7109375" style="228" customWidth="1"/>
    <col min="6" max="6" width="112.28515625" style="228" customWidth="1"/>
    <col min="7" max="7" width="10.28515625" style="263" customWidth="1"/>
    <col min="8" max="8" width="12.7109375" style="263" customWidth="1"/>
    <col min="9" max="9" width="11.5703125" style="228" customWidth="1"/>
    <col min="10" max="10" width="15.7109375" style="228" customWidth="1"/>
    <col min="11" max="11" width="100.5703125" style="228" customWidth="1"/>
    <col min="12" max="12" width="116.5703125" style="228" customWidth="1"/>
    <col min="13" max="13" width="15.7109375" style="228" customWidth="1"/>
    <col min="14" max="15" width="24.28515625" style="228" customWidth="1"/>
    <col min="16" max="16" width="19.85546875" style="263" customWidth="1"/>
    <col min="17" max="17" width="60.85546875" style="228" bestFit="1" customWidth="1"/>
    <col min="18" max="18" width="66.7109375" style="228" customWidth="1"/>
    <col min="19" max="20" width="16.28515625" style="228" customWidth="1"/>
    <col min="21" max="16384" width="11.5703125" style="228"/>
  </cols>
  <sheetData>
    <row r="1" spans="3:17" x14ac:dyDescent="0.25">
      <c r="D1" s="234"/>
      <c r="E1" s="273"/>
      <c r="N1" s="253"/>
      <c r="O1" s="253"/>
      <c r="P1" s="482"/>
      <c r="Q1" s="274"/>
    </row>
    <row r="2" spans="3:17" ht="15.75" thickBot="1" x14ac:dyDescent="0.3">
      <c r="D2" s="234"/>
      <c r="J2" s="227" t="s">
        <v>99</v>
      </c>
      <c r="N2" s="253"/>
      <c r="O2" s="622" t="s">
        <v>100</v>
      </c>
      <c r="P2" s="263" t="s">
        <v>72</v>
      </c>
      <c r="Q2" s="227" t="s">
        <v>100</v>
      </c>
    </row>
    <row r="3" spans="3:17" ht="15.75" thickBot="1" x14ac:dyDescent="0.3">
      <c r="D3" s="262"/>
      <c r="E3" s="275"/>
      <c r="F3" s="276"/>
      <c r="G3" s="553" t="s">
        <v>80</v>
      </c>
      <c r="H3" s="555" t="s">
        <v>101</v>
      </c>
      <c r="I3" s="557" t="s">
        <v>102</v>
      </c>
      <c r="J3" s="277" t="s">
        <v>38</v>
      </c>
      <c r="N3" s="278"/>
      <c r="O3" s="623"/>
      <c r="P3" s="620" t="s">
        <v>38</v>
      </c>
    </row>
    <row r="4" spans="3:17" ht="15" customHeight="1" thickBot="1" x14ac:dyDescent="0.3">
      <c r="C4" s="279" t="s">
        <v>989</v>
      </c>
      <c r="D4" s="624" t="s">
        <v>1040</v>
      </c>
      <c r="E4" s="624" t="s">
        <v>105</v>
      </c>
      <c r="F4" s="281"/>
      <c r="G4" s="554"/>
      <c r="H4" s="556"/>
      <c r="I4" s="558"/>
      <c r="J4" s="282" t="s">
        <v>106</v>
      </c>
      <c r="K4" s="283" t="s">
        <v>107</v>
      </c>
      <c r="L4" s="284" t="s">
        <v>108</v>
      </c>
      <c r="M4" s="285" t="s">
        <v>109</v>
      </c>
      <c r="N4" s="619" t="s">
        <v>112</v>
      </c>
      <c r="O4" s="256" t="s">
        <v>113</v>
      </c>
      <c r="P4" s="480" t="s">
        <v>114</v>
      </c>
    </row>
    <row r="5" spans="3:17" ht="15.75" thickBot="1" x14ac:dyDescent="0.3">
      <c r="C5" s="559" t="s">
        <v>988</v>
      </c>
      <c r="D5" s="300">
        <v>1</v>
      </c>
      <c r="E5" s="281"/>
      <c r="F5" s="281"/>
      <c r="G5" s="287"/>
      <c r="H5" s="288" t="s">
        <v>110</v>
      </c>
      <c r="I5" s="289" t="str">
        <f>VLOOKUP(J5,Compétences!G269:H273,2,FALSE)</f>
        <v>C11</v>
      </c>
      <c r="J5" s="290" t="s">
        <v>777</v>
      </c>
      <c r="K5" s="291" t="str">
        <f>VLOOKUP(J5,Compétences!A$267:B$270,2,FALSE)</f>
        <v>Gérer la disponibilité des pièces de rechange, des consommables et des outillages nécessaires</v>
      </c>
      <c r="L5" s="292" t="str">
        <f>VLOOKUP(J5,Compétences!C$267:D$270,2,FALSE)</f>
        <v>La disponibilité des bouteilles de fluides frigorigènes et des instruments de pesée est assurée</v>
      </c>
      <c r="M5" s="293" t="str">
        <f t="shared" ref="M5:M44" si="0">I5</f>
        <v>C11</v>
      </c>
      <c r="N5" s="294" t="str">
        <f>VLOOKUP(M5,Tâches!V111:W112,2,FALSE)</f>
        <v>S1 ; S2 ; S4 ; S5 ; S8</v>
      </c>
      <c r="O5" s="295" t="str">
        <f>VLOOKUP(P5,Savoirs!$D$3:$E$34,2,FALSE)</f>
        <v>S4</v>
      </c>
      <c r="P5" s="621" t="s">
        <v>117</v>
      </c>
      <c r="Q5" s="275" t="str">
        <f>VLOOKUP(P5,Savoirs!$F$3:$G$34,2,FALSE)</f>
        <v>Les circuits thermodynamiques</v>
      </c>
    </row>
    <row r="6" spans="3:17" ht="15.75" thickBot="1" x14ac:dyDescent="0.3">
      <c r="C6" s="616"/>
      <c r="D6" s="300">
        <v>2</v>
      </c>
      <c r="E6" s="281"/>
      <c r="F6" s="281"/>
      <c r="G6" s="287"/>
      <c r="H6" s="288"/>
      <c r="I6" s="289"/>
      <c r="J6" s="617"/>
      <c r="K6" s="291"/>
      <c r="L6" s="292"/>
      <c r="M6" s="293"/>
      <c r="N6" s="294"/>
      <c r="O6" s="295"/>
      <c r="P6" s="621"/>
      <c r="Q6" s="618"/>
    </row>
    <row r="7" spans="3:17" ht="15.75" thickBot="1" x14ac:dyDescent="0.3">
      <c r="C7" s="616"/>
      <c r="D7" s="300">
        <v>3</v>
      </c>
      <c r="E7" s="281"/>
      <c r="F7" s="281"/>
      <c r="G7" s="287"/>
      <c r="H7" s="288"/>
      <c r="I7" s="289"/>
      <c r="J7" s="617"/>
      <c r="K7" s="291"/>
      <c r="L7" s="292"/>
      <c r="M7" s="293"/>
      <c r="N7" s="294"/>
      <c r="O7" s="295"/>
      <c r="P7" s="621"/>
      <c r="Q7" s="618"/>
    </row>
    <row r="8" spans="3:17" ht="15.75" thickBot="1" x14ac:dyDescent="0.3">
      <c r="C8" s="616"/>
      <c r="D8" s="300">
        <v>4</v>
      </c>
      <c r="E8" s="281"/>
      <c r="F8" s="281"/>
      <c r="G8" s="287"/>
      <c r="H8" s="288"/>
      <c r="I8" s="289"/>
      <c r="J8" s="617"/>
      <c r="K8" s="291"/>
      <c r="L8" s="292"/>
      <c r="M8" s="293"/>
      <c r="N8" s="294"/>
      <c r="O8" s="295"/>
      <c r="P8" s="621"/>
      <c r="Q8" s="618"/>
    </row>
    <row r="9" spans="3:17" ht="15.75" thickBot="1" x14ac:dyDescent="0.3">
      <c r="C9" s="616"/>
      <c r="D9" s="300">
        <v>5</v>
      </c>
      <c r="E9" s="281"/>
      <c r="F9" s="281"/>
      <c r="G9" s="287"/>
      <c r="H9" s="288"/>
      <c r="I9" s="289"/>
      <c r="J9" s="617"/>
      <c r="K9" s="291"/>
      <c r="L9" s="292"/>
      <c r="M9" s="293"/>
      <c r="N9" s="294"/>
      <c r="O9" s="295"/>
      <c r="P9" s="621"/>
      <c r="Q9" s="618"/>
    </row>
    <row r="10" spans="3:17" ht="15.75" thickBot="1" x14ac:dyDescent="0.3">
      <c r="C10" s="616"/>
      <c r="D10" s="300">
        <v>6</v>
      </c>
      <c r="E10" s="281"/>
      <c r="F10" s="281"/>
      <c r="G10" s="287"/>
      <c r="H10" s="288"/>
      <c r="I10" s="289"/>
      <c r="J10" s="617"/>
      <c r="K10" s="291"/>
      <c r="L10" s="292"/>
      <c r="M10" s="293"/>
      <c r="N10" s="294"/>
      <c r="O10" s="295"/>
      <c r="P10" s="621"/>
      <c r="Q10" s="618"/>
    </row>
    <row r="11" spans="3:17" ht="15.75" thickBot="1" x14ac:dyDescent="0.3">
      <c r="C11" s="616"/>
      <c r="D11" s="300">
        <v>7</v>
      </c>
      <c r="E11" s="281"/>
      <c r="F11" s="281"/>
      <c r="G11" s="287"/>
      <c r="H11" s="288"/>
      <c r="I11" s="289"/>
      <c r="J11" s="617"/>
      <c r="K11" s="291"/>
      <c r="L11" s="292"/>
      <c r="M11" s="293"/>
      <c r="N11" s="294"/>
      <c r="O11" s="295"/>
      <c r="P11" s="621"/>
      <c r="Q11" s="618"/>
    </row>
    <row r="12" spans="3:17" ht="15.75" thickBot="1" x14ac:dyDescent="0.3">
      <c r="C12" s="616"/>
      <c r="D12" s="300">
        <v>8</v>
      </c>
      <c r="E12" s="281"/>
      <c r="F12" s="281"/>
      <c r="G12" s="287"/>
      <c r="H12" s="288"/>
      <c r="I12" s="289"/>
      <c r="J12" s="617"/>
      <c r="K12" s="291"/>
      <c r="L12" s="292"/>
      <c r="M12" s="293"/>
      <c r="N12" s="294"/>
      <c r="O12" s="295"/>
      <c r="P12" s="621"/>
      <c r="Q12" s="618"/>
    </row>
    <row r="13" spans="3:17" ht="15.75" thickBot="1" x14ac:dyDescent="0.3">
      <c r="C13" s="616"/>
      <c r="D13" s="300">
        <v>9</v>
      </c>
      <c r="E13" s="281"/>
      <c r="F13" s="281"/>
      <c r="G13" s="287"/>
      <c r="H13" s="288"/>
      <c r="I13" s="289"/>
      <c r="J13" s="617"/>
      <c r="K13" s="291"/>
      <c r="L13" s="292"/>
      <c r="M13" s="293"/>
      <c r="N13" s="294"/>
      <c r="O13" s="295"/>
      <c r="P13" s="621"/>
      <c r="Q13" s="618"/>
    </row>
    <row r="14" spans="3:17" ht="15.75" thickBot="1" x14ac:dyDescent="0.3">
      <c r="C14" s="616"/>
      <c r="D14" s="300">
        <v>10</v>
      </c>
      <c r="E14" s="281"/>
      <c r="F14" s="281"/>
      <c r="G14" s="287"/>
      <c r="H14" s="288"/>
      <c r="I14" s="289"/>
      <c r="J14" s="617"/>
      <c r="K14" s="291"/>
      <c r="L14" s="292"/>
      <c r="M14" s="293"/>
      <c r="N14" s="294"/>
      <c r="O14" s="295"/>
      <c r="P14" s="621"/>
      <c r="Q14" s="618"/>
    </row>
    <row r="15" spans="3:17" ht="15.75" thickBot="1" x14ac:dyDescent="0.3">
      <c r="C15" s="552"/>
      <c r="D15" s="300">
        <v>11</v>
      </c>
      <c r="E15" s="281"/>
      <c r="F15" s="281"/>
      <c r="G15" s="287"/>
      <c r="H15" s="288" t="s">
        <v>110</v>
      </c>
      <c r="I15" s="289" t="str">
        <f>VLOOKUP(J5,Compétences!G269:H273,2,FALSE)</f>
        <v>C11</v>
      </c>
      <c r="J15" s="296" t="s">
        <v>133</v>
      </c>
      <c r="K15" s="291" t="str">
        <f>VLOOKUP(J15,Compétences!A$269:B$273,2,FALSE)</f>
        <v>Effectuer la dépose du composant défectueux</v>
      </c>
      <c r="L15" s="292" t="str">
        <f>VLOOKUP(J15,Compétences!C$269:D$273,2,FALSE)</f>
        <v>Les opérations préalables sur le système (isolation tout ou partie du système fluidique, vidange, récupération des fluides frigorigènes …) permettent de garantir l’opération de dépose</v>
      </c>
      <c r="M15" s="293" t="str">
        <f t="shared" si="0"/>
        <v>C11</v>
      </c>
      <c r="N15" s="294" t="str">
        <f>VLOOKUP(M15,Tâches!V112:W113,2,FALSE)</f>
        <v>S1 ; S2 ; S4 ; S5 ; S8</v>
      </c>
      <c r="O15" s="295" t="str">
        <f>VLOOKUP(P15,Savoirs!$D$3:$E$34,2,FALSE)</f>
        <v>S4</v>
      </c>
      <c r="P15" s="621" t="s">
        <v>117</v>
      </c>
      <c r="Q15" s="297" t="str">
        <f>VLOOKUP(P15,Savoirs!$F$3:$G$34,2,FALSE)</f>
        <v>Les circuits thermodynamiques</v>
      </c>
    </row>
    <row r="16" spans="3:17" ht="15.75" thickBot="1" x14ac:dyDescent="0.3">
      <c r="C16" s="552"/>
      <c r="D16" s="300">
        <v>12</v>
      </c>
      <c r="E16" s="281"/>
      <c r="F16" s="281"/>
      <c r="G16" s="287"/>
      <c r="H16" s="288" t="s">
        <v>111</v>
      </c>
      <c r="I16" s="289" t="str">
        <f>VLOOKUP(J16,Compétences!G269:H273,2,FALSE)</f>
        <v>C12</v>
      </c>
      <c r="J16" s="296" t="s">
        <v>882</v>
      </c>
      <c r="K16" s="291" t="str">
        <f>VLOOKUP(J16,Compétences!A$269:B$273,2,FALSE)</f>
        <v>Compléter les documents techniques et administratifs</v>
      </c>
      <c r="L16" s="292" t="str">
        <f>VLOOKUP(J16,Compétences!C$269:D$273,2,FALSE)</f>
        <v>Le bordereau de suivi de déchet dangereux est complété sans erreurs</v>
      </c>
      <c r="M16" s="293" t="str">
        <f t="shared" si="0"/>
        <v>C12</v>
      </c>
      <c r="N16" s="294" t="str">
        <f>VLOOKUP(M16,Tâches!V86:W88,2,FALSE)</f>
        <v>S1 ; S2 ; S4 ; S5 ; S8</v>
      </c>
      <c r="O16" s="295" t="str">
        <f>VLOOKUP(P16,Savoirs!$D$3:$E$34,2,FALSE)</f>
        <v>S8</v>
      </c>
      <c r="P16" s="621" t="s">
        <v>137</v>
      </c>
      <c r="Q16" s="297" t="str">
        <f>VLOOKUP(P16,Savoirs!$F$3:$G$34,2,FALSE)</f>
        <v>Les outils de la communication écrite et numérique</v>
      </c>
    </row>
    <row r="17" spans="3:17" ht="15.75" thickBot="1" x14ac:dyDescent="0.3">
      <c r="C17" s="552"/>
      <c r="D17" s="300">
        <v>13</v>
      </c>
      <c r="E17" s="281"/>
      <c r="F17" s="281"/>
      <c r="G17" s="287"/>
      <c r="H17" s="288"/>
      <c r="I17" s="289"/>
      <c r="J17" s="296"/>
      <c r="K17" s="291"/>
      <c r="L17" s="292"/>
      <c r="M17" s="293"/>
      <c r="N17" s="294"/>
      <c r="O17" s="295"/>
      <c r="P17" s="621"/>
      <c r="Q17" s="297"/>
    </row>
    <row r="18" spans="3:17" ht="15.75" thickBot="1" x14ac:dyDescent="0.3">
      <c r="C18" s="552"/>
      <c r="D18" s="300">
        <v>14</v>
      </c>
      <c r="E18" s="281"/>
      <c r="F18" s="281"/>
      <c r="G18" s="287"/>
      <c r="H18" s="288"/>
      <c r="I18" s="289"/>
      <c r="J18" s="296"/>
      <c r="K18" s="291"/>
      <c r="L18" s="292"/>
      <c r="M18" s="293"/>
      <c r="N18" s="294"/>
      <c r="O18" s="295"/>
      <c r="P18" s="621"/>
      <c r="Q18" s="297"/>
    </row>
    <row r="19" spans="3:17" ht="15.75" thickBot="1" x14ac:dyDescent="0.3">
      <c r="C19" s="552"/>
      <c r="D19" s="300">
        <v>15</v>
      </c>
      <c r="E19" s="281"/>
      <c r="F19" s="281"/>
      <c r="G19" s="287"/>
      <c r="H19" s="288"/>
      <c r="I19" s="289"/>
      <c r="J19" s="296"/>
      <c r="K19" s="291"/>
      <c r="L19" s="292"/>
      <c r="M19" s="293"/>
      <c r="N19" s="294"/>
      <c r="O19" s="295"/>
      <c r="P19" s="621"/>
      <c r="Q19" s="297"/>
    </row>
    <row r="20" spans="3:17" ht="15.75" thickBot="1" x14ac:dyDescent="0.3">
      <c r="C20" s="552"/>
      <c r="D20" s="300">
        <v>16</v>
      </c>
      <c r="E20" s="281"/>
      <c r="F20" s="281"/>
      <c r="G20" s="287"/>
      <c r="H20" s="288"/>
      <c r="I20" s="289"/>
      <c r="J20" s="296"/>
      <c r="K20" s="291"/>
      <c r="L20" s="292"/>
      <c r="M20" s="293"/>
      <c r="N20" s="294"/>
      <c r="O20" s="295"/>
      <c r="P20" s="621"/>
      <c r="Q20" s="297"/>
    </row>
    <row r="21" spans="3:17" ht="15.75" thickBot="1" x14ac:dyDescent="0.3">
      <c r="C21" s="552"/>
      <c r="D21" s="300">
        <v>17</v>
      </c>
      <c r="E21" s="281"/>
      <c r="F21" s="281"/>
      <c r="G21" s="287"/>
      <c r="H21" s="288"/>
      <c r="I21" s="289"/>
      <c r="J21" s="296"/>
      <c r="K21" s="291"/>
      <c r="L21" s="292"/>
      <c r="M21" s="293"/>
      <c r="N21" s="294"/>
      <c r="O21" s="295"/>
      <c r="P21" s="621"/>
      <c r="Q21" s="297"/>
    </row>
    <row r="22" spans="3:17" ht="15.75" thickBot="1" x14ac:dyDescent="0.3">
      <c r="C22" s="552"/>
      <c r="D22" s="300">
        <v>18</v>
      </c>
      <c r="E22" s="281"/>
      <c r="F22" s="281"/>
      <c r="G22" s="287"/>
      <c r="H22" s="288"/>
      <c r="I22" s="289"/>
      <c r="J22" s="296"/>
      <c r="K22" s="291"/>
      <c r="L22" s="292"/>
      <c r="M22" s="293"/>
      <c r="N22" s="294"/>
      <c r="O22" s="295"/>
      <c r="P22" s="621"/>
      <c r="Q22" s="297"/>
    </row>
    <row r="23" spans="3:17" ht="15.75" thickBot="1" x14ac:dyDescent="0.3">
      <c r="C23" s="552"/>
      <c r="D23" s="300">
        <v>19</v>
      </c>
      <c r="E23" s="281"/>
      <c r="F23" s="281"/>
      <c r="G23" s="287"/>
      <c r="H23" s="288"/>
      <c r="I23" s="289"/>
      <c r="J23" s="296"/>
      <c r="K23" s="291"/>
      <c r="L23" s="292"/>
      <c r="M23" s="293"/>
      <c r="N23" s="294"/>
      <c r="O23" s="295"/>
      <c r="P23" s="621"/>
      <c r="Q23" s="297"/>
    </row>
    <row r="24" spans="3:17" ht="15.75" thickBot="1" x14ac:dyDescent="0.3">
      <c r="C24" s="552"/>
      <c r="D24" s="300">
        <v>20</v>
      </c>
      <c r="E24" s="281"/>
      <c r="F24" s="281"/>
      <c r="G24" s="287"/>
      <c r="H24" s="288"/>
      <c r="I24" s="289"/>
      <c r="J24" s="296"/>
      <c r="K24" s="291"/>
      <c r="L24" s="292"/>
      <c r="M24" s="293"/>
      <c r="N24" s="294"/>
      <c r="O24" s="295"/>
      <c r="P24" s="621"/>
      <c r="Q24" s="297"/>
    </row>
    <row r="25" spans="3:17" ht="15.75" thickBot="1" x14ac:dyDescent="0.3">
      <c r="C25" s="552"/>
      <c r="D25" s="300">
        <v>21</v>
      </c>
      <c r="E25" s="281"/>
      <c r="F25" s="281"/>
      <c r="G25" s="287"/>
      <c r="H25" s="288"/>
      <c r="I25" s="289"/>
      <c r="J25" s="296"/>
      <c r="K25" s="291"/>
      <c r="L25" s="292"/>
      <c r="M25" s="293"/>
      <c r="N25" s="294"/>
      <c r="O25" s="295"/>
      <c r="P25" s="621"/>
      <c r="Q25" s="297"/>
    </row>
    <row r="26" spans="3:17" ht="15.75" thickBot="1" x14ac:dyDescent="0.3">
      <c r="C26" s="552"/>
      <c r="D26" s="300">
        <v>22</v>
      </c>
      <c r="E26" s="281"/>
      <c r="F26" s="281"/>
      <c r="G26" s="287"/>
      <c r="H26" s="288"/>
      <c r="I26" s="289"/>
      <c r="J26" s="296"/>
      <c r="K26" s="291"/>
      <c r="L26" s="292"/>
      <c r="M26" s="293"/>
      <c r="N26" s="294"/>
      <c r="O26" s="295"/>
      <c r="P26" s="621"/>
      <c r="Q26" s="297"/>
    </row>
    <row r="27" spans="3:17" ht="15.75" thickBot="1" x14ac:dyDescent="0.3">
      <c r="C27" s="552"/>
      <c r="D27" s="300">
        <v>23</v>
      </c>
      <c r="E27" s="281"/>
      <c r="F27" s="281"/>
      <c r="G27" s="287"/>
      <c r="H27" s="288"/>
      <c r="I27" s="289"/>
      <c r="J27" s="296"/>
      <c r="K27" s="291"/>
      <c r="L27" s="292"/>
      <c r="M27" s="293"/>
      <c r="N27" s="294"/>
      <c r="O27" s="295"/>
      <c r="P27" s="621"/>
      <c r="Q27" s="297"/>
    </row>
    <row r="28" spans="3:17" ht="15.75" thickBot="1" x14ac:dyDescent="0.3">
      <c r="C28" s="552"/>
      <c r="D28" s="300">
        <v>24</v>
      </c>
      <c r="E28" s="281"/>
      <c r="F28" s="281"/>
      <c r="G28" s="287"/>
      <c r="H28" s="288"/>
      <c r="I28" s="289"/>
      <c r="J28" s="296"/>
      <c r="K28" s="291"/>
      <c r="L28" s="292"/>
      <c r="M28" s="293"/>
      <c r="N28" s="294"/>
      <c r="O28" s="295"/>
      <c r="P28" s="621"/>
      <c r="Q28" s="297"/>
    </row>
    <row r="29" spans="3:17" ht="15.75" thickBot="1" x14ac:dyDescent="0.3">
      <c r="C29" s="552"/>
      <c r="D29" s="300">
        <v>25</v>
      </c>
      <c r="E29" s="281"/>
      <c r="F29" s="281"/>
      <c r="G29" s="287"/>
      <c r="H29" s="288"/>
      <c r="I29" s="289"/>
      <c r="J29" s="296"/>
      <c r="K29" s="291"/>
      <c r="L29" s="292"/>
      <c r="M29" s="293"/>
      <c r="N29" s="294"/>
      <c r="O29" s="295"/>
      <c r="P29" s="621"/>
      <c r="Q29" s="297"/>
    </row>
    <row r="30" spans="3:17" ht="15.75" thickBot="1" x14ac:dyDescent="0.3">
      <c r="C30" s="552"/>
      <c r="D30" s="300">
        <v>26</v>
      </c>
      <c r="E30" s="281"/>
      <c r="F30" s="281"/>
      <c r="G30" s="287"/>
      <c r="H30" s="288"/>
      <c r="I30" s="289"/>
      <c r="J30" s="296"/>
      <c r="K30" s="291"/>
      <c r="L30" s="292"/>
      <c r="M30" s="293"/>
      <c r="N30" s="294"/>
      <c r="O30" s="295"/>
      <c r="P30" s="621"/>
      <c r="Q30" s="297"/>
    </row>
    <row r="31" spans="3:17" ht="15.75" thickBot="1" x14ac:dyDescent="0.3">
      <c r="C31" s="552"/>
      <c r="D31" s="300">
        <v>27</v>
      </c>
      <c r="E31" s="281"/>
      <c r="F31" s="281"/>
      <c r="G31" s="287"/>
      <c r="H31" s="288"/>
      <c r="I31" s="289"/>
      <c r="J31" s="296"/>
      <c r="K31" s="291"/>
      <c r="L31" s="292"/>
      <c r="M31" s="293"/>
      <c r="N31" s="294"/>
      <c r="O31" s="295"/>
      <c r="P31" s="621"/>
      <c r="Q31" s="297"/>
    </row>
    <row r="32" spans="3:17" ht="15.75" thickBot="1" x14ac:dyDescent="0.3">
      <c r="C32" s="552"/>
      <c r="D32" s="300">
        <v>28</v>
      </c>
      <c r="E32" s="281"/>
      <c r="F32" s="281"/>
      <c r="G32" s="287"/>
      <c r="H32" s="288"/>
      <c r="I32" s="289"/>
      <c r="J32" s="296"/>
      <c r="K32" s="291"/>
      <c r="L32" s="292"/>
      <c r="M32" s="293"/>
      <c r="N32" s="294"/>
      <c r="O32" s="295"/>
      <c r="P32" s="621"/>
      <c r="Q32" s="297"/>
    </row>
    <row r="33" spans="3:22" ht="15.75" thickBot="1" x14ac:dyDescent="0.3">
      <c r="C33" s="552"/>
      <c r="D33" s="300">
        <v>29</v>
      </c>
      <c r="E33" s="281"/>
      <c r="F33" s="281"/>
      <c r="G33" s="287"/>
      <c r="H33" s="288"/>
      <c r="I33" s="289"/>
      <c r="J33" s="296"/>
      <c r="K33" s="291"/>
      <c r="L33" s="292"/>
      <c r="M33" s="293"/>
      <c r="N33" s="294"/>
      <c r="O33" s="295"/>
      <c r="P33" s="621"/>
      <c r="Q33" s="297"/>
    </row>
    <row r="34" spans="3:22" ht="15.75" thickBot="1" x14ac:dyDescent="0.3">
      <c r="C34" s="552"/>
      <c r="D34" s="300">
        <v>30</v>
      </c>
      <c r="E34" s="281"/>
      <c r="F34" s="281"/>
      <c r="G34" s="287"/>
      <c r="H34" s="288"/>
      <c r="I34" s="289"/>
      <c r="J34" s="296"/>
      <c r="K34" s="291"/>
      <c r="L34" s="292"/>
      <c r="M34" s="293"/>
      <c r="N34" s="294"/>
      <c r="O34" s="295"/>
      <c r="P34" s="621"/>
      <c r="Q34" s="297"/>
    </row>
    <row r="35" spans="3:22" ht="15.75" thickBot="1" x14ac:dyDescent="0.3">
      <c r="C35" s="552"/>
      <c r="D35" s="300">
        <v>31</v>
      </c>
      <c r="E35" s="281"/>
      <c r="F35" s="281"/>
      <c r="G35" s="287"/>
      <c r="H35" s="288"/>
      <c r="I35" s="289"/>
      <c r="J35" s="296"/>
      <c r="K35" s="291"/>
      <c r="L35" s="292"/>
      <c r="M35" s="293"/>
      <c r="N35" s="294"/>
      <c r="O35" s="295"/>
      <c r="P35" s="621"/>
      <c r="Q35" s="297"/>
    </row>
    <row r="36" spans="3:22" ht="15.75" thickBot="1" x14ac:dyDescent="0.3">
      <c r="C36" s="552"/>
      <c r="D36" s="300">
        <v>32</v>
      </c>
      <c r="E36" s="281"/>
      <c r="F36" s="281"/>
      <c r="G36" s="287"/>
      <c r="H36" s="288"/>
      <c r="I36" s="289"/>
      <c r="J36" s="296"/>
      <c r="K36" s="291"/>
      <c r="L36" s="292"/>
      <c r="M36" s="293"/>
      <c r="N36" s="294"/>
      <c r="O36" s="295"/>
      <c r="P36" s="621"/>
      <c r="Q36" s="297"/>
    </row>
    <row r="37" spans="3:22" ht="15.75" thickBot="1" x14ac:dyDescent="0.3">
      <c r="C37" s="552"/>
      <c r="D37" s="300">
        <v>33</v>
      </c>
      <c r="E37" s="281"/>
      <c r="F37" s="281"/>
      <c r="G37" s="287"/>
      <c r="H37" s="288"/>
      <c r="I37" s="289"/>
      <c r="J37" s="296"/>
      <c r="K37" s="291"/>
      <c r="L37" s="292"/>
      <c r="M37" s="293"/>
      <c r="N37" s="294"/>
      <c r="O37" s="295"/>
      <c r="P37" s="621"/>
      <c r="Q37" s="297"/>
    </row>
    <row r="38" spans="3:22" ht="15.75" thickBot="1" x14ac:dyDescent="0.3">
      <c r="C38" s="552"/>
      <c r="D38" s="300">
        <v>34</v>
      </c>
      <c r="E38" s="281"/>
      <c r="F38" s="281"/>
      <c r="G38" s="287"/>
      <c r="H38" s="288"/>
      <c r="I38" s="289"/>
      <c r="J38" s="296"/>
      <c r="K38" s="291"/>
      <c r="L38" s="292"/>
      <c r="M38" s="293"/>
      <c r="N38" s="294"/>
      <c r="O38" s="295"/>
      <c r="P38" s="621"/>
      <c r="Q38" s="297"/>
    </row>
    <row r="39" spans="3:22" ht="15.75" thickBot="1" x14ac:dyDescent="0.3">
      <c r="C39" s="552"/>
      <c r="D39" s="300">
        <v>35</v>
      </c>
      <c r="E39" s="281"/>
      <c r="F39" s="281"/>
      <c r="G39" s="287"/>
      <c r="H39" s="288"/>
      <c r="I39" s="289"/>
      <c r="J39" s="296"/>
      <c r="K39" s="291"/>
      <c r="L39" s="292"/>
      <c r="M39" s="293"/>
      <c r="N39" s="294"/>
      <c r="O39" s="295"/>
      <c r="P39" s="621"/>
      <c r="Q39" s="297"/>
    </row>
    <row r="40" spans="3:22" ht="15.75" thickBot="1" x14ac:dyDescent="0.3">
      <c r="C40" s="552"/>
      <c r="D40" s="300">
        <v>36</v>
      </c>
      <c r="E40" s="281"/>
      <c r="F40" s="281"/>
      <c r="G40" s="287"/>
      <c r="H40" s="288"/>
      <c r="I40" s="289"/>
      <c r="J40" s="296"/>
      <c r="K40" s="291"/>
      <c r="L40" s="292"/>
      <c r="M40" s="293"/>
      <c r="N40" s="294"/>
      <c r="O40" s="295"/>
      <c r="P40" s="621"/>
      <c r="Q40" s="297"/>
    </row>
    <row r="41" spans="3:22" ht="15.75" thickBot="1" x14ac:dyDescent="0.3">
      <c r="C41" s="552"/>
      <c r="D41" s="300">
        <v>37</v>
      </c>
      <c r="E41" s="281"/>
      <c r="F41" s="281"/>
      <c r="G41" s="287"/>
      <c r="H41" s="288"/>
      <c r="I41" s="289"/>
      <c r="J41" s="296"/>
      <c r="K41" s="291"/>
      <c r="L41" s="292"/>
      <c r="M41" s="293"/>
      <c r="N41" s="294"/>
      <c r="O41" s="295"/>
      <c r="P41" s="621"/>
      <c r="Q41" s="297"/>
    </row>
    <row r="42" spans="3:22" ht="15.75" thickBot="1" x14ac:dyDescent="0.3">
      <c r="C42" s="552"/>
      <c r="D42" s="300">
        <v>38</v>
      </c>
      <c r="E42" s="281"/>
      <c r="F42" s="281"/>
      <c r="G42" s="287"/>
      <c r="H42" s="288"/>
      <c r="I42" s="289"/>
      <c r="J42" s="296"/>
      <c r="K42" s="291"/>
      <c r="L42" s="292"/>
      <c r="M42" s="293"/>
      <c r="N42" s="294"/>
      <c r="O42" s="295"/>
      <c r="P42" s="621"/>
      <c r="Q42" s="297"/>
    </row>
    <row r="43" spans="3:22" ht="15.75" thickBot="1" x14ac:dyDescent="0.3">
      <c r="C43" s="552"/>
      <c r="D43" s="300">
        <v>39</v>
      </c>
      <c r="E43" s="281"/>
      <c r="F43" s="281"/>
      <c r="G43" s="287"/>
      <c r="H43" s="288"/>
      <c r="I43" s="289"/>
      <c r="J43" s="296"/>
      <c r="K43" s="291"/>
      <c r="L43" s="292"/>
      <c r="M43" s="293"/>
      <c r="N43" s="294"/>
      <c r="O43" s="295"/>
      <c r="P43" s="621"/>
      <c r="Q43" s="297"/>
    </row>
    <row r="44" spans="3:22" x14ac:dyDescent="0.25">
      <c r="C44" s="552"/>
      <c r="D44" s="300">
        <v>40</v>
      </c>
      <c r="E44" s="281"/>
      <c r="F44" s="281"/>
      <c r="G44" s="287"/>
      <c r="H44" s="288" t="s">
        <v>111</v>
      </c>
      <c r="I44" s="289" t="str">
        <f>VLOOKUP(J44,Compétences!G269:H273,2,FALSE)</f>
        <v>C12</v>
      </c>
      <c r="J44" s="298" t="s">
        <v>139</v>
      </c>
      <c r="K44" s="291" t="str">
        <f>VLOOKUP(J44,Compétences!A$269:B$273,2,FALSE)</f>
        <v>Compléter les documents techniques et administratifs</v>
      </c>
      <c r="L44" s="292" t="str">
        <f>VLOOKUP(J44,Compétences!C$269:D$273,2,FALSE)</f>
        <v>Les fluides frigorigènes sont consignés sur la fiche CERFA n°15497</v>
      </c>
      <c r="M44" s="293" t="str">
        <f t="shared" si="0"/>
        <v>C12</v>
      </c>
      <c r="N44" s="294" t="str">
        <f>VLOOKUP(M44,Tâches!V86:W88,2,FALSE)</f>
        <v>S1 ; S2 ; S4 ; S5 ; S8</v>
      </c>
      <c r="O44" s="295" t="str">
        <f>VLOOKUP(P44,Savoirs!$D$3:$E$34,2,FALSE)</f>
        <v>S8</v>
      </c>
      <c r="P44" s="621" t="s">
        <v>137</v>
      </c>
      <c r="Q44" s="297" t="str">
        <f>VLOOKUP(P44,Savoirs!$F$3:$G$34,2,FALSE)</f>
        <v>Les outils de la communication écrite et numérique</v>
      </c>
      <c r="R44" s="259"/>
    </row>
    <row r="45" spans="3:22" x14ac:dyDescent="0.25">
      <c r="C45" s="234"/>
      <c r="E45" s="263"/>
      <c r="F45" s="263"/>
      <c r="I45" s="263"/>
      <c r="J45" s="263"/>
      <c r="M45" s="263"/>
      <c r="N45" s="263"/>
      <c r="O45" s="263"/>
      <c r="R45" s="259"/>
    </row>
    <row r="46" spans="3:22" x14ac:dyDescent="0.25">
      <c r="C46" s="234"/>
      <c r="D46" s="234"/>
      <c r="E46" s="273"/>
      <c r="N46" s="253"/>
      <c r="O46" s="253"/>
      <c r="P46" s="482"/>
      <c r="Q46" s="274"/>
      <c r="V46" s="259"/>
    </row>
    <row r="47" spans="3:22" ht="15.75" thickBot="1" x14ac:dyDescent="0.3">
      <c r="C47" s="234"/>
      <c r="D47" s="234"/>
      <c r="J47" s="227" t="s">
        <v>99</v>
      </c>
      <c r="N47" s="253"/>
      <c r="O47" s="227" t="s">
        <v>100</v>
      </c>
      <c r="P47" s="263" t="s">
        <v>72</v>
      </c>
      <c r="Q47" s="227" t="s">
        <v>100</v>
      </c>
      <c r="R47" s="259"/>
    </row>
    <row r="48" spans="3:22" ht="15" customHeight="1" thickBot="1" x14ac:dyDescent="0.3">
      <c r="C48" s="227"/>
      <c r="D48" s="262"/>
      <c r="E48" s="275"/>
      <c r="F48" s="276"/>
      <c r="G48" s="553" t="s">
        <v>80</v>
      </c>
      <c r="H48" s="555" t="s">
        <v>101</v>
      </c>
      <c r="I48" s="557" t="s">
        <v>102</v>
      </c>
      <c r="J48" s="277" t="s">
        <v>38</v>
      </c>
      <c r="N48" s="278"/>
      <c r="P48" s="620" t="s">
        <v>38</v>
      </c>
    </row>
    <row r="49" spans="3:18" ht="15.75" thickBot="1" x14ac:dyDescent="0.3">
      <c r="C49" s="299" t="s">
        <v>103</v>
      </c>
      <c r="D49" s="624" t="s">
        <v>104</v>
      </c>
      <c r="E49" s="280" t="s">
        <v>105</v>
      </c>
      <c r="F49" s="281"/>
      <c r="G49" s="554"/>
      <c r="H49" s="556"/>
      <c r="I49" s="558"/>
      <c r="J49" s="282" t="s">
        <v>106</v>
      </c>
      <c r="K49" s="283" t="s">
        <v>107</v>
      </c>
      <c r="L49" s="284" t="s">
        <v>108</v>
      </c>
      <c r="M49" s="285" t="s">
        <v>109</v>
      </c>
      <c r="N49" s="286" t="s">
        <v>112</v>
      </c>
      <c r="O49" s="256" t="s">
        <v>113</v>
      </c>
      <c r="P49" s="480" t="s">
        <v>114</v>
      </c>
    </row>
    <row r="50" spans="3:18" ht="15" customHeight="1" x14ac:dyDescent="0.25">
      <c r="C50" s="551" t="str">
        <f>'2. Problématisation E32a'!D4</f>
        <v>Description de la recherche de panne présente sur l'E32a</v>
      </c>
      <c r="D50" s="300" t="str">
        <f>'2. Problématisation E32a'!D1</f>
        <v>Maintenance corrective</v>
      </c>
      <c r="E50" s="281" t="str">
        <f>'2. Problématisation E32a'!E5</f>
        <v>?</v>
      </c>
      <c r="F50" s="281" t="str">
        <f>'2. Problématisation E32a'!F5</f>
        <v>?</v>
      </c>
      <c r="G50" s="287" t="str">
        <f>'2. Problématisation E32a'!G5</f>
        <v>?</v>
      </c>
      <c r="H50" s="288" t="str">
        <f>VLOOKUP(G50,Tâches!J111:K125,2,FALSE)</f>
        <v>?</v>
      </c>
      <c r="I50" s="289" t="str">
        <f>VLOOKUP(J50,Compétences!G204:H220,2,FALSE)</f>
        <v>?</v>
      </c>
      <c r="J50" s="311" t="s">
        <v>43</v>
      </c>
      <c r="K50" s="291" t="str">
        <f>VLOOKUP(J50,Compétences!A$204:B$220,2,FALSE)</f>
        <v>?</v>
      </c>
      <c r="L50" s="292" t="str">
        <f>VLOOKUP(J50,Compétences!C$204:D$220,2,FALSE)</f>
        <v>?</v>
      </c>
      <c r="M50" s="293" t="str">
        <f t="shared" ref="M50:M62" si="1">I50</f>
        <v>?</v>
      </c>
      <c r="N50" s="294" t="str">
        <f>VLOOKUP(M50,Tâches!V111:W112,2,FALSE)</f>
        <v>?</v>
      </c>
      <c r="O50" s="295" t="str">
        <f>VLOOKUP(P50,Savoirs!$D$3:$E$34,2,FALSE)</f>
        <v>?</v>
      </c>
      <c r="P50" s="481" t="s">
        <v>43</v>
      </c>
      <c r="Q50" s="275" t="str">
        <f>VLOOKUP(P50,Savoirs!$F$3:$G$34,2,FALSE)</f>
        <v>?</v>
      </c>
      <c r="R50" s="313"/>
    </row>
    <row r="51" spans="3:18" x14ac:dyDescent="0.25">
      <c r="C51" s="552"/>
      <c r="D51" s="300"/>
      <c r="E51" s="281" t="str">
        <f>'2. Problématisation E32a'!E6</f>
        <v>?</v>
      </c>
      <c r="F51" s="281" t="str">
        <f>'2. Problématisation E32a'!F6</f>
        <v>?</v>
      </c>
      <c r="G51" s="287" t="str">
        <f>'2. Problématisation E32a'!G6</f>
        <v>?</v>
      </c>
      <c r="H51" s="288" t="str">
        <f>VLOOKUP(G51,Tâches!J111:K125,2,FALSE)</f>
        <v>?</v>
      </c>
      <c r="I51" s="289" t="str">
        <f>VLOOKUP(J51,Compétences!G204:H220,2,FALSE)</f>
        <v>?</v>
      </c>
      <c r="J51" s="312" t="s">
        <v>43</v>
      </c>
      <c r="K51" s="291" t="str">
        <f>VLOOKUP(J51,Compétences!A$204:B$220,2,FALSE)</f>
        <v>?</v>
      </c>
      <c r="L51" s="292" t="str">
        <f>VLOOKUP(J51,Compétences!C$204:D$220,2,FALSE)</f>
        <v>?</v>
      </c>
      <c r="M51" s="293" t="str">
        <f t="shared" si="1"/>
        <v>?</v>
      </c>
      <c r="N51" s="300" t="str">
        <f>VLOOKUP(M51,Tâches!V111:W112,2,FALSE)</f>
        <v>?</v>
      </c>
      <c r="O51" s="295" t="str">
        <f>VLOOKUP(P51,Savoirs!$D$3:$E$34,2,FALSE)</f>
        <v>?</v>
      </c>
      <c r="P51" s="481" t="s">
        <v>43</v>
      </c>
      <c r="Q51" s="297" t="str">
        <f>VLOOKUP(P51,Savoirs!$F$3:$G$34,2,FALSE)</f>
        <v>?</v>
      </c>
      <c r="R51" s="313"/>
    </row>
    <row r="52" spans="3:18" x14ac:dyDescent="0.25">
      <c r="C52" s="552"/>
      <c r="D52" s="300"/>
      <c r="E52" s="281" t="str">
        <f>'2. Problématisation E32a'!E7</f>
        <v>?</v>
      </c>
      <c r="F52" s="281" t="str">
        <f>'2. Problématisation E32a'!F7</f>
        <v>?</v>
      </c>
      <c r="G52" s="287" t="str">
        <f>'2. Problématisation E32a'!G7</f>
        <v>?</v>
      </c>
      <c r="H52" s="288" t="str">
        <f>VLOOKUP(G52,Tâches!J111:K125,2,FALSE)</f>
        <v>?</v>
      </c>
      <c r="I52" s="289" t="str">
        <f>VLOOKUP(J52,Compétences!G204:H220,2,FALSE)</f>
        <v>?</v>
      </c>
      <c r="J52" s="312" t="s">
        <v>43</v>
      </c>
      <c r="K52" s="291" t="str">
        <f>VLOOKUP(J52,Compétences!A$204:B$220,2,FALSE)</f>
        <v>?</v>
      </c>
      <c r="L52" s="292" t="str">
        <f>VLOOKUP(J52,Compétences!C$204:D$220,2,FALSE)</f>
        <v>?</v>
      </c>
      <c r="M52" s="293" t="str">
        <f t="shared" si="1"/>
        <v>?</v>
      </c>
      <c r="N52" s="300" t="str">
        <f>VLOOKUP(M52,Tâches!V111:W112,2,FALSE)</f>
        <v>?</v>
      </c>
      <c r="O52" s="295" t="str">
        <f>VLOOKUP(P52,Savoirs!$D$3:$E$34,2,FALSE)</f>
        <v>?</v>
      </c>
      <c r="P52" s="481" t="s">
        <v>43</v>
      </c>
      <c r="Q52" s="297" t="str">
        <f>VLOOKUP(P52,Savoirs!$F$3:$G$34,2,FALSE)</f>
        <v>?</v>
      </c>
      <c r="R52" s="313"/>
    </row>
    <row r="53" spans="3:18" x14ac:dyDescent="0.25">
      <c r="C53" s="552"/>
      <c r="D53" s="300"/>
      <c r="E53" s="281" t="str">
        <f>'2. Problématisation E32a'!E8</f>
        <v>?</v>
      </c>
      <c r="F53" s="281" t="str">
        <f>'2. Problématisation E32a'!F8</f>
        <v>?</v>
      </c>
      <c r="G53" s="287" t="str">
        <f>'2. Problématisation E32a'!G8</f>
        <v>?</v>
      </c>
      <c r="H53" s="288" t="str">
        <f>VLOOKUP(G53,Tâches!J111:K125,2,FALSE)</f>
        <v>?</v>
      </c>
      <c r="I53" s="289" t="str">
        <f>VLOOKUP(J53,Compétences!G204:H220,2,FALSE)</f>
        <v>?</v>
      </c>
      <c r="J53" s="312" t="s">
        <v>43</v>
      </c>
      <c r="K53" s="291" t="str">
        <f>VLOOKUP(J53,Compétences!A$204:B$220,2,FALSE)</f>
        <v>?</v>
      </c>
      <c r="L53" s="292" t="str">
        <f>VLOOKUP(J53,Compétences!C$204:D$220,2,FALSE)</f>
        <v>?</v>
      </c>
      <c r="M53" s="293" t="str">
        <f t="shared" si="1"/>
        <v>?</v>
      </c>
      <c r="N53" s="300" t="str">
        <f>VLOOKUP(M53,Tâches!V111:W112,2,FALSE)</f>
        <v>?</v>
      </c>
      <c r="O53" s="295" t="str">
        <f>VLOOKUP(P53,Savoirs!$D$3:$E$34,2,FALSE)</f>
        <v>?</v>
      </c>
      <c r="P53" s="481" t="s">
        <v>43</v>
      </c>
      <c r="Q53" s="297" t="str">
        <f>VLOOKUP(P53,Savoirs!$F$3:$G$34,2,FALSE)</f>
        <v>?</v>
      </c>
      <c r="R53" s="313"/>
    </row>
    <row r="54" spans="3:18" x14ac:dyDescent="0.25">
      <c r="C54" s="552"/>
      <c r="D54" s="300"/>
      <c r="E54" s="281" t="str">
        <f>'2. Problématisation E32a'!E9</f>
        <v>?</v>
      </c>
      <c r="F54" s="281" t="str">
        <f>'2. Problématisation E32a'!F9</f>
        <v>?</v>
      </c>
      <c r="G54" s="287" t="str">
        <f>'2. Problématisation E32a'!G9</f>
        <v>?</v>
      </c>
      <c r="H54" s="288" t="str">
        <f>VLOOKUP(G54,Tâches!J111:K125,2,FALSE)</f>
        <v>?</v>
      </c>
      <c r="I54" s="289" t="str">
        <f>VLOOKUP(J54,Compétences!G204:H220,2,FALSE)</f>
        <v>?</v>
      </c>
      <c r="J54" s="312" t="s">
        <v>43</v>
      </c>
      <c r="K54" s="291" t="str">
        <f>VLOOKUP(J54,Compétences!A$204:B$220,2,FALSE)</f>
        <v>?</v>
      </c>
      <c r="L54" s="292" t="str">
        <f>VLOOKUP(J54,Compétences!C$204:D$220,2,FALSE)</f>
        <v>?</v>
      </c>
      <c r="M54" s="293" t="str">
        <f t="shared" si="1"/>
        <v>?</v>
      </c>
      <c r="N54" s="300" t="str">
        <f>VLOOKUP(M54,Tâches!V111:W112,2,FALSE)</f>
        <v>?</v>
      </c>
      <c r="O54" s="295" t="str">
        <f>VLOOKUP(P54,Savoirs!$D$3:$E$34,2,FALSE)</f>
        <v>?</v>
      </c>
      <c r="P54" s="481" t="s">
        <v>43</v>
      </c>
      <c r="Q54" s="297" t="str">
        <f>VLOOKUP(P54,Savoirs!$F$3:$G$34,2,FALSE)</f>
        <v>?</v>
      </c>
      <c r="R54" s="313"/>
    </row>
    <row r="55" spans="3:18" x14ac:dyDescent="0.25">
      <c r="C55" s="552"/>
      <c r="D55" s="300"/>
      <c r="E55" s="281" t="str">
        <f>'2. Problématisation E32a'!E10</f>
        <v>?</v>
      </c>
      <c r="F55" s="281" t="str">
        <f>'2. Problématisation E32a'!F10</f>
        <v>?</v>
      </c>
      <c r="G55" s="287" t="str">
        <f>'2. Problématisation E32a'!G10</f>
        <v>?</v>
      </c>
      <c r="H55" s="288" t="str">
        <f>VLOOKUP(G55,Tâches!J111:K125,2,FALSE)</f>
        <v>?</v>
      </c>
      <c r="I55" s="289" t="str">
        <f>VLOOKUP(J55,Compétences!G204:H220,2,FALSE)</f>
        <v>?</v>
      </c>
      <c r="J55" s="312" t="s">
        <v>43</v>
      </c>
      <c r="K55" s="291" t="str">
        <f>VLOOKUP(J55,Compétences!A$204:B$220,2,FALSE)</f>
        <v>?</v>
      </c>
      <c r="L55" s="292" t="str">
        <f>VLOOKUP(J55,Compétences!C$204:D$220,2,FALSE)</f>
        <v>?</v>
      </c>
      <c r="M55" s="293" t="str">
        <f t="shared" si="1"/>
        <v>?</v>
      </c>
      <c r="N55" s="300" t="str">
        <f>VLOOKUP(M55,Tâches!V111:W112,2,FALSE)</f>
        <v>?</v>
      </c>
      <c r="O55" s="295" t="str">
        <f>VLOOKUP(P55,Savoirs!$D$3:$E$34,2,FALSE)</f>
        <v>?</v>
      </c>
      <c r="P55" s="481" t="s">
        <v>43</v>
      </c>
      <c r="Q55" s="297" t="str">
        <f>VLOOKUP(P55,Savoirs!$F$3:$G$34,2,FALSE)</f>
        <v>?</v>
      </c>
      <c r="R55" s="313"/>
    </row>
    <row r="56" spans="3:18" x14ac:dyDescent="0.25">
      <c r="C56" s="552"/>
      <c r="D56" s="300"/>
      <c r="E56" s="281" t="str">
        <f>'2. Problématisation E32a'!E11</f>
        <v>?</v>
      </c>
      <c r="F56" s="281" t="str">
        <f>'2. Problématisation E32a'!F11</f>
        <v>?</v>
      </c>
      <c r="G56" s="287" t="str">
        <f>'2. Problématisation E32a'!G11</f>
        <v>?</v>
      </c>
      <c r="H56" s="288" t="str">
        <f>VLOOKUP(G56,Tâches!J111:K125,2,FALSE)</f>
        <v>?</v>
      </c>
      <c r="I56" s="289" t="str">
        <f>VLOOKUP(J56,Compétences!G204:H220,2,FALSE)</f>
        <v>?</v>
      </c>
      <c r="J56" s="312" t="s">
        <v>43</v>
      </c>
      <c r="K56" s="291" t="str">
        <f>VLOOKUP(J56,Compétences!A$204:B$220,2,FALSE)</f>
        <v>?</v>
      </c>
      <c r="L56" s="292" t="str">
        <f>VLOOKUP(J56,Compétences!C$204:D$220,2,FALSE)</f>
        <v>?</v>
      </c>
      <c r="M56" s="293" t="str">
        <f t="shared" si="1"/>
        <v>?</v>
      </c>
      <c r="N56" s="300" t="str">
        <f>VLOOKUP(M56,Tâches!V111:W112,2,FALSE)</f>
        <v>?</v>
      </c>
      <c r="O56" s="295" t="str">
        <f>VLOOKUP(P56,Savoirs!$D$3:$E$34,2,FALSE)</f>
        <v>?</v>
      </c>
      <c r="P56" s="481" t="s">
        <v>43</v>
      </c>
      <c r="Q56" s="297" t="str">
        <f>VLOOKUP(P56,Savoirs!$F$3:$G$34,2,FALSE)</f>
        <v>?</v>
      </c>
      <c r="R56" s="313"/>
    </row>
    <row r="57" spans="3:18" x14ac:dyDescent="0.25">
      <c r="C57" s="552"/>
      <c r="D57" s="300"/>
      <c r="E57" s="281" t="str">
        <f>'2. Problématisation E32a'!E12</f>
        <v>?</v>
      </c>
      <c r="F57" s="281" t="str">
        <f>'2. Problématisation E32a'!F12</f>
        <v>?</v>
      </c>
      <c r="G57" s="287" t="str">
        <f>'2. Problématisation E32a'!G12</f>
        <v>?</v>
      </c>
      <c r="H57" s="288" t="str">
        <f>VLOOKUP(G57,Tâches!J111:K125,2,FALSE)</f>
        <v>?</v>
      </c>
      <c r="I57" s="289" t="str">
        <f>VLOOKUP(J57,Compétences!G204:H220,2,FALSE)</f>
        <v>?</v>
      </c>
      <c r="J57" s="312" t="s">
        <v>43</v>
      </c>
      <c r="K57" s="291" t="str">
        <f>VLOOKUP(J57,Compétences!A$204:B$220,2,FALSE)</f>
        <v>?</v>
      </c>
      <c r="L57" s="292" t="str">
        <f>VLOOKUP(J57,Compétences!C$204:D$220,2,FALSE)</f>
        <v>?</v>
      </c>
      <c r="M57" s="293" t="str">
        <f t="shared" si="1"/>
        <v>?</v>
      </c>
      <c r="N57" s="300" t="str">
        <f>VLOOKUP(M57,Tâches!V111:W112,2,FALSE)</f>
        <v>?</v>
      </c>
      <c r="O57" s="295" t="str">
        <f>VLOOKUP(P57,Savoirs!$D$3:$E$34,2,FALSE)</f>
        <v>?</v>
      </c>
      <c r="P57" s="481" t="s">
        <v>43</v>
      </c>
      <c r="Q57" s="297" t="str">
        <f>VLOOKUP(P57,Savoirs!$F$3:$G$34,2,FALSE)</f>
        <v>?</v>
      </c>
      <c r="R57" s="313"/>
    </row>
    <row r="58" spans="3:18" x14ac:dyDescent="0.25">
      <c r="C58" s="552"/>
      <c r="D58" s="300"/>
      <c r="E58" s="281" t="str">
        <f>'2. Problématisation E32a'!E13</f>
        <v>?</v>
      </c>
      <c r="F58" s="281" t="str">
        <f>'2. Problématisation E32a'!F13</f>
        <v>?</v>
      </c>
      <c r="G58" s="287" t="str">
        <f>'2. Problématisation E32a'!G13</f>
        <v>?</v>
      </c>
      <c r="H58" s="288" t="str">
        <f>VLOOKUP(G58,Tâches!J111:K125,2,FALSE)</f>
        <v>?</v>
      </c>
      <c r="I58" s="289" t="str">
        <f>VLOOKUP(J58,Compétences!G204:H220,2,FALSE)</f>
        <v>?</v>
      </c>
      <c r="J58" s="312" t="s">
        <v>43</v>
      </c>
      <c r="K58" s="291" t="str">
        <f>VLOOKUP(J58,Compétences!A$204:B$220,2,FALSE)</f>
        <v>?</v>
      </c>
      <c r="L58" s="292" t="str">
        <f>VLOOKUP(J58,Compétences!C$204:D$220,2,FALSE)</f>
        <v>?</v>
      </c>
      <c r="M58" s="293" t="str">
        <f t="shared" si="1"/>
        <v>?</v>
      </c>
      <c r="N58" s="300" t="str">
        <f>VLOOKUP(M58,Tâches!V111:W112,2,FALSE)</f>
        <v>?</v>
      </c>
      <c r="O58" s="295" t="str">
        <f>VLOOKUP(P58,Savoirs!$D$3:$E$34,2,FALSE)</f>
        <v>?</v>
      </c>
      <c r="P58" s="481" t="s">
        <v>43</v>
      </c>
      <c r="Q58" s="297" t="str">
        <f>VLOOKUP(P58,Savoirs!$F$3:$G$34,2,FALSE)</f>
        <v>?</v>
      </c>
      <c r="R58" s="313"/>
    </row>
    <row r="59" spans="3:18" x14ac:dyDescent="0.25">
      <c r="C59" s="552"/>
      <c r="D59" s="300"/>
      <c r="E59" s="281" t="str">
        <f>'2. Problématisation E32a'!E14</f>
        <v>?</v>
      </c>
      <c r="F59" s="281" t="str">
        <f>'2. Problématisation E32a'!F14</f>
        <v>?</v>
      </c>
      <c r="G59" s="287" t="str">
        <f>'2. Problématisation E32a'!G14</f>
        <v>?</v>
      </c>
      <c r="H59" s="288" t="str">
        <f>VLOOKUP(G59,Tâches!J111:K125,2,FALSE)</f>
        <v>?</v>
      </c>
      <c r="I59" s="289" t="str">
        <f>VLOOKUP(J59,Compétences!G204:H220,2,FALSE)</f>
        <v>?</v>
      </c>
      <c r="J59" s="312" t="s">
        <v>43</v>
      </c>
      <c r="K59" s="291" t="str">
        <f>VLOOKUP(J59,Compétences!A$204:B$220,2,FALSE)</f>
        <v>?</v>
      </c>
      <c r="L59" s="292" t="str">
        <f>VLOOKUP(J59,Compétences!C$204:D$220,2,FALSE)</f>
        <v>?</v>
      </c>
      <c r="M59" s="293" t="str">
        <f t="shared" si="1"/>
        <v>?</v>
      </c>
      <c r="N59" s="300" t="str">
        <f>VLOOKUP(M59,Tâches!V111:W112,2,FALSE)</f>
        <v>?</v>
      </c>
      <c r="O59" s="295" t="str">
        <f>VLOOKUP(P59,Savoirs!$D$3:$E$34,2,FALSE)</f>
        <v>?</v>
      </c>
      <c r="P59" s="481" t="s">
        <v>43</v>
      </c>
      <c r="Q59" s="297" t="str">
        <f>VLOOKUP(P59,Savoirs!$F$3:$G$34,2,FALSE)</f>
        <v>?</v>
      </c>
      <c r="R59" s="313"/>
    </row>
    <row r="60" spans="3:18" x14ac:dyDescent="0.25">
      <c r="C60" s="552"/>
      <c r="D60" s="300"/>
      <c r="E60" s="281" t="str">
        <f>'2. Problématisation E32a'!E15</f>
        <v>?</v>
      </c>
      <c r="F60" s="281" t="str">
        <f>'2. Problématisation E32a'!F15</f>
        <v>?</v>
      </c>
      <c r="G60" s="287" t="str">
        <f>'2. Problématisation E32a'!G15</f>
        <v>?</v>
      </c>
      <c r="H60" s="288" t="str">
        <f>VLOOKUP(G60,Tâches!J111:K125,2,FALSE)</f>
        <v>?</v>
      </c>
      <c r="I60" s="289" t="str">
        <f>VLOOKUP(J60,Compétences!G204:H220,2,FALSE)</f>
        <v>?</v>
      </c>
      <c r="J60" s="312" t="s">
        <v>43</v>
      </c>
      <c r="K60" s="291" t="str">
        <f>VLOOKUP(J60,Compétences!A$204:B$220,2,FALSE)</f>
        <v>?</v>
      </c>
      <c r="L60" s="292" t="str">
        <f>VLOOKUP(J60,Compétences!C$204:D$220,2,FALSE)</f>
        <v>?</v>
      </c>
      <c r="M60" s="293" t="str">
        <f t="shared" si="1"/>
        <v>?</v>
      </c>
      <c r="N60" s="300" t="str">
        <f>VLOOKUP(M60,Tâches!V111:W112,2,FALSE)</f>
        <v>?</v>
      </c>
      <c r="O60" s="295" t="str">
        <f>VLOOKUP(P60,Savoirs!$D$3:$E$34,2,FALSE)</f>
        <v>?</v>
      </c>
      <c r="P60" s="481" t="s">
        <v>43</v>
      </c>
      <c r="Q60" s="297" t="str">
        <f>VLOOKUP(P60,Savoirs!$F$3:$G$34,2,FALSE)</f>
        <v>?</v>
      </c>
      <c r="R60" s="313"/>
    </row>
    <row r="61" spans="3:18" x14ac:dyDescent="0.25">
      <c r="C61" s="552"/>
      <c r="D61" s="300"/>
      <c r="E61" s="281" t="str">
        <f>'2. Problématisation E32a'!E16</f>
        <v>?</v>
      </c>
      <c r="F61" s="281" t="str">
        <f>'2. Problématisation E32a'!F16</f>
        <v>?</v>
      </c>
      <c r="G61" s="287" t="str">
        <f>'2. Problématisation E32a'!G16</f>
        <v>?</v>
      </c>
      <c r="H61" s="288" t="str">
        <f>VLOOKUP(G61,Tâches!J111:K125,2,FALSE)</f>
        <v>?</v>
      </c>
      <c r="I61" s="289" t="str">
        <f>VLOOKUP(J61,Compétences!G204:H220,2,FALSE)</f>
        <v>?</v>
      </c>
      <c r="J61" s="312" t="s">
        <v>43</v>
      </c>
      <c r="K61" s="291" t="str">
        <f>VLOOKUP(J61,Compétences!A$204:B$220,2,FALSE)</f>
        <v>?</v>
      </c>
      <c r="L61" s="292" t="str">
        <f>VLOOKUP(J61,Compétences!C$204:D$220,2,FALSE)</f>
        <v>?</v>
      </c>
      <c r="M61" s="293" t="str">
        <f t="shared" si="1"/>
        <v>?</v>
      </c>
      <c r="N61" s="300" t="str">
        <f>VLOOKUP(M61,Tâches!V111:W112,2,FALSE)</f>
        <v>?</v>
      </c>
      <c r="O61" s="295" t="str">
        <f>VLOOKUP(P61,Savoirs!$D$3:$E$34,2,FALSE)</f>
        <v>?</v>
      </c>
      <c r="P61" s="481" t="s">
        <v>43</v>
      </c>
      <c r="Q61" s="297" t="str">
        <f>VLOOKUP(P61,Savoirs!$F$3:$G$34,2,FALSE)</f>
        <v>?</v>
      </c>
      <c r="R61" s="313"/>
    </row>
    <row r="62" spans="3:18" ht="15.75" thickBot="1" x14ac:dyDescent="0.3">
      <c r="C62" s="552"/>
      <c r="D62" s="300"/>
      <c r="E62" s="281" t="str">
        <f>'2. Problématisation E32a'!E17</f>
        <v>?</v>
      </c>
      <c r="F62" s="281" t="str">
        <f>'2. Problématisation E32a'!F17</f>
        <v>?</v>
      </c>
      <c r="G62" s="287" t="str">
        <f>'2. Problématisation E32a'!G17</f>
        <v>?</v>
      </c>
      <c r="H62" s="288" t="str">
        <f>VLOOKUP(G62,Tâches!J111:K125,2,FALSE)</f>
        <v>?</v>
      </c>
      <c r="I62" s="289" t="str">
        <f>VLOOKUP(J62,Compétences!G204:H220,2,FALSE)</f>
        <v>?</v>
      </c>
      <c r="J62" s="312" t="s">
        <v>43</v>
      </c>
      <c r="K62" s="291" t="str">
        <f>VLOOKUP(J62,Compétences!A$204:B$220,2,FALSE)</f>
        <v>?</v>
      </c>
      <c r="L62" s="292" t="str">
        <f>VLOOKUP(J62,Compétences!C$204:D$220,2,FALSE)</f>
        <v>?</v>
      </c>
      <c r="M62" s="293" t="str">
        <f t="shared" si="1"/>
        <v>?</v>
      </c>
      <c r="N62" s="301" t="str">
        <f>VLOOKUP(M62,Tâches!V111:W112,2,FALSE)</f>
        <v>?</v>
      </c>
      <c r="O62" s="295" t="str">
        <f>VLOOKUP(P62,Savoirs!$D$3:$E$34,2,FALSE)</f>
        <v>?</v>
      </c>
      <c r="P62" s="481" t="s">
        <v>43</v>
      </c>
      <c r="Q62" s="302" t="str">
        <f>VLOOKUP(P62,Savoirs!$F$3:$G$34,2,FALSE)</f>
        <v>?</v>
      </c>
      <c r="R62" s="313"/>
    </row>
    <row r="65" spans="3:18" ht="15.75" thickBot="1" x14ac:dyDescent="0.3">
      <c r="C65" s="234"/>
      <c r="D65" s="234"/>
      <c r="J65" s="227" t="s">
        <v>99</v>
      </c>
      <c r="N65" s="253"/>
      <c r="O65" s="227" t="s">
        <v>100</v>
      </c>
      <c r="P65" s="263" t="s">
        <v>72</v>
      </c>
      <c r="Q65" s="227"/>
      <c r="R65" s="259"/>
    </row>
    <row r="66" spans="3:18" ht="15.75" thickBot="1" x14ac:dyDescent="0.3">
      <c r="C66" s="227"/>
      <c r="D66" s="262"/>
      <c r="E66" s="275"/>
      <c r="F66" s="276"/>
      <c r="G66" s="553" t="s">
        <v>80</v>
      </c>
      <c r="H66" s="555" t="s">
        <v>101</v>
      </c>
      <c r="I66" s="557" t="s">
        <v>102</v>
      </c>
      <c r="J66" s="277" t="s">
        <v>38</v>
      </c>
      <c r="N66" s="278"/>
      <c r="P66" s="620" t="s">
        <v>38</v>
      </c>
    </row>
    <row r="67" spans="3:18" ht="15.75" thickBot="1" x14ac:dyDescent="0.3">
      <c r="C67" s="279" t="s">
        <v>129</v>
      </c>
      <c r="D67" s="624" t="s">
        <v>104</v>
      </c>
      <c r="E67" s="280" t="s">
        <v>105</v>
      </c>
      <c r="F67" s="281"/>
      <c r="G67" s="554"/>
      <c r="H67" s="556"/>
      <c r="I67" s="558"/>
      <c r="J67" s="282" t="s">
        <v>106</v>
      </c>
      <c r="K67" s="283" t="s">
        <v>107</v>
      </c>
      <c r="L67" s="284" t="s">
        <v>108</v>
      </c>
      <c r="M67" s="285" t="s">
        <v>109</v>
      </c>
      <c r="N67" s="303" t="s">
        <v>112</v>
      </c>
      <c r="O67" s="256" t="s">
        <v>113</v>
      </c>
      <c r="P67" s="480" t="s">
        <v>114</v>
      </c>
    </row>
    <row r="68" spans="3:18" ht="15" customHeight="1" x14ac:dyDescent="0.25">
      <c r="C68" s="551" t="str">
        <f>'2. Problématisation E32a'!D22</f>
        <v>Description de la maintenance corrective après validation de la hiérarchie présente sur l'E32a</v>
      </c>
      <c r="D68" s="300" t="str">
        <f>'2. Problématisation E32a'!D1</f>
        <v>Maintenance corrective</v>
      </c>
      <c r="E68" s="281" t="str">
        <f>'2. Problématisation E32a'!E23</f>
        <v>?</v>
      </c>
      <c r="F68" s="281" t="str">
        <f>'2. Problématisation E32a'!F23</f>
        <v>?</v>
      </c>
      <c r="G68" s="287" t="str">
        <f>'2. Problématisation E32a'!G23</f>
        <v>?</v>
      </c>
      <c r="H68" s="288" t="str">
        <f>VLOOKUP(G68,Tâches!J86:K154,2,FALSE)</f>
        <v>?</v>
      </c>
      <c r="I68" s="289" t="str">
        <f>VLOOKUP(J68,Compétences!G$224:H$264,2,FALSE)</f>
        <v>?</v>
      </c>
      <c r="J68" s="311" t="s">
        <v>43</v>
      </c>
      <c r="K68" s="291" t="str">
        <f>VLOOKUP(J68,Compétences!$A$224:$B$264,2,FALSE)</f>
        <v>?</v>
      </c>
      <c r="L68" s="292" t="str">
        <f>VLOOKUP(J68,Compétences!C$224:D$264,2,FALSE)</f>
        <v>?</v>
      </c>
      <c r="M68" s="293" t="str">
        <f t="shared" ref="M68:M80" si="2">I68</f>
        <v>?</v>
      </c>
      <c r="N68" s="300" t="str">
        <f>VLOOKUP(M68,Tâches!$V$86:$W$88,2,FALSE)</f>
        <v>?</v>
      </c>
      <c r="O68" s="295" t="str">
        <f>VLOOKUP(P68,Savoirs!$D$3:$E$34,2,FALSE)</f>
        <v>?</v>
      </c>
      <c r="P68" s="481" t="s">
        <v>43</v>
      </c>
      <c r="Q68" s="304" t="str">
        <f>VLOOKUP(P68,Savoirs!$F$3:$G$34,2,FALSE)</f>
        <v>?</v>
      </c>
      <c r="R68" s="313"/>
    </row>
    <row r="69" spans="3:18" x14ac:dyDescent="0.25">
      <c r="C69" s="552"/>
      <c r="D69" s="300"/>
      <c r="E69" s="281" t="str">
        <f>'2. Problématisation E32a'!E24</f>
        <v>?</v>
      </c>
      <c r="F69" s="281" t="str">
        <f>'2. Problématisation E32a'!F24</f>
        <v>?</v>
      </c>
      <c r="G69" s="287" t="str">
        <f>'2. Problématisation E32a'!G24</f>
        <v>?</v>
      </c>
      <c r="H69" s="288" t="str">
        <f>VLOOKUP(G69,Tâches!$J$86:$K$154,2,FALSE)</f>
        <v>?</v>
      </c>
      <c r="I69" s="289" t="str">
        <f>VLOOKUP(J69,Compétences!G$224:H$264,2,FALSE)</f>
        <v>?</v>
      </c>
      <c r="J69" s="312" t="s">
        <v>43</v>
      </c>
      <c r="K69" s="291" t="str">
        <f>VLOOKUP(J69,Compétences!$A$224:$B$264,2,FALSE)</f>
        <v>?</v>
      </c>
      <c r="L69" s="292" t="str">
        <f>VLOOKUP(J69,Compétences!C$224:D$264,2,FALSE)</f>
        <v>?</v>
      </c>
      <c r="M69" s="293" t="str">
        <f t="shared" si="2"/>
        <v>?</v>
      </c>
      <c r="N69" s="300" t="str">
        <f>VLOOKUP(M69,Tâches!$V$86:$W$88,2,FALSE)</f>
        <v>?</v>
      </c>
      <c r="O69" s="295" t="str">
        <f>VLOOKUP(P69,Savoirs!$D$3:$E$34,2,FALSE)</f>
        <v>?</v>
      </c>
      <c r="P69" s="481" t="s">
        <v>43</v>
      </c>
      <c r="Q69" s="297" t="str">
        <f>VLOOKUP(P69,Savoirs!$F$3:$G$34,2,FALSE)</f>
        <v>?</v>
      </c>
      <c r="R69" s="313"/>
    </row>
    <row r="70" spans="3:18" x14ac:dyDescent="0.25">
      <c r="C70" s="552"/>
      <c r="D70" s="300"/>
      <c r="E70" s="281" t="str">
        <f>'2. Problématisation E32a'!E25</f>
        <v>?</v>
      </c>
      <c r="F70" s="281" t="str">
        <f>'2. Problématisation E32a'!F25</f>
        <v>?</v>
      </c>
      <c r="G70" s="287" t="str">
        <f>'2. Problématisation E32a'!G25</f>
        <v>?</v>
      </c>
      <c r="H70" s="288" t="str">
        <f>VLOOKUP(G70,Tâches!$J$86:$K$154,2,FALSE)</f>
        <v>?</v>
      </c>
      <c r="I70" s="289" t="str">
        <f>VLOOKUP(J70,Compétences!G$224:H$264,2,FALSE)</f>
        <v>?</v>
      </c>
      <c r="J70" s="312" t="s">
        <v>43</v>
      </c>
      <c r="K70" s="291" t="str">
        <f>VLOOKUP(J70,Compétences!$A$224:$B$264,2,FALSE)</f>
        <v>?</v>
      </c>
      <c r="L70" s="292" t="str">
        <f>VLOOKUP(J70,Compétences!C$224:D$264,2,FALSE)</f>
        <v>?</v>
      </c>
      <c r="M70" s="293" t="str">
        <f t="shared" si="2"/>
        <v>?</v>
      </c>
      <c r="N70" s="300" t="str">
        <f>VLOOKUP(M70,Tâches!$V$86:$W$88,2,FALSE)</f>
        <v>?</v>
      </c>
      <c r="O70" s="295" t="str">
        <f>VLOOKUP(P70,Savoirs!$D$3:$E$34,2,FALSE)</f>
        <v>?</v>
      </c>
      <c r="P70" s="481" t="s">
        <v>43</v>
      </c>
      <c r="Q70" s="297" t="str">
        <f>VLOOKUP(P70,Savoirs!$F$3:$G$34,2,FALSE)</f>
        <v>?</v>
      </c>
      <c r="R70" s="313"/>
    </row>
    <row r="71" spans="3:18" x14ac:dyDescent="0.25">
      <c r="C71" s="552"/>
      <c r="D71" s="300"/>
      <c r="E71" s="281" t="str">
        <f>'2. Problématisation E32a'!E26</f>
        <v>?</v>
      </c>
      <c r="F71" s="281" t="str">
        <f>'2. Problématisation E32a'!F26</f>
        <v>?</v>
      </c>
      <c r="G71" s="287" t="str">
        <f>'2. Problématisation E32a'!G26</f>
        <v>?</v>
      </c>
      <c r="H71" s="288" t="str">
        <f>VLOOKUP(G71,Tâches!$J$86:$K$154,2,FALSE)</f>
        <v>?</v>
      </c>
      <c r="I71" s="289" t="str">
        <f>VLOOKUP(J71,Compétences!G$224:H$264,2,FALSE)</f>
        <v>?</v>
      </c>
      <c r="J71" s="312" t="s">
        <v>43</v>
      </c>
      <c r="K71" s="291" t="str">
        <f>VLOOKUP(J71,Compétences!$A$224:$B$264,2,FALSE)</f>
        <v>?</v>
      </c>
      <c r="L71" s="292" t="str">
        <f>VLOOKUP(J71,Compétences!C$224:D$264,2,FALSE)</f>
        <v>?</v>
      </c>
      <c r="M71" s="293" t="str">
        <f t="shared" si="2"/>
        <v>?</v>
      </c>
      <c r="N71" s="300" t="str">
        <f>VLOOKUP(M71,Tâches!$V$86:$W$88,2,FALSE)</f>
        <v>?</v>
      </c>
      <c r="O71" s="295" t="str">
        <f>VLOOKUP(P71,Savoirs!$D$3:$E$34,2,FALSE)</f>
        <v>?</v>
      </c>
      <c r="P71" s="481" t="s">
        <v>43</v>
      </c>
      <c r="Q71" s="297" t="str">
        <f>VLOOKUP(P71,Savoirs!$F$3:$G$34,2,FALSE)</f>
        <v>?</v>
      </c>
      <c r="R71" s="313"/>
    </row>
    <row r="72" spans="3:18" x14ac:dyDescent="0.25">
      <c r="C72" s="552"/>
      <c r="D72" s="300"/>
      <c r="E72" s="281" t="str">
        <f>'2. Problématisation E32a'!E27</f>
        <v>?</v>
      </c>
      <c r="F72" s="281" t="str">
        <f>'2. Problématisation E32a'!F27</f>
        <v>?</v>
      </c>
      <c r="G72" s="287" t="str">
        <f>'2. Problématisation E32a'!G27</f>
        <v>?</v>
      </c>
      <c r="H72" s="288" t="str">
        <f>VLOOKUP(G72,Tâches!$J$86:$K$154,2,FALSE)</f>
        <v>?</v>
      </c>
      <c r="I72" s="289" t="str">
        <f>VLOOKUP(J72,Compétences!G$224:H$264,2,FALSE)</f>
        <v>?</v>
      </c>
      <c r="J72" s="312" t="s">
        <v>43</v>
      </c>
      <c r="K72" s="291" t="str">
        <f>VLOOKUP(J72,Compétences!$A$224:$B$264,2,FALSE)</f>
        <v>?</v>
      </c>
      <c r="L72" s="292" t="str">
        <f>VLOOKUP(J72,Compétences!C$224:D$264,2,FALSE)</f>
        <v>?</v>
      </c>
      <c r="M72" s="293" t="str">
        <f t="shared" si="2"/>
        <v>?</v>
      </c>
      <c r="N72" s="300" t="str">
        <f>VLOOKUP(M72,Tâches!$V$86:$W$88,2,FALSE)</f>
        <v>?</v>
      </c>
      <c r="O72" s="295" t="str">
        <f>VLOOKUP(P72,Savoirs!$D$3:$E$34,2,FALSE)</f>
        <v>?</v>
      </c>
      <c r="P72" s="481" t="s">
        <v>43</v>
      </c>
      <c r="Q72" s="297" t="str">
        <f>VLOOKUP(P72,Savoirs!$F$3:$G$34,2,FALSE)</f>
        <v>?</v>
      </c>
      <c r="R72" s="313"/>
    </row>
    <row r="73" spans="3:18" x14ac:dyDescent="0.25">
      <c r="C73" s="552"/>
      <c r="D73" s="300"/>
      <c r="E73" s="281" t="str">
        <f>'2. Problématisation E32a'!E28</f>
        <v>?</v>
      </c>
      <c r="F73" s="281" t="str">
        <f>'2. Problématisation E32a'!F28</f>
        <v>?</v>
      </c>
      <c r="G73" s="287" t="str">
        <f>'2. Problématisation E32a'!G28</f>
        <v>?</v>
      </c>
      <c r="H73" s="288" t="str">
        <f>VLOOKUP(G73,Tâches!$J$86:$K$154,2,FALSE)</f>
        <v>?</v>
      </c>
      <c r="I73" s="289" t="str">
        <f>VLOOKUP(J73,Compétences!G$224:H$264,2,FALSE)</f>
        <v>?</v>
      </c>
      <c r="J73" s="312" t="s">
        <v>43</v>
      </c>
      <c r="K73" s="291" t="str">
        <f>VLOOKUP(J73,Compétences!$A$224:$B$264,2,FALSE)</f>
        <v>?</v>
      </c>
      <c r="L73" s="292" t="str">
        <f>VLOOKUP(J73,Compétences!C$224:D$264,2,FALSE)</f>
        <v>?</v>
      </c>
      <c r="M73" s="293" t="str">
        <f t="shared" si="2"/>
        <v>?</v>
      </c>
      <c r="N73" s="300" t="str">
        <f>VLOOKUP(M73,Tâches!$V$86:$W$88,2,FALSE)</f>
        <v>?</v>
      </c>
      <c r="O73" s="295" t="str">
        <f>VLOOKUP(P73,Savoirs!$D$3:$E$34,2,FALSE)</f>
        <v>?</v>
      </c>
      <c r="P73" s="481" t="s">
        <v>43</v>
      </c>
      <c r="Q73" s="297" t="str">
        <f>VLOOKUP(P73,Savoirs!$F$3:$G$34,2,FALSE)</f>
        <v>?</v>
      </c>
      <c r="R73" s="313"/>
    </row>
    <row r="74" spans="3:18" x14ac:dyDescent="0.25">
      <c r="C74" s="552"/>
      <c r="D74" s="300"/>
      <c r="E74" s="281" t="str">
        <f>'2. Problématisation E32a'!E29</f>
        <v>?</v>
      </c>
      <c r="F74" s="281" t="str">
        <f>'2. Problématisation E32a'!F29</f>
        <v>?</v>
      </c>
      <c r="G74" s="287" t="str">
        <f>'2. Problématisation E32a'!G29</f>
        <v>?</v>
      </c>
      <c r="H74" s="288" t="str">
        <f>VLOOKUP(G74,Tâches!$J$86:$K$154,2,FALSE)</f>
        <v>?</v>
      </c>
      <c r="I74" s="289" t="str">
        <f>VLOOKUP(J74,Compétences!G$224:H$264,2,FALSE)</f>
        <v>?</v>
      </c>
      <c r="J74" s="312" t="s">
        <v>43</v>
      </c>
      <c r="K74" s="291" t="str">
        <f>VLOOKUP(J74,Compétences!$A$224:$B$264,2,FALSE)</f>
        <v>?</v>
      </c>
      <c r="L74" s="292" t="str">
        <f>VLOOKUP(J74,Compétences!C$224:D$264,2,FALSE)</f>
        <v>?</v>
      </c>
      <c r="M74" s="293" t="str">
        <f t="shared" si="2"/>
        <v>?</v>
      </c>
      <c r="N74" s="300" t="str">
        <f>VLOOKUP(M74,Tâches!$V$86:$W$88,2,FALSE)</f>
        <v>?</v>
      </c>
      <c r="O74" s="295" t="str">
        <f>VLOOKUP(P74,Savoirs!$D$3:$E$34,2,FALSE)</f>
        <v>?</v>
      </c>
      <c r="P74" s="481" t="s">
        <v>43</v>
      </c>
      <c r="Q74" s="297" t="str">
        <f>VLOOKUP(P74,Savoirs!$F$3:$G$34,2,FALSE)</f>
        <v>?</v>
      </c>
      <c r="R74" s="313"/>
    </row>
    <row r="75" spans="3:18" x14ac:dyDescent="0.25">
      <c r="C75" s="552"/>
      <c r="D75" s="300"/>
      <c r="E75" s="281" t="str">
        <f>'2. Problématisation E32a'!E30</f>
        <v>?</v>
      </c>
      <c r="F75" s="281" t="str">
        <f>'2. Problématisation E32a'!F30</f>
        <v>?</v>
      </c>
      <c r="G75" s="287" t="str">
        <f>'2. Problématisation E32a'!G30</f>
        <v>?</v>
      </c>
      <c r="H75" s="288" t="str">
        <f>VLOOKUP(G75,Tâches!$J$86:$K$154,2,FALSE)</f>
        <v>?</v>
      </c>
      <c r="I75" s="289" t="str">
        <f>VLOOKUP(J75,Compétences!G$224:H$264,2,FALSE)</f>
        <v>?</v>
      </c>
      <c r="J75" s="312" t="s">
        <v>43</v>
      </c>
      <c r="K75" s="291" t="str">
        <f>VLOOKUP(J75,Compétences!$A$224:$B$264,2,FALSE)</f>
        <v>?</v>
      </c>
      <c r="L75" s="292" t="str">
        <f>VLOOKUP(J75,Compétences!C$224:D$264,2,FALSE)</f>
        <v>?</v>
      </c>
      <c r="M75" s="293" t="str">
        <f t="shared" si="2"/>
        <v>?</v>
      </c>
      <c r="N75" s="300" t="str">
        <f>VLOOKUP(M75,Tâches!$V$86:$W$88,2,FALSE)</f>
        <v>?</v>
      </c>
      <c r="O75" s="295" t="str">
        <f>VLOOKUP(P75,Savoirs!$D$3:$E$34,2,FALSE)</f>
        <v>?</v>
      </c>
      <c r="P75" s="481" t="s">
        <v>43</v>
      </c>
      <c r="Q75" s="297" t="str">
        <f>VLOOKUP(P75,Savoirs!$F$3:$G$34,2,FALSE)</f>
        <v>?</v>
      </c>
      <c r="R75" s="313"/>
    </row>
    <row r="76" spans="3:18" x14ac:dyDescent="0.25">
      <c r="C76" s="552"/>
      <c r="D76" s="300"/>
      <c r="E76" s="281" t="str">
        <f>'2. Problématisation E32a'!E31</f>
        <v>?</v>
      </c>
      <c r="F76" s="281" t="str">
        <f>'2. Problématisation E32a'!F31</f>
        <v>?</v>
      </c>
      <c r="G76" s="287" t="str">
        <f>'2. Problématisation E32a'!G31</f>
        <v>?</v>
      </c>
      <c r="H76" s="288" t="str">
        <f>VLOOKUP(G76,Tâches!$J$86:$K$154,2,FALSE)</f>
        <v>?</v>
      </c>
      <c r="I76" s="289" t="str">
        <f>VLOOKUP(J76,Compétences!G$224:H$264,2,FALSE)</f>
        <v>?</v>
      </c>
      <c r="J76" s="312" t="s">
        <v>43</v>
      </c>
      <c r="K76" s="291" t="str">
        <f>VLOOKUP(J76,Compétences!$A$224:$B$264,2,FALSE)</f>
        <v>?</v>
      </c>
      <c r="L76" s="292" t="str">
        <f>VLOOKUP(J76,Compétences!C$224:D$264,2,FALSE)</f>
        <v>?</v>
      </c>
      <c r="M76" s="293" t="str">
        <f t="shared" si="2"/>
        <v>?</v>
      </c>
      <c r="N76" s="300" t="str">
        <f>VLOOKUP(M76,Tâches!$V$86:$W$88,2,FALSE)</f>
        <v>?</v>
      </c>
      <c r="O76" s="295" t="str">
        <f>VLOOKUP(P76,Savoirs!$D$3:$E$34,2,FALSE)</f>
        <v>?</v>
      </c>
      <c r="P76" s="481" t="s">
        <v>43</v>
      </c>
      <c r="Q76" s="297" t="str">
        <f>VLOOKUP(P76,Savoirs!$F$3:$G$34,2,FALSE)</f>
        <v>?</v>
      </c>
      <c r="R76" s="313"/>
    </row>
    <row r="77" spans="3:18" x14ac:dyDescent="0.25">
      <c r="C77" s="552"/>
      <c r="D77" s="300"/>
      <c r="E77" s="281" t="str">
        <f>'2. Problématisation E32a'!E32</f>
        <v>?</v>
      </c>
      <c r="F77" s="281" t="str">
        <f>'2. Problématisation E32a'!F32</f>
        <v>?</v>
      </c>
      <c r="G77" s="287" t="str">
        <f>'2. Problématisation E32a'!G32</f>
        <v>?</v>
      </c>
      <c r="H77" s="288" t="str">
        <f>VLOOKUP(G77,Tâches!$J$86:$K$154,2,FALSE)</f>
        <v>?</v>
      </c>
      <c r="I77" s="289" t="str">
        <f>VLOOKUP(J77,Compétences!G$224:H$264,2,FALSE)</f>
        <v>?</v>
      </c>
      <c r="J77" s="312" t="s">
        <v>43</v>
      </c>
      <c r="K77" s="291" t="str">
        <f>VLOOKUP(J77,Compétences!$A$224:$B$264,2,FALSE)</f>
        <v>?</v>
      </c>
      <c r="L77" s="292" t="str">
        <f>VLOOKUP(J77,Compétences!C$224:D$264,2,FALSE)</f>
        <v>?</v>
      </c>
      <c r="M77" s="293" t="str">
        <f t="shared" si="2"/>
        <v>?</v>
      </c>
      <c r="N77" s="300" t="str">
        <f>VLOOKUP(M77,Tâches!$V$86:$W$88,2,FALSE)</f>
        <v>?</v>
      </c>
      <c r="O77" s="295" t="str">
        <f>VLOOKUP(P77,Savoirs!$D$3:$E$34,2,FALSE)</f>
        <v>?</v>
      </c>
      <c r="P77" s="481" t="s">
        <v>43</v>
      </c>
      <c r="Q77" s="297" t="str">
        <f>VLOOKUP(P77,Savoirs!$F$3:$G$34,2,FALSE)</f>
        <v>?</v>
      </c>
      <c r="R77" s="313"/>
    </row>
    <row r="78" spans="3:18" x14ac:dyDescent="0.25">
      <c r="C78" s="552"/>
      <c r="D78" s="300"/>
      <c r="E78" s="281" t="str">
        <f>'2. Problématisation E32a'!E33</f>
        <v>?</v>
      </c>
      <c r="F78" s="281" t="str">
        <f>'2. Problématisation E32a'!F33</f>
        <v>?</v>
      </c>
      <c r="G78" s="287" t="str">
        <f>'2. Problématisation E32a'!G33</f>
        <v>?</v>
      </c>
      <c r="H78" s="288" t="str">
        <f>VLOOKUP(G78,Tâches!$J$86:$K$154,2,FALSE)</f>
        <v>?</v>
      </c>
      <c r="I78" s="289" t="str">
        <f>VLOOKUP(J78,Compétences!G$224:H$264,2,FALSE)</f>
        <v>?</v>
      </c>
      <c r="J78" s="312" t="s">
        <v>43</v>
      </c>
      <c r="K78" s="291" t="str">
        <f>VLOOKUP(J78,Compétences!$A$224:$B$264,2,FALSE)</f>
        <v>?</v>
      </c>
      <c r="L78" s="292" t="str">
        <f>VLOOKUP(J78,Compétences!C$224:D$264,2,FALSE)</f>
        <v>?</v>
      </c>
      <c r="M78" s="293" t="str">
        <f t="shared" si="2"/>
        <v>?</v>
      </c>
      <c r="N78" s="300" t="str">
        <f>VLOOKUP(M78,Tâches!$V$86:$W$88,2,FALSE)</f>
        <v>?</v>
      </c>
      <c r="O78" s="295" t="str">
        <f>VLOOKUP(P78,Savoirs!$D$3:$E$34,2,FALSE)</f>
        <v>?</v>
      </c>
      <c r="P78" s="481" t="s">
        <v>43</v>
      </c>
      <c r="Q78" s="297" t="str">
        <f>VLOOKUP(P78,Savoirs!$F$3:$G$34,2,FALSE)</f>
        <v>?</v>
      </c>
      <c r="R78" s="313"/>
    </row>
    <row r="79" spans="3:18" x14ac:dyDescent="0.25">
      <c r="C79" s="552"/>
      <c r="D79" s="300"/>
      <c r="E79" s="281" t="str">
        <f>'2. Problématisation E32a'!E34</f>
        <v>?</v>
      </c>
      <c r="F79" s="281" t="str">
        <f>'2. Problématisation E32a'!F34</f>
        <v>?</v>
      </c>
      <c r="G79" s="287" t="str">
        <f>'2. Problématisation E32a'!G34</f>
        <v>?</v>
      </c>
      <c r="H79" s="288" t="str">
        <f>VLOOKUP(G79,Tâches!$J$86:$K$154,2,FALSE)</f>
        <v>?</v>
      </c>
      <c r="I79" s="289" t="str">
        <f>VLOOKUP(J79,Compétences!G$224:H$264,2,FALSE)</f>
        <v>?</v>
      </c>
      <c r="J79" s="312" t="s">
        <v>43</v>
      </c>
      <c r="K79" s="291" t="str">
        <f>VLOOKUP(J79,Compétences!$A$224:$B$264,2,FALSE)</f>
        <v>?</v>
      </c>
      <c r="L79" s="292" t="str">
        <f>VLOOKUP(J79,Compétences!C$224:D$264,2,FALSE)</f>
        <v>?</v>
      </c>
      <c r="M79" s="293" t="str">
        <f t="shared" si="2"/>
        <v>?</v>
      </c>
      <c r="N79" s="300" t="str">
        <f>VLOOKUP(M79,Tâches!$V$86:$W$88,2,FALSE)</f>
        <v>?</v>
      </c>
      <c r="O79" s="295" t="str">
        <f>VLOOKUP(P79,Savoirs!$D$3:$E$34,2,FALSE)</f>
        <v>?</v>
      </c>
      <c r="P79" s="481" t="s">
        <v>43</v>
      </c>
      <c r="Q79" s="297" t="str">
        <f>VLOOKUP(P79,Savoirs!$F$3:$G$34,2,FALSE)</f>
        <v>?</v>
      </c>
      <c r="R79" s="313"/>
    </row>
    <row r="80" spans="3:18" ht="15.75" thickBot="1" x14ac:dyDescent="0.3">
      <c r="C80" s="552"/>
      <c r="D80" s="300"/>
      <c r="E80" s="281" t="str">
        <f>'2. Problématisation E32a'!E34</f>
        <v>?</v>
      </c>
      <c r="F80" s="281" t="str">
        <f>'2. Problématisation E32a'!F34</f>
        <v>?</v>
      </c>
      <c r="G80" s="287" t="str">
        <f>'2. Problématisation E32a'!G34</f>
        <v>?</v>
      </c>
      <c r="H80" s="288" t="str">
        <f>VLOOKUP(G80,Tâches!$J$86:$K$154,2,FALSE)</f>
        <v>?</v>
      </c>
      <c r="I80" s="289" t="str">
        <f>VLOOKUP(J80,Compétences!G$224:H$264,2,FALSE)</f>
        <v>?</v>
      </c>
      <c r="J80" s="312" t="s">
        <v>43</v>
      </c>
      <c r="K80" s="291" t="str">
        <f>VLOOKUP(J80,Compétences!$A$224:$B$264,2,FALSE)</f>
        <v>?</v>
      </c>
      <c r="L80" s="292" t="str">
        <f>VLOOKUP(J80,Compétences!C$224:D$264,2,FALSE)</f>
        <v>?</v>
      </c>
      <c r="M80" s="293" t="str">
        <f t="shared" si="2"/>
        <v>?</v>
      </c>
      <c r="N80" s="300" t="str">
        <f>VLOOKUP(M80,Tâches!$V$86:$W$88,2,FALSE)</f>
        <v>?</v>
      </c>
      <c r="O80" s="295" t="str">
        <f>VLOOKUP(P80,Savoirs!$D$3:$E$34,2,FALSE)</f>
        <v>?</v>
      </c>
      <c r="P80" s="481" t="s">
        <v>43</v>
      </c>
      <c r="Q80" s="305" t="str">
        <f>VLOOKUP(P80,Savoirs!$F$3:$G$34,2,FALSE)</f>
        <v>?</v>
      </c>
      <c r="R80" s="313"/>
    </row>
    <row r="82" spans="4:15" x14ac:dyDescent="0.25">
      <c r="D82" s="625"/>
      <c r="E82" s="306"/>
      <c r="F82" s="307" t="s">
        <v>1009</v>
      </c>
      <c r="G82" s="308">
        <f>COUNTIF($G$50:$G$80,"A3T1")</f>
        <v>0</v>
      </c>
      <c r="H82" s="307" t="s">
        <v>143</v>
      </c>
      <c r="I82" s="308">
        <f>COUNTIF(I4:I80,"C11")</f>
        <v>2</v>
      </c>
      <c r="M82" s="309" t="s">
        <v>1014</v>
      </c>
      <c r="N82" s="307" t="s">
        <v>144</v>
      </c>
      <c r="O82" s="308">
        <f>COUNTIF($O$5:$O$80,"S1")</f>
        <v>0</v>
      </c>
    </row>
    <row r="83" spans="4:15" x14ac:dyDescent="0.25">
      <c r="D83" s="625"/>
      <c r="E83" s="306"/>
      <c r="F83" s="307" t="s">
        <v>1010</v>
      </c>
      <c r="G83" s="308">
        <f>COUNTIF($G$50:$G$80,"A3T2")</f>
        <v>0</v>
      </c>
      <c r="H83" s="307" t="s">
        <v>145</v>
      </c>
      <c r="I83" s="308">
        <f>COUNTIF(I4:I80,"C12")</f>
        <v>2</v>
      </c>
      <c r="M83" s="309" t="s">
        <v>1015</v>
      </c>
      <c r="N83" s="307" t="s">
        <v>146</v>
      </c>
      <c r="O83" s="308">
        <f>COUNTIF($O$5:$O$80,"S2")</f>
        <v>0</v>
      </c>
    </row>
    <row r="84" spans="4:15" x14ac:dyDescent="0.25">
      <c r="D84" s="625"/>
      <c r="E84" s="306"/>
      <c r="F84" s="307" t="s">
        <v>1011</v>
      </c>
      <c r="G84" s="308">
        <f>COUNTIF($G$50:$G$80,"A4T1")</f>
        <v>0</v>
      </c>
      <c r="H84" s="310"/>
      <c r="I84" s="309"/>
      <c r="M84" s="309" t="s">
        <v>1016</v>
      </c>
      <c r="N84" s="307" t="s">
        <v>147</v>
      </c>
      <c r="O84" s="308">
        <f>COUNTIF($O$5:$O$80,"S4")</f>
        <v>2</v>
      </c>
    </row>
    <row r="85" spans="4:15" x14ac:dyDescent="0.25">
      <c r="D85" s="625"/>
      <c r="E85" s="306"/>
      <c r="F85" s="307" t="s">
        <v>1012</v>
      </c>
      <c r="G85" s="308">
        <f>COUNTIF($G$50:$G$80,"A4T2")</f>
        <v>0</v>
      </c>
      <c r="H85" s="310"/>
      <c r="I85" s="309"/>
      <c r="N85" s="307" t="s">
        <v>148</v>
      </c>
      <c r="O85" s="308">
        <f>COUNTIF($O$5:$O$80,"S4")</f>
        <v>2</v>
      </c>
    </row>
    <row r="86" spans="4:15" x14ac:dyDescent="0.25">
      <c r="D86" s="625"/>
      <c r="E86" s="306"/>
      <c r="F86" s="307" t="s">
        <v>1013</v>
      </c>
      <c r="G86" s="308">
        <f>COUNTIF($G$50:$G$80,"A4T3")</f>
        <v>0</v>
      </c>
      <c r="H86" s="310"/>
      <c r="I86" s="309"/>
      <c r="N86" s="307" t="s">
        <v>149</v>
      </c>
      <c r="O86" s="308">
        <f>COUNTIF($O$5:$O$80,"S5")</f>
        <v>0</v>
      </c>
    </row>
  </sheetData>
  <sheetProtection sheet="1" objects="1" scenarios="1" selectLockedCells="1"/>
  <mergeCells count="13">
    <mergeCell ref="O2:O3"/>
    <mergeCell ref="C5:C44"/>
    <mergeCell ref="G3:G4"/>
    <mergeCell ref="H3:H4"/>
    <mergeCell ref="I3:I4"/>
    <mergeCell ref="G48:G49"/>
    <mergeCell ref="H48:H49"/>
    <mergeCell ref="I48:I49"/>
    <mergeCell ref="C50:C62"/>
    <mergeCell ref="C68:C80"/>
    <mergeCell ref="G66:G67"/>
    <mergeCell ref="H66:H67"/>
    <mergeCell ref="I66:I67"/>
  </mergeCells>
  <phoneticPr fontId="25" type="noConversion"/>
  <dataValidations count="1">
    <dataValidation type="list" allowBlank="1" showInputMessage="1" showErrorMessage="1" sqref="J65:J67 J46:J49 J1:J4">
      <formula1>$A$209:$A$243</formula1>
    </dataValidation>
  </dataValidations>
  <pageMargins left="0.7" right="0.7" top="0.75" bottom="0.75" header="0.3" footer="0.3"/>
  <pageSetup paperSize="9" firstPageNumber="2147483648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Compétences!$A$204:$A$220</xm:f>
          </x14:formula1>
          <xm:sqref>J50:J62</xm:sqref>
        </x14:dataValidation>
        <x14:dataValidation type="list" allowBlank="1" showInputMessage="1" showErrorMessage="1">
          <x14:formula1>
            <xm:f>Compétences!$A$224:$A$261</xm:f>
          </x14:formula1>
          <xm:sqref>J68:J80</xm:sqref>
        </x14:dataValidation>
        <x14:dataValidation type="list" allowBlank="1" showInputMessage="1" showErrorMessage="1">
          <x14:formula1>
            <xm:f>Savoirs!$D$3:$D$34</xm:f>
          </x14:formula1>
          <xm:sqref>P68:P80 P50:P62 P5:P44</xm:sqref>
        </x14:dataValidation>
        <x14:dataValidation type="list" allowBlank="1" showInputMessage="1" showErrorMessage="1">
          <x14:formula1>
            <xm:f>Compétences!$A$266:$A$270</xm:f>
          </x14:formula1>
          <xm:sqref>J5:J44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K46"/>
  <sheetViews>
    <sheetView topLeftCell="F1" zoomScale="70" zoomScaleNormal="70" workbookViewId="0">
      <selection activeCell="G24" sqref="G24"/>
    </sheetView>
  </sheetViews>
  <sheetFormatPr baseColWidth="10" defaultColWidth="11.5703125" defaultRowHeight="15" x14ac:dyDescent="0.25"/>
  <cols>
    <col min="1" max="2" width="11.5703125" style="228"/>
    <col min="3" max="3" width="11.5703125" style="228" customWidth="1"/>
    <col min="4" max="4" width="19.5703125" style="228" customWidth="1"/>
    <col min="5" max="5" width="112.28515625" style="228" customWidth="1"/>
    <col min="6" max="6" width="166.5703125" style="228" customWidth="1"/>
    <col min="7" max="10" width="11.5703125" style="456"/>
    <col min="11" max="12" width="9.42578125" style="228" customWidth="1"/>
    <col min="13" max="13" width="9.5703125" style="228" customWidth="1"/>
    <col min="14" max="67" width="7.5703125" style="228" customWidth="1"/>
    <col min="68" max="68" width="8.28515625" style="228" bestFit="1" customWidth="1"/>
    <col min="69" max="69" width="7.5703125" style="228" customWidth="1"/>
    <col min="70" max="70" width="8.28515625" style="228" bestFit="1" customWidth="1"/>
    <col min="71" max="71" width="7.5703125" style="228" customWidth="1"/>
    <col min="72" max="72" width="8.28515625" style="228" bestFit="1" customWidth="1"/>
    <col min="73" max="73" width="7.5703125" style="228" customWidth="1"/>
    <col min="74" max="74" width="8.28515625" style="228" bestFit="1" customWidth="1"/>
    <col min="75" max="75" width="7.5703125" style="228" customWidth="1"/>
    <col min="76" max="76" width="8.28515625" style="228" bestFit="1" customWidth="1"/>
    <col min="77" max="77" width="7.5703125" style="228" customWidth="1"/>
    <col min="78" max="78" width="8.28515625" style="228" bestFit="1" customWidth="1"/>
    <col min="79" max="79" width="7.5703125" style="228" customWidth="1"/>
    <col min="80" max="80" width="8.28515625" style="228" bestFit="1" customWidth="1"/>
    <col min="81" max="81" width="7.5703125" style="228" customWidth="1"/>
    <col min="82" max="82" width="8.28515625" style="228" bestFit="1" customWidth="1"/>
    <col min="83" max="115" width="7.5703125" style="228" customWidth="1"/>
    <col min="116" max="16384" width="11.5703125" style="228"/>
  </cols>
  <sheetData>
    <row r="2" spans="1:115" ht="15.75" thickBot="1" x14ac:dyDescent="0.3">
      <c r="G2" s="479" t="s">
        <v>150</v>
      </c>
      <c r="M2" s="227" t="s">
        <v>151</v>
      </c>
      <c r="AP2" s="315" t="s">
        <v>192</v>
      </c>
    </row>
    <row r="3" spans="1:115" ht="15.75" thickBot="1" x14ac:dyDescent="0.3">
      <c r="B3" s="316" t="s">
        <v>152</v>
      </c>
      <c r="C3" s="317" t="s">
        <v>153</v>
      </c>
      <c r="D3" s="317" t="s">
        <v>154</v>
      </c>
      <c r="E3" s="317" t="s">
        <v>155</v>
      </c>
      <c r="F3" s="318" t="s">
        <v>156</v>
      </c>
      <c r="G3" s="457" t="s">
        <v>157</v>
      </c>
      <c r="H3" s="458" t="s">
        <v>158</v>
      </c>
      <c r="I3" s="458" t="s">
        <v>159</v>
      </c>
      <c r="J3" s="459" t="s">
        <v>160</v>
      </c>
      <c r="K3" s="319" t="s">
        <v>110</v>
      </c>
      <c r="L3" s="320" t="s">
        <v>111</v>
      </c>
      <c r="M3" s="321" t="s">
        <v>161</v>
      </c>
      <c r="N3" s="322" t="s">
        <v>162</v>
      </c>
      <c r="O3" s="323" t="s">
        <v>163</v>
      </c>
      <c r="P3" s="324" t="s">
        <v>815</v>
      </c>
      <c r="Q3" s="325" t="s">
        <v>164</v>
      </c>
      <c r="R3" s="326" t="s">
        <v>819</v>
      </c>
      <c r="S3" s="325" t="s">
        <v>164</v>
      </c>
      <c r="T3" s="326" t="s">
        <v>821</v>
      </c>
      <c r="U3" s="325" t="s">
        <v>164</v>
      </c>
      <c r="V3" s="327" t="s">
        <v>115</v>
      </c>
      <c r="W3" s="328" t="s">
        <v>164</v>
      </c>
      <c r="X3" s="327" t="s">
        <v>122</v>
      </c>
      <c r="Y3" s="328" t="s">
        <v>164</v>
      </c>
      <c r="Z3" s="329" t="s">
        <v>755</v>
      </c>
      <c r="AA3" s="330" t="s">
        <v>164</v>
      </c>
      <c r="AB3" s="329" t="s">
        <v>120</v>
      </c>
      <c r="AC3" s="330" t="s">
        <v>164</v>
      </c>
      <c r="AD3" s="329" t="s">
        <v>759</v>
      </c>
      <c r="AE3" s="330" t="s">
        <v>164</v>
      </c>
      <c r="AF3" s="326" t="s">
        <v>121</v>
      </c>
      <c r="AG3" s="325" t="s">
        <v>164</v>
      </c>
      <c r="AH3" s="331" t="s">
        <v>123</v>
      </c>
      <c r="AI3" s="332" t="s">
        <v>164</v>
      </c>
      <c r="AJ3" s="333" t="s">
        <v>130</v>
      </c>
      <c r="AK3" s="334" t="s">
        <v>164</v>
      </c>
      <c r="AL3" s="335" t="s">
        <v>777</v>
      </c>
      <c r="AM3" s="336" t="s">
        <v>164</v>
      </c>
      <c r="AN3" s="335" t="s">
        <v>779</v>
      </c>
      <c r="AO3" s="336" t="s">
        <v>164</v>
      </c>
      <c r="AP3" s="337" t="s">
        <v>131</v>
      </c>
      <c r="AQ3" s="338" t="s">
        <v>164</v>
      </c>
      <c r="AR3" s="337" t="s">
        <v>985</v>
      </c>
      <c r="AS3" s="338" t="s">
        <v>164</v>
      </c>
      <c r="AT3" s="339" t="s">
        <v>836</v>
      </c>
      <c r="AU3" s="340" t="s">
        <v>164</v>
      </c>
      <c r="AV3" s="339" t="s">
        <v>838</v>
      </c>
      <c r="AW3" s="340" t="s">
        <v>164</v>
      </c>
      <c r="AX3" s="339" t="s">
        <v>840</v>
      </c>
      <c r="AY3" s="340" t="s">
        <v>164</v>
      </c>
      <c r="AZ3" s="339" t="s">
        <v>134</v>
      </c>
      <c r="BA3" s="340" t="s">
        <v>164</v>
      </c>
      <c r="BB3" s="339" t="s">
        <v>842</v>
      </c>
      <c r="BC3" s="340" t="s">
        <v>164</v>
      </c>
      <c r="BD3" s="339" t="s">
        <v>844</v>
      </c>
      <c r="BE3" s="340" t="s">
        <v>164</v>
      </c>
      <c r="BF3" s="341" t="s">
        <v>133</v>
      </c>
      <c r="BG3" s="342" t="s">
        <v>164</v>
      </c>
      <c r="BH3" s="341" t="s">
        <v>848</v>
      </c>
      <c r="BI3" s="342" t="s">
        <v>164</v>
      </c>
      <c r="BJ3" s="341" t="s">
        <v>850</v>
      </c>
      <c r="BK3" s="342" t="s">
        <v>164</v>
      </c>
      <c r="BL3" s="341" t="s">
        <v>852</v>
      </c>
      <c r="BM3" s="342" t="s">
        <v>164</v>
      </c>
      <c r="BN3" s="341" t="s">
        <v>854</v>
      </c>
      <c r="BO3" s="342" t="s">
        <v>164</v>
      </c>
      <c r="BP3" s="339" t="s">
        <v>855</v>
      </c>
      <c r="BQ3" s="340" t="s">
        <v>164</v>
      </c>
      <c r="BR3" s="339" t="s">
        <v>858</v>
      </c>
      <c r="BS3" s="340" t="s">
        <v>164</v>
      </c>
      <c r="BT3" s="343" t="s">
        <v>135</v>
      </c>
      <c r="BU3" s="344" t="s">
        <v>164</v>
      </c>
      <c r="BV3" s="345" t="s">
        <v>861</v>
      </c>
      <c r="BW3" s="346" t="s">
        <v>164</v>
      </c>
      <c r="BX3" s="345" t="s">
        <v>863</v>
      </c>
      <c r="BY3" s="346" t="s">
        <v>164</v>
      </c>
      <c r="BZ3" s="347" t="s">
        <v>140</v>
      </c>
      <c r="CA3" s="348" t="s">
        <v>164</v>
      </c>
      <c r="CB3" s="347" t="s">
        <v>864</v>
      </c>
      <c r="CC3" s="348" t="s">
        <v>164</v>
      </c>
      <c r="CD3" s="347" t="s">
        <v>866</v>
      </c>
      <c r="CE3" s="348" t="s">
        <v>164</v>
      </c>
      <c r="CF3" s="349" t="s">
        <v>867</v>
      </c>
      <c r="CG3" s="350" t="s">
        <v>164</v>
      </c>
      <c r="CH3" s="349" t="s">
        <v>871</v>
      </c>
      <c r="CI3" s="350" t="s">
        <v>164</v>
      </c>
      <c r="CJ3" s="347" t="s">
        <v>873</v>
      </c>
      <c r="CK3" s="348" t="s">
        <v>164</v>
      </c>
      <c r="CL3" s="347" t="s">
        <v>876</v>
      </c>
      <c r="CM3" s="348" t="s">
        <v>164</v>
      </c>
      <c r="CN3" s="347" t="s">
        <v>878</v>
      </c>
      <c r="CO3" s="348" t="s">
        <v>164</v>
      </c>
      <c r="CP3" s="351" t="s">
        <v>879</v>
      </c>
      <c r="CQ3" s="352" t="s">
        <v>164</v>
      </c>
      <c r="CR3" s="351" t="s">
        <v>882</v>
      </c>
      <c r="CS3" s="352" t="s">
        <v>164</v>
      </c>
      <c r="CT3" s="351" t="s">
        <v>136</v>
      </c>
      <c r="CU3" s="352" t="s">
        <v>164</v>
      </c>
      <c r="CV3" s="351" t="s">
        <v>138</v>
      </c>
      <c r="CW3" s="352" t="s">
        <v>164</v>
      </c>
      <c r="CX3" s="351" t="s">
        <v>139</v>
      </c>
      <c r="CY3" s="352" t="s">
        <v>164</v>
      </c>
      <c r="CZ3" s="351" t="s">
        <v>887</v>
      </c>
      <c r="DA3" s="353" t="s">
        <v>164</v>
      </c>
      <c r="DB3" s="354" t="s">
        <v>142</v>
      </c>
      <c r="DC3" s="355" t="s">
        <v>164</v>
      </c>
      <c r="DD3" s="354" t="s">
        <v>891</v>
      </c>
      <c r="DE3" s="355" t="s">
        <v>164</v>
      </c>
      <c r="DF3" s="354" t="s">
        <v>892</v>
      </c>
      <c r="DG3" s="355" t="s">
        <v>164</v>
      </c>
      <c r="DH3" s="354" t="s">
        <v>893</v>
      </c>
      <c r="DI3" s="355" t="s">
        <v>164</v>
      </c>
      <c r="DJ3" s="354" t="s">
        <v>895</v>
      </c>
      <c r="DK3" s="356" t="s">
        <v>164</v>
      </c>
    </row>
    <row r="4" spans="1:115" ht="14.45" customHeight="1" thickTop="1" x14ac:dyDescent="0.25">
      <c r="A4" s="595" t="s">
        <v>103</v>
      </c>
      <c r="B4" s="365">
        <v>1</v>
      </c>
      <c r="C4" s="366" t="str">
        <f>'3. Scénario E32a'!I50</f>
        <v>?</v>
      </c>
      <c r="D4" s="366" t="str">
        <f>'3. Scénario E32a'!J50</f>
        <v>?</v>
      </c>
      <c r="E4" s="366" t="str">
        <f>'3. Scénario E32a'!K50</f>
        <v>?</v>
      </c>
      <c r="F4" s="366" t="str">
        <f>'3. Scénario E32a'!L50</f>
        <v>?</v>
      </c>
      <c r="G4" s="465" t="s">
        <v>1039</v>
      </c>
      <c r="H4" s="466"/>
      <c r="I4" s="466"/>
      <c r="J4" s="467"/>
      <c r="K4" s="367" t="e">
        <f>'3. Scénario E32a'!#REF!</f>
        <v>#REF!</v>
      </c>
      <c r="L4" s="368" t="e">
        <f>'3. Scénario E32a'!#REF!</f>
        <v>#REF!</v>
      </c>
      <c r="M4" s="369">
        <f t="shared" ref="M4:M29" si="0">IF(G4&lt;&gt;"",1,0)+IF(H4&lt;&gt;"",2,0)+IF(I4&lt;&gt;"",3,0)+IF(J4&lt;&gt;"",4,0)</f>
        <v>1</v>
      </c>
      <c r="N4" s="369" t="e">
        <f t="shared" ref="N4:N29" si="1">K4*M4</f>
        <v>#REF!</v>
      </c>
      <c r="O4" s="369" t="e">
        <f t="shared" ref="O4:O29" si="2">L4*M4</f>
        <v>#REF!</v>
      </c>
      <c r="P4" s="370" t="str">
        <f>IF(D4=P3,K4,"0")</f>
        <v>0</v>
      </c>
      <c r="Q4" s="371" t="str">
        <f>IF(P4&lt;&gt;"0",(M4*P4/P30),"0")</f>
        <v>0</v>
      </c>
      <c r="R4" s="371" t="str">
        <f>IF(D4=R3,K4,"0")</f>
        <v>0</v>
      </c>
      <c r="S4" s="371" t="str">
        <f>IF(R4&lt;&gt;"0",(M4*R4/R30),"0")</f>
        <v>0</v>
      </c>
      <c r="T4" s="371" t="str">
        <f>IF(D4=T3,K4,"0")</f>
        <v>0</v>
      </c>
      <c r="U4" s="371" t="str">
        <f>IF(T4&lt;&gt;"0",(M4*T4/T30),"0")</f>
        <v>0</v>
      </c>
      <c r="V4" s="371" t="str">
        <f>IF(D4=V3,K4,"0")</f>
        <v>0</v>
      </c>
      <c r="W4" s="371" t="str">
        <f>IF(V4&lt;&gt;"0",(M4*V4/V30),"0")</f>
        <v>0</v>
      </c>
      <c r="X4" s="371" t="str">
        <f>IF(D4=X3,K4,"0")</f>
        <v>0</v>
      </c>
      <c r="Y4" s="371" t="str">
        <f>IF(X4&lt;&gt;"0",(M4*X4/X30),"0")</f>
        <v>0</v>
      </c>
      <c r="Z4" s="371" t="str">
        <f>IF(D4=Z3,K4,"0")</f>
        <v>0</v>
      </c>
      <c r="AA4" s="371" t="str">
        <f>IF(Z4&lt;&gt;"0",(M4*Z4/Z30),"0")</f>
        <v>0</v>
      </c>
      <c r="AB4" s="371" t="str">
        <f>IF(D4=AB3,K4,"0")</f>
        <v>0</v>
      </c>
      <c r="AC4" s="371" t="str">
        <f>IF(AB4&lt;&gt;"0",(M4*AB4/AB30),"0")</f>
        <v>0</v>
      </c>
      <c r="AD4" s="371" t="str">
        <f>IF(D4=AD3,K4,"0")</f>
        <v>0</v>
      </c>
      <c r="AE4" s="371" t="str">
        <f>IF(AD4&lt;&gt;"0",(M4*AD4/AD30),"0")</f>
        <v>0</v>
      </c>
      <c r="AF4" s="371" t="str">
        <f>IF(D4=AF3,K4,"0")</f>
        <v>0</v>
      </c>
      <c r="AG4" s="371" t="str">
        <f>IF(AF4&lt;&gt;"0",(M4*AF4/AF30),"0")</f>
        <v>0</v>
      </c>
      <c r="AH4" s="371" t="str">
        <f>IF(D4=$AH$3,K4,"0")</f>
        <v>0</v>
      </c>
      <c r="AI4" s="371" t="str">
        <f>IF(AH4&lt;&gt;"0",(M4*AH4/AH30),"0")</f>
        <v>0</v>
      </c>
      <c r="AJ4" s="371" t="str">
        <f>IF(D4=AJ3,K4,"0")</f>
        <v>0</v>
      </c>
      <c r="AK4" s="371" t="str">
        <f>IF(AJ4&lt;&gt;"0",(M4*AJ4/AJ30),"0")</f>
        <v>0</v>
      </c>
      <c r="AL4" s="371" t="str">
        <f>IF(D4=$AL$3,$K4,"0")</f>
        <v>0</v>
      </c>
      <c r="AM4" s="371" t="str">
        <f>IF(AL4&lt;&gt;"0",(M4*AL4/AL30),"0")</f>
        <v>0</v>
      </c>
      <c r="AN4" s="371" t="str">
        <f>IF(D4=$AN$3,$K4,"0")</f>
        <v>0</v>
      </c>
      <c r="AO4" s="371" t="str">
        <f>IF(AN4&lt;&gt;"0",(M4*AN4/AN30),"0")</f>
        <v>0</v>
      </c>
      <c r="AP4" s="371" t="str">
        <f>IF(D4=$AP$3,$K4,"0")</f>
        <v>0</v>
      </c>
      <c r="AQ4" s="371" t="str">
        <f>IF(AP4&lt;&gt;"0",(M4*AP4/AP30),"0")</f>
        <v>0</v>
      </c>
      <c r="AR4" s="371" t="str">
        <f>IF(D4=$AR$3,$K4,"0")</f>
        <v>0</v>
      </c>
      <c r="AS4" s="371" t="str">
        <f>IF(AR4&lt;&gt;"0",(M4*AR4/AR30),"0")</f>
        <v>0</v>
      </c>
      <c r="AT4" s="371" t="str">
        <f>IF(D4=$AT$3,$K4,"0")</f>
        <v>0</v>
      </c>
      <c r="AU4" s="371" t="str">
        <f>IF(AT4&lt;&gt;"0",(M4*AT4/AT30),"0")</f>
        <v>0</v>
      </c>
      <c r="AV4" s="371" t="str">
        <f>IF(D4=$AV$3,$K4,"0")</f>
        <v>0</v>
      </c>
      <c r="AW4" s="371" t="str">
        <f>IF(AV4&lt;&gt;"0",(M4*AV4/AV30),"0")</f>
        <v>0</v>
      </c>
      <c r="AX4" s="371" t="str">
        <f>IF(D4=$AX$3,$K4,"0")</f>
        <v>0</v>
      </c>
      <c r="AY4" s="371" t="str">
        <f>IF(AX4&lt;&gt;"0",(M4*AX4/AX30),"0")</f>
        <v>0</v>
      </c>
      <c r="AZ4" s="371" t="str">
        <f>IF(D4=$AZ$3,$K4,"0")</f>
        <v>0</v>
      </c>
      <c r="BA4" s="371" t="str">
        <f>IF(AZ4&lt;&gt;"0",(M4*AZ4/AZ30),"0")</f>
        <v>0</v>
      </c>
      <c r="BB4" s="371" t="str">
        <f>IF(D4=$BB$3,$K4,"0")</f>
        <v>0</v>
      </c>
      <c r="BC4" s="371" t="str">
        <f>IF(BB4&lt;&gt;"0",(M4*BB4/BB30),"0")</f>
        <v>0</v>
      </c>
      <c r="BD4" s="371" t="str">
        <f>IF(D4=$BD$3,$K4,"0")</f>
        <v>0</v>
      </c>
      <c r="BE4" s="371" t="str">
        <f>IF(BD4&lt;&gt;"0",(M4*BD4/BD30),"0")</f>
        <v>0</v>
      </c>
      <c r="BF4" s="371" t="str">
        <f>IF(D4=$BF$3,$K4,"0")</f>
        <v>0</v>
      </c>
      <c r="BG4" s="371" t="str">
        <f>IF(BF4&lt;&gt;"0",(M4*BF4/BF30),"0")</f>
        <v>0</v>
      </c>
      <c r="BH4" s="371" t="str">
        <f>IF(D4=$BH$3,$K4,"0")</f>
        <v>0</v>
      </c>
      <c r="BI4" s="371" t="str">
        <f>IF(BH4&lt;&gt;"0",(M4*BH4/BH30),"0")</f>
        <v>0</v>
      </c>
      <c r="BJ4" s="371" t="str">
        <f>IF(D4=$BJ$3,$K4,"0")</f>
        <v>0</v>
      </c>
      <c r="BK4" s="371" t="str">
        <f>IF(BJ4&lt;&gt;"0",(M4*BJ4/BJ30),"0")</f>
        <v>0</v>
      </c>
      <c r="BL4" s="371" t="str">
        <f>IF(D4=$BL$3,$K4,"0")</f>
        <v>0</v>
      </c>
      <c r="BM4" s="371" t="str">
        <f>IF(BL4&lt;&gt;"0",(M4*BL4/BL30),"0")</f>
        <v>0</v>
      </c>
      <c r="BN4" s="371" t="str">
        <f>IF(D4=$BN$3,$K4,"0")</f>
        <v>0</v>
      </c>
      <c r="BO4" s="371" t="str">
        <f>IF(BN4&lt;&gt;"0",(M4*BN4/BN30),"0")</f>
        <v>0</v>
      </c>
      <c r="BP4" s="371" t="str">
        <f>IF(D4=$BP$3,$K4,"0")</f>
        <v>0</v>
      </c>
      <c r="BQ4" s="371" t="str">
        <f>IF(BP4&lt;&gt;"0",(M4*BP4/BP30),"0")</f>
        <v>0</v>
      </c>
      <c r="BR4" s="371" t="str">
        <f>IF(D4=$BR$3,$K4,"0")</f>
        <v>0</v>
      </c>
      <c r="BS4" s="371" t="str">
        <f>IF(BR4&lt;&gt;"0",(M4*BR4/BR30),"0")</f>
        <v>0</v>
      </c>
      <c r="BT4" s="371" t="str">
        <f>IF(D4=$BT$3,$K4,"0")</f>
        <v>0</v>
      </c>
      <c r="BU4" s="371" t="str">
        <f>IF(BT4&lt;&gt;"0",(M4*BT4/BT30),"0")</f>
        <v>0</v>
      </c>
      <c r="BV4" s="371" t="str">
        <f>IF(D4=$BV$3,$K4,"0")</f>
        <v>0</v>
      </c>
      <c r="BW4" s="371" t="str">
        <f>IF(BV4&lt;&gt;"0",(M4*BV4/BV30),"0")</f>
        <v>0</v>
      </c>
      <c r="BX4" s="371" t="str">
        <f>IF(D4=$BX$3,$K4,"0")</f>
        <v>0</v>
      </c>
      <c r="BY4" s="371" t="str">
        <f>IF(BX4&lt;&gt;"0",(M4*BX4/BX30),"0")</f>
        <v>0</v>
      </c>
      <c r="BZ4" s="371" t="str">
        <f>IF(D4=$BZ$3,$K4,"0")</f>
        <v>0</v>
      </c>
      <c r="CA4" s="371" t="str">
        <f>IF(BZ4&lt;&gt;"0",(M4*BZ4/BZ30),"0")</f>
        <v>0</v>
      </c>
      <c r="CB4" s="371" t="str">
        <f>IF(D4=$CB$3,$K4,"0")</f>
        <v>0</v>
      </c>
      <c r="CC4" s="371" t="str">
        <f>IF(CB4&lt;&gt;"0",(M4*CB4/CB30),"0")</f>
        <v>0</v>
      </c>
      <c r="CD4" s="371" t="str">
        <f>IF(D4=$CD$3,$K4,"0")</f>
        <v>0</v>
      </c>
      <c r="CE4" s="371" t="str">
        <f>IF(CD4&lt;&gt;"0",(M4*CD4/CD30),"0")</f>
        <v>0</v>
      </c>
      <c r="CF4" s="371" t="str">
        <f>IF(D4=$CF$3,$L4,"0")</f>
        <v>0</v>
      </c>
      <c r="CG4" s="371" t="str">
        <f>IF(CF4&lt;&gt;"0",(M4*CF4/CF30),"0")</f>
        <v>0</v>
      </c>
      <c r="CH4" s="371" t="str">
        <f>IF(D4=$CH$3,$L4,"0")</f>
        <v>0</v>
      </c>
      <c r="CI4" s="371" t="str">
        <f>IF(CH4&lt;&gt;"0",(M4*CH4/CH30),"0")</f>
        <v>0</v>
      </c>
      <c r="CJ4" s="371" t="str">
        <f>IF(D4=$CJ$3,$L4,"0")</f>
        <v>0</v>
      </c>
      <c r="CK4" s="371" t="str">
        <f>IF(CJ4&lt;&gt;"0",(M4*CJ4/CJ30),"0")</f>
        <v>0</v>
      </c>
      <c r="CL4" s="371" t="str">
        <f>IF(D4=$CL$3,$L4,"0")</f>
        <v>0</v>
      </c>
      <c r="CM4" s="371" t="str">
        <f>IF(CL4&lt;&gt;"0",(M4*CL4/CL30),"0")</f>
        <v>0</v>
      </c>
      <c r="CN4" s="371" t="str">
        <f>IF(D4=$CN$3,$L4,"0")</f>
        <v>0</v>
      </c>
      <c r="CO4" s="371" t="str">
        <f>IF(CN4&lt;&gt;"0",(M4*CN4/CN30),"0")</f>
        <v>0</v>
      </c>
      <c r="CP4" s="371" t="str">
        <f>IF(D4=$CP$3,$L4,"0")</f>
        <v>0</v>
      </c>
      <c r="CQ4" s="371" t="str">
        <f>IF(CP4&lt;&gt;"0",(M4*CP4/CP30),"0")</f>
        <v>0</v>
      </c>
      <c r="CR4" s="371" t="str">
        <f>IF(D4=$CR$3,$L4,"0")</f>
        <v>0</v>
      </c>
      <c r="CS4" s="371" t="str">
        <f>IF(CR4&lt;&gt;"0",(M4*CR4/CR30),"0")</f>
        <v>0</v>
      </c>
      <c r="CT4" s="371" t="str">
        <f>IF(D4=$CT$3,$L4,"0")</f>
        <v>0</v>
      </c>
      <c r="CU4" s="371" t="str">
        <f>IF(CT4&lt;&gt;"0",(M4*CT4/CT30),"0")</f>
        <v>0</v>
      </c>
      <c r="CV4" s="371" t="str">
        <f>IF(D4=$CV$3,$L4,"0")</f>
        <v>0</v>
      </c>
      <c r="CW4" s="371" t="str">
        <f>IF(CV4&lt;&gt;"0",(M4*CV4/CV30),"0")</f>
        <v>0</v>
      </c>
      <c r="CX4" s="371" t="str">
        <f>IF(D4=$CX$3,$L4,"0")</f>
        <v>0</v>
      </c>
      <c r="CY4" s="371" t="str">
        <f>IF(CX4&lt;&gt;"0",(M4*CX4/CX30),"0")</f>
        <v>0</v>
      </c>
      <c r="CZ4" s="371" t="str">
        <f>IF(D4=$CZ$3,$L4,"0")</f>
        <v>0</v>
      </c>
      <c r="DA4" s="371" t="str">
        <f>IF(CZ4&lt;&gt;"0",(M4*CZ4/CZ30),"0")</f>
        <v>0</v>
      </c>
      <c r="DB4" s="371" t="e">
        <f>IF(N4=$DB$3,$L4,"0")</f>
        <v>#REF!</v>
      </c>
      <c r="DC4" s="371" t="e">
        <f>IF(DB4&lt;&gt;"0",(W4*DB4/DB30),"0")</f>
        <v>#REF!</v>
      </c>
      <c r="DD4" s="371" t="e">
        <f>IF(N4=$DD$3,$L4,"0")</f>
        <v>#REF!</v>
      </c>
      <c r="DE4" s="371" t="e">
        <f>IF(DD4&lt;&gt;"0",(W4*DD4/DD30),"0")</f>
        <v>#REF!</v>
      </c>
      <c r="DF4" s="371" t="e">
        <f>IF(N4=$DF$3,$L4,"0")</f>
        <v>#REF!</v>
      </c>
      <c r="DG4" s="371" t="e">
        <f>IF(DF4&lt;&gt;"0",(W4*DF4/DF30),"0")</f>
        <v>#REF!</v>
      </c>
      <c r="DH4" s="371" t="e">
        <f>IF(N4=$DH$3,$L4,"0")</f>
        <v>#REF!</v>
      </c>
      <c r="DI4" s="371" t="e">
        <f>IF(DH4&lt;&gt;"0",(W4*DH4/DH30),"0")</f>
        <v>#REF!</v>
      </c>
      <c r="DJ4" s="371" t="e">
        <f>IF(N4=$DJ$3,$L4,"0")</f>
        <v>#REF!</v>
      </c>
      <c r="DK4" s="371" t="e">
        <f>IF(DJ4&lt;&gt;"0",(W4*DJ4/DJ30),"0")</f>
        <v>#REF!</v>
      </c>
    </row>
    <row r="5" spans="1:115" x14ac:dyDescent="0.25">
      <c r="A5" s="596"/>
      <c r="B5" s="357">
        <v>2</v>
      </c>
      <c r="C5" s="358" t="str">
        <f>'3. Scénario E32a'!I51</f>
        <v>?</v>
      </c>
      <c r="D5" s="358" t="str">
        <f>'3. Scénario E32a'!J51</f>
        <v>?</v>
      </c>
      <c r="E5" s="358" t="str">
        <f>'3. Scénario E32a'!K51</f>
        <v>?</v>
      </c>
      <c r="F5" s="358" t="str">
        <f>'3. Scénario E32a'!L51</f>
        <v>?</v>
      </c>
      <c r="G5" s="460" t="s">
        <v>1039</v>
      </c>
      <c r="H5" s="461"/>
      <c r="I5" s="461"/>
      <c r="J5" s="468"/>
      <c r="K5" s="372" t="e">
        <f>'3. Scénario E32a'!#REF!</f>
        <v>#REF!</v>
      </c>
      <c r="L5" s="373" t="e">
        <f>'3. Scénario E32a'!#REF!</f>
        <v>#REF!</v>
      </c>
      <c r="M5" s="362">
        <f t="shared" si="0"/>
        <v>1</v>
      </c>
      <c r="N5" s="362" t="e">
        <f t="shared" si="1"/>
        <v>#REF!</v>
      </c>
      <c r="O5" s="362" t="e">
        <f t="shared" si="2"/>
        <v>#REF!</v>
      </c>
      <c r="P5" s="374" t="str">
        <f>IF(D5=P3,K5,"0")</f>
        <v>0</v>
      </c>
      <c r="Q5" s="375" t="str">
        <f>IF(P5&lt;&gt;"0",(M5*P5/P30),"0")</f>
        <v>0</v>
      </c>
      <c r="R5" s="375" t="str">
        <f>IF(D5=R3,K5,"0")</f>
        <v>0</v>
      </c>
      <c r="S5" s="375" t="str">
        <f>IF(R5&lt;&gt;"0",(M5*R5/R30),"0")</f>
        <v>0</v>
      </c>
      <c r="T5" s="375" t="str">
        <f>IF(D5=T3,K5,"0")</f>
        <v>0</v>
      </c>
      <c r="U5" s="375" t="str">
        <f>IF(T5&lt;&gt;"0",(M5*T5/T30),"0")</f>
        <v>0</v>
      </c>
      <c r="V5" s="375" t="str">
        <f>IF(D5=V3,K5,"0")</f>
        <v>0</v>
      </c>
      <c r="W5" s="375" t="str">
        <f>IF(V5&lt;&gt;"0",(M5*V5/V30),"0")</f>
        <v>0</v>
      </c>
      <c r="X5" s="375" t="str">
        <f>IF(D5=X3,K5,"0")</f>
        <v>0</v>
      </c>
      <c r="Y5" s="375" t="str">
        <f>IF(X5&lt;&gt;"0",(M5*X5/X30),"0")</f>
        <v>0</v>
      </c>
      <c r="Z5" s="375" t="str">
        <f>IF(D5=Z3,K5,"0")</f>
        <v>0</v>
      </c>
      <c r="AA5" s="375" t="str">
        <f>IF(Z5&lt;&gt;"0",(M5*Z5/Z30),"0")</f>
        <v>0</v>
      </c>
      <c r="AB5" s="375" t="str">
        <f>IF(D5=AB3,K5,"0")</f>
        <v>0</v>
      </c>
      <c r="AC5" s="375" t="str">
        <f>IF(AB5&lt;&gt;"0",(M5*AB5/AB30),"0")</f>
        <v>0</v>
      </c>
      <c r="AD5" s="375" t="str">
        <f>IF(D5=AD3,K5,"0")</f>
        <v>0</v>
      </c>
      <c r="AE5" s="375" t="str">
        <f>IF(AD5&lt;&gt;"0",(M5*AD5/AD30),"0")</f>
        <v>0</v>
      </c>
      <c r="AF5" s="375" t="str">
        <f>IF(D5=AF3,K5,"0")</f>
        <v>0</v>
      </c>
      <c r="AG5" s="375" t="str">
        <f>IF(AF5&lt;&gt;"0",(M5*AF5/AF30),"0")</f>
        <v>0</v>
      </c>
      <c r="AH5" s="376" t="str">
        <f t="shared" ref="AH5:AH27" si="3">IF(D5=$AH$3,K5,"0")</f>
        <v>0</v>
      </c>
      <c r="AI5" s="375" t="str">
        <f>IF(AH5&lt;&gt;"0",(M5*AH5/AH30),"0")</f>
        <v>0</v>
      </c>
      <c r="AJ5" s="375" t="str">
        <f>IF(D5=AJ3,K5,"0")</f>
        <v>0</v>
      </c>
      <c r="AK5" s="375" t="str">
        <f>IF(AJ5&lt;&gt;"0",(M5*AJ5/AJ30),"0")</f>
        <v>0</v>
      </c>
      <c r="AL5" s="376" t="str">
        <f t="shared" ref="AL5:AL27" si="4">IF(D5=$AL$3,$K5,"0")</f>
        <v>0</v>
      </c>
      <c r="AM5" s="375" t="str">
        <f>IF(AL5&lt;&gt;"0",(M5*AL5/AL30),"0")</f>
        <v>0</v>
      </c>
      <c r="AN5" s="376" t="str">
        <f t="shared" ref="AN5:AN27" si="5">IF(D5=$AN$3,$K5,"0")</f>
        <v>0</v>
      </c>
      <c r="AO5" s="375" t="str">
        <f>IF(AN5&lt;&gt;"0",(M5*AN5/AN30),"0")</f>
        <v>0</v>
      </c>
      <c r="AP5" s="376" t="str">
        <f t="shared" ref="AP5:AP27" si="6">IF(D5=$AP$3,$K5,"0")</f>
        <v>0</v>
      </c>
      <c r="AQ5" s="375" t="str">
        <f>IF(AP5&lt;&gt;"0",(M5*AP5/AP30),"0")</f>
        <v>0</v>
      </c>
      <c r="AR5" s="376" t="str">
        <f t="shared" ref="AR5:AR27" si="7">IF(D5=$AR$3,$K5,"0")</f>
        <v>0</v>
      </c>
      <c r="AS5" s="375" t="str">
        <f>IF(AR5&lt;&gt;"0",(M5*AR5/AR30),"0")</f>
        <v>0</v>
      </c>
      <c r="AT5" s="376" t="str">
        <f t="shared" ref="AT5:AT27" si="8">IF(D5=$AT$3,$K5,"0")</f>
        <v>0</v>
      </c>
      <c r="AU5" s="375" t="str">
        <f>IF(AT5&lt;&gt;"0",(M5*AT5/AT30),"0")</f>
        <v>0</v>
      </c>
      <c r="AV5" s="376" t="str">
        <f t="shared" ref="AV5:AV27" si="9">IF(D5=$AV$3,$K5,"0")</f>
        <v>0</v>
      </c>
      <c r="AW5" s="375" t="str">
        <f>IF(AV5&lt;&gt;"0",(M5*AV5/AV30),"0")</f>
        <v>0</v>
      </c>
      <c r="AX5" s="376" t="str">
        <f t="shared" ref="AX5:AX27" si="10">IF(D5=$AX$3,$K5,"0")</f>
        <v>0</v>
      </c>
      <c r="AY5" s="375" t="str">
        <f>IF(AX5&lt;&gt;"0",(M5*AX5/AX30),"0")</f>
        <v>0</v>
      </c>
      <c r="AZ5" s="376" t="str">
        <f t="shared" ref="AZ5:AZ27" si="11">IF(D5=$AZ$3,$K5,"0")</f>
        <v>0</v>
      </c>
      <c r="BA5" s="375" t="str">
        <f>IF(AZ5&lt;&gt;"0",(M5*AZ5/AZ30),"0")</f>
        <v>0</v>
      </c>
      <c r="BB5" s="376" t="str">
        <f t="shared" ref="BB5:BB27" si="12">IF(D5=$BB$3,$K5,"0")</f>
        <v>0</v>
      </c>
      <c r="BC5" s="375" t="str">
        <f>IF(BB5&lt;&gt;"0",(M5*BB5/BB30),"0")</f>
        <v>0</v>
      </c>
      <c r="BD5" s="376" t="str">
        <f t="shared" ref="BD5:BD27" si="13">IF(D5=$BD$3,$K5,"0")</f>
        <v>0</v>
      </c>
      <c r="BE5" s="375" t="str">
        <f>IF(BD5&lt;&gt;"0",(M5*BD5/BD30),"0")</f>
        <v>0</v>
      </c>
      <c r="BF5" s="376" t="str">
        <f t="shared" ref="BF5:BF27" si="14">IF(D5=$BF$3,$K5,"0")</f>
        <v>0</v>
      </c>
      <c r="BG5" s="375" t="str">
        <f>IF(BF5&lt;&gt;"0",(M5*BF5/BF30),"0")</f>
        <v>0</v>
      </c>
      <c r="BH5" s="376" t="str">
        <f t="shared" ref="BH5:BH27" si="15">IF(D5=$BH$3,$K5,"0")</f>
        <v>0</v>
      </c>
      <c r="BI5" s="375" t="str">
        <f>IF(BH5&lt;&gt;"0",(M5*BH5/BH30),"0")</f>
        <v>0</v>
      </c>
      <c r="BJ5" s="376" t="str">
        <f t="shared" ref="BJ5:BJ27" si="16">IF(D5=$BJ$3,$K5,"0")</f>
        <v>0</v>
      </c>
      <c r="BK5" s="375" t="str">
        <f>IF(BJ5&lt;&gt;"0",(M5*BJ5/BJ30),"0")</f>
        <v>0</v>
      </c>
      <c r="BL5" s="376" t="str">
        <f t="shared" ref="BL5:BL27" si="17">IF(D5=$BL$3,$K5,"0")</f>
        <v>0</v>
      </c>
      <c r="BM5" s="375" t="str">
        <f>IF(BL5&lt;&gt;"0",(M5*BL5/BL30),"0")</f>
        <v>0</v>
      </c>
      <c r="BN5" s="376" t="str">
        <f t="shared" ref="BN5:BN27" si="18">IF(D5=$BN$3,$K5,"0")</f>
        <v>0</v>
      </c>
      <c r="BO5" s="375" t="str">
        <f>IF(BN5&lt;&gt;"0",(M5*BN5/BN30),"0")</f>
        <v>0</v>
      </c>
      <c r="BP5" s="376" t="str">
        <f t="shared" ref="BP5:BP27" si="19">IF(D5=$BP$3,$K5,"0")</f>
        <v>0</v>
      </c>
      <c r="BQ5" s="375" t="str">
        <f>IF(BP5&lt;&gt;"0",(M5*BP5/BP30),"0")</f>
        <v>0</v>
      </c>
      <c r="BR5" s="376" t="str">
        <f t="shared" ref="BR5:BR27" si="20">IF(D5=$BR$3,$K5,"0")</f>
        <v>0</v>
      </c>
      <c r="BS5" s="375" t="str">
        <f>IF(BR5&lt;&gt;"0",(M5*BR5/BR30),"0")</f>
        <v>0</v>
      </c>
      <c r="BT5" s="376" t="str">
        <f t="shared" ref="BT5:BT27" si="21">IF(D5=$BT$3,$K5,"0")</f>
        <v>0</v>
      </c>
      <c r="BU5" s="375" t="str">
        <f>IF(BT5&lt;&gt;"0",(M5*BT5/BT30),"0")</f>
        <v>0</v>
      </c>
      <c r="BV5" s="376" t="str">
        <f t="shared" ref="BV5:BV27" si="22">IF(D5=$BV$3,$K5,"0")</f>
        <v>0</v>
      </c>
      <c r="BW5" s="375" t="str">
        <f>IF(BV5&lt;&gt;"0",(M5*BV5/BV30),"0")</f>
        <v>0</v>
      </c>
      <c r="BX5" s="376" t="str">
        <f t="shared" ref="BX5:BX27" si="23">IF(D5=$BX$3,$K5,"0")</f>
        <v>0</v>
      </c>
      <c r="BY5" s="375" t="str">
        <f>IF(BX5&lt;&gt;"0",(M5*BX5/BX30),"0")</f>
        <v>0</v>
      </c>
      <c r="BZ5" s="376" t="str">
        <f t="shared" ref="BZ5:BZ27" si="24">IF(D5=$BZ$3,$K5,"0")</f>
        <v>0</v>
      </c>
      <c r="CA5" s="375" t="str">
        <f>IF(BZ5&lt;&gt;"0",(M5*BZ5/BZ30),"0")</f>
        <v>0</v>
      </c>
      <c r="CB5" s="376" t="str">
        <f t="shared" ref="CB5:CB27" si="25">IF(D5=$CB$3,$K5,"0")</f>
        <v>0</v>
      </c>
      <c r="CC5" s="375" t="str">
        <f>IF(CB5&lt;&gt;"0",(M5*CB5/CB30),"0")</f>
        <v>0</v>
      </c>
      <c r="CD5" s="376" t="str">
        <f t="shared" ref="CD5:CD27" si="26">IF(D5=$CD$3,$K5,"0")</f>
        <v>0</v>
      </c>
      <c r="CE5" s="375" t="str">
        <f>IF(CD5&lt;&gt;"0",(M5*CD5/CD30),"0")</f>
        <v>0</v>
      </c>
      <c r="CF5" s="376" t="str">
        <f t="shared" ref="CF5:CF27" si="27">IF(D5=$CF$3,$L5,"0")</f>
        <v>0</v>
      </c>
      <c r="CG5" s="375" t="str">
        <f>IF(CF5&lt;&gt;"0",(M5*CF5/CF30),"0")</f>
        <v>0</v>
      </c>
      <c r="CH5" s="376" t="str">
        <f t="shared" ref="CH5:CH27" si="28">IF(D5=$CH$3,$L5,"0")</f>
        <v>0</v>
      </c>
      <c r="CI5" s="375" t="str">
        <f>IF(CH5&lt;&gt;"0",(M5*CH5/CH30),"0")</f>
        <v>0</v>
      </c>
      <c r="CJ5" s="376" t="str">
        <f t="shared" ref="CJ5:CJ27" si="29">IF(D5=$CJ$3,$L5,"0")</f>
        <v>0</v>
      </c>
      <c r="CK5" s="375" t="str">
        <f>IF(CJ5&lt;&gt;"0",(M5*CJ5/CJ30),"0")</f>
        <v>0</v>
      </c>
      <c r="CL5" s="376" t="str">
        <f t="shared" ref="CL5:CL27" si="30">IF(D5=$CL$3,$L5,"0")</f>
        <v>0</v>
      </c>
      <c r="CM5" s="375" t="str">
        <f>IF(CL5&lt;&gt;"0",(M5*CL5/CL30),"0")</f>
        <v>0</v>
      </c>
      <c r="CN5" s="376" t="str">
        <f t="shared" ref="CN5:CN27" si="31">IF(D5=$CN$3,$L5,"0")</f>
        <v>0</v>
      </c>
      <c r="CO5" s="375" t="str">
        <f>IF(CN5&lt;&gt;"0",(M5*CN5/CN30),"0")</f>
        <v>0</v>
      </c>
      <c r="CP5" s="376" t="str">
        <f t="shared" ref="CP5:CP27" si="32">IF(D5=$CP$3,$L5,"0")</f>
        <v>0</v>
      </c>
      <c r="CQ5" s="375" t="str">
        <f>IF(CP5&lt;&gt;"0",(M5*CP5/CP30),"0")</f>
        <v>0</v>
      </c>
      <c r="CR5" s="376" t="str">
        <f t="shared" ref="CR5:CR27" si="33">IF(D5=$CR$3,$L5,"0")</f>
        <v>0</v>
      </c>
      <c r="CS5" s="375" t="str">
        <f>IF(CR5&lt;&gt;"0",(M5*CR5/CR30),"0")</f>
        <v>0</v>
      </c>
      <c r="CT5" s="376" t="str">
        <f t="shared" ref="CT5:CT27" si="34">IF(D5=$CT$3,$L5,"0")</f>
        <v>0</v>
      </c>
      <c r="CU5" s="375" t="str">
        <f>IF(CT5&lt;&gt;"0",(M5*CT5/CT30),"0")</f>
        <v>0</v>
      </c>
      <c r="CV5" s="376" t="str">
        <f t="shared" ref="CV5:CV27" si="35">IF(D5=$CV$3,$L5,"0")</f>
        <v>0</v>
      </c>
      <c r="CW5" s="375" t="str">
        <f>IF(CV5&lt;&gt;"0",(M5*CV5/CV30),"0")</f>
        <v>0</v>
      </c>
      <c r="CX5" s="376" t="str">
        <f t="shared" ref="CX5:CX27" si="36">IF(D5=$CX$3,$L5,"0")</f>
        <v>0</v>
      </c>
      <c r="CY5" s="375" t="str">
        <f>IF(CX5&lt;&gt;"0",(M5*CX5/CX30),"0")</f>
        <v>0</v>
      </c>
      <c r="CZ5" s="376" t="str">
        <f t="shared" ref="CZ5:CZ27" si="37">IF(D5=$CZ$3,$L5,"0")</f>
        <v>0</v>
      </c>
      <c r="DA5" s="375" t="str">
        <f>IF(CZ5&lt;&gt;"0",(M5*CZ5/CZ30),"0")</f>
        <v>0</v>
      </c>
      <c r="DB5" s="376" t="e">
        <f t="shared" ref="DB5:DB27" si="38">IF(N5=$DB$3,$L5,"0")</f>
        <v>#REF!</v>
      </c>
      <c r="DC5" s="375" t="e">
        <f>IF(DB5&lt;&gt;"0",(W5*DB5/DB30),"0")</f>
        <v>#REF!</v>
      </c>
      <c r="DD5" s="376" t="e">
        <f t="shared" ref="DD5:DD27" si="39">IF(N5=$DD$3,$L5,"0")</f>
        <v>#REF!</v>
      </c>
      <c r="DE5" s="375" t="e">
        <f>IF(DD5&lt;&gt;"0",(W5*DD5/DD30),"0")</f>
        <v>#REF!</v>
      </c>
      <c r="DF5" s="376" t="e">
        <f t="shared" ref="DF5:DF27" si="40">IF(N5=$DF$3,$L5,"0")</f>
        <v>#REF!</v>
      </c>
      <c r="DG5" s="375" t="e">
        <f>IF(DF5&lt;&gt;"0",(W5*DF5/DF30),"0")</f>
        <v>#REF!</v>
      </c>
      <c r="DH5" s="376" t="e">
        <f t="shared" ref="DH5:DH27" si="41">IF(N5=$DH$3,$L5,"0")</f>
        <v>#REF!</v>
      </c>
      <c r="DI5" s="375" t="e">
        <f>IF(DH5&lt;&gt;"0",(W5*DH5/DH30),"0")</f>
        <v>#REF!</v>
      </c>
      <c r="DJ5" s="376" t="e">
        <f t="shared" ref="DJ5:DJ27" si="42">IF(N5=$DJ$3,$L5,"0")</f>
        <v>#REF!</v>
      </c>
      <c r="DK5" s="375" t="e">
        <f>IF(DJ5&lt;&gt;"0",(W5*DJ5/DJ30),"0")</f>
        <v>#REF!</v>
      </c>
    </row>
    <row r="6" spans="1:115" x14ac:dyDescent="0.25">
      <c r="A6" s="596"/>
      <c r="B6" s="357">
        <v>3</v>
      </c>
      <c r="C6" s="358" t="str">
        <f>'3. Scénario E32a'!I52</f>
        <v>?</v>
      </c>
      <c r="D6" s="358" t="str">
        <f>'3. Scénario E32a'!J52</f>
        <v>?</v>
      </c>
      <c r="E6" s="358" t="str">
        <f>'3. Scénario E32a'!K52</f>
        <v>?</v>
      </c>
      <c r="F6" s="358" t="str">
        <f>'3. Scénario E32a'!L52</f>
        <v>?</v>
      </c>
      <c r="G6" s="460"/>
      <c r="H6" s="461"/>
      <c r="I6" s="461"/>
      <c r="J6" s="468"/>
      <c r="K6" s="372" t="e">
        <f>'3. Scénario E32a'!#REF!</f>
        <v>#REF!</v>
      </c>
      <c r="L6" s="373" t="e">
        <f>'3. Scénario E32a'!#REF!</f>
        <v>#REF!</v>
      </c>
      <c r="M6" s="362">
        <f t="shared" si="0"/>
        <v>0</v>
      </c>
      <c r="N6" s="362" t="e">
        <f t="shared" si="1"/>
        <v>#REF!</v>
      </c>
      <c r="O6" s="362" t="e">
        <f t="shared" si="2"/>
        <v>#REF!</v>
      </c>
      <c r="P6" s="374" t="str">
        <f>IF(D6=P3,K6,"0")</f>
        <v>0</v>
      </c>
      <c r="Q6" s="375" t="str">
        <f>IF(P6&lt;&gt;"0",(M6*P6/P30),"0")</f>
        <v>0</v>
      </c>
      <c r="R6" s="375" t="str">
        <f>IF(D6=R3,K6,"0")</f>
        <v>0</v>
      </c>
      <c r="S6" s="375" t="str">
        <f>IF(R6&lt;&gt;"0",(M6*R6/R30),"0")</f>
        <v>0</v>
      </c>
      <c r="T6" s="375" t="str">
        <f>IF(D6=T3,K6,"0")</f>
        <v>0</v>
      </c>
      <c r="U6" s="375" t="str">
        <f>IF(T6&lt;&gt;"0",(M6*T6/T30),"0")</f>
        <v>0</v>
      </c>
      <c r="V6" s="375" t="str">
        <f>IF(D6=V3,K6,"0")</f>
        <v>0</v>
      </c>
      <c r="W6" s="375" t="str">
        <f>IF(V6&lt;&gt;"0",(M6*V6/V30),"0")</f>
        <v>0</v>
      </c>
      <c r="X6" s="375" t="str">
        <f>IF(D6=X3,K6,"0")</f>
        <v>0</v>
      </c>
      <c r="Y6" s="375" t="str">
        <f>IF(X6&lt;&gt;"0",(M6*X6/X30),"0")</f>
        <v>0</v>
      </c>
      <c r="Z6" s="375" t="str">
        <f>IF(D6=Z3,K6,"0")</f>
        <v>0</v>
      </c>
      <c r="AA6" s="375" t="str">
        <f>IF(Z6&lt;&gt;"0",(M6*Z6/Z30),"0")</f>
        <v>0</v>
      </c>
      <c r="AB6" s="375" t="str">
        <f>IF(D6=AB3,K6,"0")</f>
        <v>0</v>
      </c>
      <c r="AC6" s="375" t="str">
        <f>IF(AB6&lt;&gt;"0",(M6*AB6/AB30),"0")</f>
        <v>0</v>
      </c>
      <c r="AD6" s="375" t="str">
        <f>IF(D6=AD3,K6,"0")</f>
        <v>0</v>
      </c>
      <c r="AE6" s="375" t="str">
        <f>IF(AD6&lt;&gt;"0",(M6*AD6/AD30),"0")</f>
        <v>0</v>
      </c>
      <c r="AF6" s="375" t="str">
        <f>IF(D6=AF3,K6,"0")</f>
        <v>0</v>
      </c>
      <c r="AG6" s="375" t="str">
        <f>IF(AF6&lt;&gt;"0",(M6*AF6/AF30),"0")</f>
        <v>0</v>
      </c>
      <c r="AH6" s="376" t="str">
        <f t="shared" si="3"/>
        <v>0</v>
      </c>
      <c r="AI6" s="375" t="str">
        <f>IF(AH6&lt;&gt;"0",(M6*AH6/AH30),"0")</f>
        <v>0</v>
      </c>
      <c r="AJ6" s="375" t="str">
        <f>IF(D6=AJ3,K6,"0")</f>
        <v>0</v>
      </c>
      <c r="AK6" s="375" t="str">
        <f>IF(AJ6&lt;&gt;"0",(M6*AJ6/AJ30),"0")</f>
        <v>0</v>
      </c>
      <c r="AL6" s="376" t="str">
        <f t="shared" si="4"/>
        <v>0</v>
      </c>
      <c r="AM6" s="375" t="str">
        <f>IF(AL6&lt;&gt;"0",(M6*AL6/AL30),"0")</f>
        <v>0</v>
      </c>
      <c r="AN6" s="376" t="str">
        <f t="shared" si="5"/>
        <v>0</v>
      </c>
      <c r="AO6" s="375" t="str">
        <f>IF(AN6&lt;&gt;"0",(M6*AN6/AN30),"0")</f>
        <v>0</v>
      </c>
      <c r="AP6" s="376" t="str">
        <f t="shared" si="6"/>
        <v>0</v>
      </c>
      <c r="AQ6" s="375" t="str">
        <f>IF(AP6&lt;&gt;"0",(M6*AP6/AP30),"0")</f>
        <v>0</v>
      </c>
      <c r="AR6" s="376" t="str">
        <f t="shared" si="7"/>
        <v>0</v>
      </c>
      <c r="AS6" s="375" t="str">
        <f>IF(AR6&lt;&gt;"0",(M6*AR6/AR30),"0")</f>
        <v>0</v>
      </c>
      <c r="AT6" s="376" t="str">
        <f t="shared" si="8"/>
        <v>0</v>
      </c>
      <c r="AU6" s="375" t="str">
        <f>IF(AT6&lt;&gt;"0",(M6*AT6/AT30),"0")</f>
        <v>0</v>
      </c>
      <c r="AV6" s="376" t="str">
        <f t="shared" si="9"/>
        <v>0</v>
      </c>
      <c r="AW6" s="375" t="str">
        <f>IF(AV6&lt;&gt;"0",(M6*AV6/AV30),"0")</f>
        <v>0</v>
      </c>
      <c r="AX6" s="376" t="str">
        <f t="shared" si="10"/>
        <v>0</v>
      </c>
      <c r="AY6" s="375" t="str">
        <f>IF(AX6&lt;&gt;"0",(M6*AX6/AX30),"0")</f>
        <v>0</v>
      </c>
      <c r="AZ6" s="376" t="str">
        <f t="shared" si="11"/>
        <v>0</v>
      </c>
      <c r="BA6" s="375" t="str">
        <f>IF(AZ6&lt;&gt;"0",(M6*AZ6/AZ30),"0")</f>
        <v>0</v>
      </c>
      <c r="BB6" s="376" t="str">
        <f t="shared" si="12"/>
        <v>0</v>
      </c>
      <c r="BC6" s="375" t="str">
        <f>IF(BB6&lt;&gt;"0",(M6*BB6/BB30),"0")</f>
        <v>0</v>
      </c>
      <c r="BD6" s="376" t="str">
        <f t="shared" si="13"/>
        <v>0</v>
      </c>
      <c r="BE6" s="375" t="str">
        <f>IF(BD6&lt;&gt;"0",(M6*BD6/BD30),"0")</f>
        <v>0</v>
      </c>
      <c r="BF6" s="376" t="str">
        <f t="shared" si="14"/>
        <v>0</v>
      </c>
      <c r="BG6" s="375" t="str">
        <f>IF(BF6&lt;&gt;"0",(M6*BF6/BF30),"0")</f>
        <v>0</v>
      </c>
      <c r="BH6" s="376" t="str">
        <f t="shared" si="15"/>
        <v>0</v>
      </c>
      <c r="BI6" s="375" t="str">
        <f>IF(BH6&lt;&gt;"0",(M6*BH6/BH30),"0")</f>
        <v>0</v>
      </c>
      <c r="BJ6" s="376" t="str">
        <f t="shared" si="16"/>
        <v>0</v>
      </c>
      <c r="BK6" s="375" t="str">
        <f>IF(BJ6&lt;&gt;"0",(M6*BJ6/BJ30),"0")</f>
        <v>0</v>
      </c>
      <c r="BL6" s="376" t="str">
        <f t="shared" si="17"/>
        <v>0</v>
      </c>
      <c r="BM6" s="375" t="str">
        <f>IF(BL6&lt;&gt;"0",(M6*BL6/BL30),"0")</f>
        <v>0</v>
      </c>
      <c r="BN6" s="376" t="str">
        <f t="shared" si="18"/>
        <v>0</v>
      </c>
      <c r="BO6" s="375" t="str">
        <f>IF(BN6&lt;&gt;"0",(M6*BN6/BN30),"0")</f>
        <v>0</v>
      </c>
      <c r="BP6" s="376" t="str">
        <f t="shared" si="19"/>
        <v>0</v>
      </c>
      <c r="BQ6" s="375" t="str">
        <f>IF(BP6&lt;&gt;"0",(M6*BP6/BP30),"0")</f>
        <v>0</v>
      </c>
      <c r="BR6" s="376" t="str">
        <f t="shared" si="20"/>
        <v>0</v>
      </c>
      <c r="BS6" s="375" t="str">
        <f>IF(BR6&lt;&gt;"0",(M6*BR6/BR30),"0")</f>
        <v>0</v>
      </c>
      <c r="BT6" s="376" t="str">
        <f t="shared" si="21"/>
        <v>0</v>
      </c>
      <c r="BU6" s="375" t="str">
        <f>IF(BT6&lt;&gt;"0",(M6*BT6/BT30),"0")</f>
        <v>0</v>
      </c>
      <c r="BV6" s="376" t="str">
        <f t="shared" si="22"/>
        <v>0</v>
      </c>
      <c r="BW6" s="375" t="str">
        <f>IF(BV6&lt;&gt;"0",(M6*BV6/BV30),"0")</f>
        <v>0</v>
      </c>
      <c r="BX6" s="376" t="str">
        <f t="shared" si="23"/>
        <v>0</v>
      </c>
      <c r="BY6" s="375" t="str">
        <f>IF(BX6&lt;&gt;"0",(M6*BX6/BX30),"0")</f>
        <v>0</v>
      </c>
      <c r="BZ6" s="376" t="str">
        <f t="shared" si="24"/>
        <v>0</v>
      </c>
      <c r="CA6" s="375" t="str">
        <f>IF(BZ6&lt;&gt;"0",(M6*BZ6/BZ30),"0")</f>
        <v>0</v>
      </c>
      <c r="CB6" s="376" t="str">
        <f t="shared" si="25"/>
        <v>0</v>
      </c>
      <c r="CC6" s="375" t="str">
        <f>IF(CB6&lt;&gt;"0",(M6*CB6/CB30),"0")</f>
        <v>0</v>
      </c>
      <c r="CD6" s="376" t="str">
        <f t="shared" si="26"/>
        <v>0</v>
      </c>
      <c r="CE6" s="375" t="str">
        <f>IF(CD6&lt;&gt;"0",(M6*CD6/CD30),"0")</f>
        <v>0</v>
      </c>
      <c r="CF6" s="376" t="str">
        <f t="shared" si="27"/>
        <v>0</v>
      </c>
      <c r="CG6" s="375" t="str">
        <f>IF(CF6&lt;&gt;"0",(M6*CF6/CF30),"0")</f>
        <v>0</v>
      </c>
      <c r="CH6" s="376" t="str">
        <f t="shared" si="28"/>
        <v>0</v>
      </c>
      <c r="CI6" s="375" t="str">
        <f>IF(CH6&lt;&gt;"0",(M6*CH6/CH30),"0")</f>
        <v>0</v>
      </c>
      <c r="CJ6" s="376" t="str">
        <f t="shared" si="29"/>
        <v>0</v>
      </c>
      <c r="CK6" s="375" t="str">
        <f>IF(CJ6&lt;&gt;"0",(M6*CJ6/CJ30),"0")</f>
        <v>0</v>
      </c>
      <c r="CL6" s="376" t="str">
        <f t="shared" si="30"/>
        <v>0</v>
      </c>
      <c r="CM6" s="375" t="str">
        <f>IF(CL6&lt;&gt;"0",(M6*CL6/CL30),"0")</f>
        <v>0</v>
      </c>
      <c r="CN6" s="376" t="str">
        <f t="shared" si="31"/>
        <v>0</v>
      </c>
      <c r="CO6" s="375" t="str">
        <f>IF(CN6&lt;&gt;"0",(M6*CN6/CN30),"0")</f>
        <v>0</v>
      </c>
      <c r="CP6" s="376" t="str">
        <f t="shared" si="32"/>
        <v>0</v>
      </c>
      <c r="CQ6" s="375" t="str">
        <f>IF(CP6&lt;&gt;"0",(M6*CP6/CP30),"0")</f>
        <v>0</v>
      </c>
      <c r="CR6" s="376" t="str">
        <f t="shared" si="33"/>
        <v>0</v>
      </c>
      <c r="CS6" s="375" t="str">
        <f>IF(CR6&lt;&gt;"0",(M6*CR6/CR30),"0")</f>
        <v>0</v>
      </c>
      <c r="CT6" s="376" t="str">
        <f t="shared" si="34"/>
        <v>0</v>
      </c>
      <c r="CU6" s="375" t="str">
        <f>IF(CT6&lt;&gt;"0",(M6*CT6/CT30),"0")</f>
        <v>0</v>
      </c>
      <c r="CV6" s="376" t="str">
        <f t="shared" si="35"/>
        <v>0</v>
      </c>
      <c r="CW6" s="375" t="str">
        <f>IF(CV6&lt;&gt;"0",(M6*CV6/CV30),"0")</f>
        <v>0</v>
      </c>
      <c r="CX6" s="376" t="str">
        <f t="shared" si="36"/>
        <v>0</v>
      </c>
      <c r="CY6" s="375" t="str">
        <f>IF(CX6&lt;&gt;"0",(M6*CX6/CX30),"0")</f>
        <v>0</v>
      </c>
      <c r="CZ6" s="376" t="str">
        <f t="shared" si="37"/>
        <v>0</v>
      </c>
      <c r="DA6" s="375" t="str">
        <f>IF(CZ6&lt;&gt;"0",(M6*CZ6/CZ30),"0")</f>
        <v>0</v>
      </c>
      <c r="DB6" s="376" t="e">
        <f t="shared" si="38"/>
        <v>#REF!</v>
      </c>
      <c r="DC6" s="375" t="e">
        <f>IF(DB6&lt;&gt;"0",(W6*DB6/DB30),"0")</f>
        <v>#REF!</v>
      </c>
      <c r="DD6" s="376" t="e">
        <f t="shared" si="39"/>
        <v>#REF!</v>
      </c>
      <c r="DE6" s="375" t="e">
        <f>IF(DD6&lt;&gt;"0",(W6*DD6/DD30),"0")</f>
        <v>#REF!</v>
      </c>
      <c r="DF6" s="376" t="e">
        <f t="shared" si="40"/>
        <v>#REF!</v>
      </c>
      <c r="DG6" s="375" t="e">
        <f>IF(DF6&lt;&gt;"0",(W6*DF6/DF30),"0")</f>
        <v>#REF!</v>
      </c>
      <c r="DH6" s="376" t="e">
        <f t="shared" si="41"/>
        <v>#REF!</v>
      </c>
      <c r="DI6" s="375" t="e">
        <f>IF(DH6&lt;&gt;"0",(W6*DH6/DH30),"0")</f>
        <v>#REF!</v>
      </c>
      <c r="DJ6" s="376" t="e">
        <f t="shared" si="42"/>
        <v>#REF!</v>
      </c>
      <c r="DK6" s="375" t="e">
        <f>IF(DJ6&lt;&gt;"0",(W6*DJ6/DJ30),"0")</f>
        <v>#REF!</v>
      </c>
    </row>
    <row r="7" spans="1:115" x14ac:dyDescent="0.25">
      <c r="A7" s="596"/>
      <c r="B7" s="357">
        <v>4</v>
      </c>
      <c r="C7" s="358" t="str">
        <f>'3. Scénario E32a'!I53</f>
        <v>?</v>
      </c>
      <c r="D7" s="358" t="str">
        <f>'3. Scénario E32a'!J53</f>
        <v>?</v>
      </c>
      <c r="E7" s="358" t="str">
        <f>'3. Scénario E32a'!K53</f>
        <v>?</v>
      </c>
      <c r="F7" s="358" t="str">
        <f>'3. Scénario E32a'!L53</f>
        <v>?</v>
      </c>
      <c r="G7" s="460" t="s">
        <v>1039</v>
      </c>
      <c r="H7" s="461"/>
      <c r="I7" s="461"/>
      <c r="J7" s="468"/>
      <c r="K7" s="372" t="e">
        <f>'3. Scénario E32a'!#REF!</f>
        <v>#REF!</v>
      </c>
      <c r="L7" s="373" t="e">
        <f>'3. Scénario E32a'!#REF!</f>
        <v>#REF!</v>
      </c>
      <c r="M7" s="362">
        <f t="shared" si="0"/>
        <v>1</v>
      </c>
      <c r="N7" s="362" t="e">
        <f t="shared" si="1"/>
        <v>#REF!</v>
      </c>
      <c r="O7" s="362" t="e">
        <f t="shared" si="2"/>
        <v>#REF!</v>
      </c>
      <c r="P7" s="374" t="str">
        <f>IF(D7=P3,K7,"0")</f>
        <v>0</v>
      </c>
      <c r="Q7" s="375" t="str">
        <f>IF(P7&lt;&gt;"0",(M7*P7/P30),"0")</f>
        <v>0</v>
      </c>
      <c r="R7" s="375" t="str">
        <f>IF(D7=R3,K7,"0")</f>
        <v>0</v>
      </c>
      <c r="S7" s="375" t="str">
        <f>IF(R7&lt;&gt;"0",(M7*R7/R30),"0")</f>
        <v>0</v>
      </c>
      <c r="T7" s="375" t="str">
        <f>IF(D7=T3,K7,"0")</f>
        <v>0</v>
      </c>
      <c r="U7" s="375" t="str">
        <f>IF(T7&lt;&gt;"0",(M7*T7/T30),"0")</f>
        <v>0</v>
      </c>
      <c r="V7" s="375" t="str">
        <f>IF(D7=V3,K7,"0")</f>
        <v>0</v>
      </c>
      <c r="W7" s="375" t="str">
        <f>IF(V7&lt;&gt;"0",(M7*V7/V30),"0")</f>
        <v>0</v>
      </c>
      <c r="X7" s="375" t="str">
        <f>IF(D7=X3,K7,"0")</f>
        <v>0</v>
      </c>
      <c r="Y7" s="375" t="str">
        <f>IF(X7&lt;&gt;"0",(M7*X7/X30),"0")</f>
        <v>0</v>
      </c>
      <c r="Z7" s="375" t="str">
        <f>IF(D7=Z3,K7,"0")</f>
        <v>0</v>
      </c>
      <c r="AA7" s="375" t="str">
        <f>IF(Z7&lt;&gt;"0",(M7*Z7/Z30),"0")</f>
        <v>0</v>
      </c>
      <c r="AB7" s="375" t="str">
        <f>IF(D7=AB3,K7,"0")</f>
        <v>0</v>
      </c>
      <c r="AC7" s="375" t="str">
        <f>IF(AB7&lt;&gt;"0",(M7*AB7/AB30),"0")</f>
        <v>0</v>
      </c>
      <c r="AD7" s="375" t="str">
        <f>IF(D7=AD3,K7,"0")</f>
        <v>0</v>
      </c>
      <c r="AE7" s="375" t="str">
        <f>IF(AD7&lt;&gt;"0",(M7*AD7/AD30),"0")</f>
        <v>0</v>
      </c>
      <c r="AF7" s="375" t="str">
        <f>IF(D7=AF3,K7,"0")</f>
        <v>0</v>
      </c>
      <c r="AG7" s="375" t="str">
        <f>IF(AF7&lt;&gt;"0",(M7*AF7/AF30),"0")</f>
        <v>0</v>
      </c>
      <c r="AH7" s="376" t="str">
        <f t="shared" si="3"/>
        <v>0</v>
      </c>
      <c r="AI7" s="375" t="str">
        <f>IF(AH7&lt;&gt;"0",(M7*AH7/AH30),"0")</f>
        <v>0</v>
      </c>
      <c r="AJ7" s="375" t="str">
        <f>IF(D7=AJ3,K7,"0")</f>
        <v>0</v>
      </c>
      <c r="AK7" s="375" t="str">
        <f>IF(AJ7&lt;&gt;"0",(M7*AJ7/AJ30),"0")</f>
        <v>0</v>
      </c>
      <c r="AL7" s="376" t="str">
        <f t="shared" si="4"/>
        <v>0</v>
      </c>
      <c r="AM7" s="375" t="str">
        <f>IF(AL7&lt;&gt;"0",(M7*AL7/AL30),"0")</f>
        <v>0</v>
      </c>
      <c r="AN7" s="376" t="str">
        <f t="shared" si="5"/>
        <v>0</v>
      </c>
      <c r="AO7" s="375" t="str">
        <f>IF(AN7&lt;&gt;"0",(M7*AN7/AN30),"0")</f>
        <v>0</v>
      </c>
      <c r="AP7" s="376" t="str">
        <f t="shared" si="6"/>
        <v>0</v>
      </c>
      <c r="AQ7" s="375" t="str">
        <f>IF(AP7&lt;&gt;"0",(M7*AP7/AP30),"0")</f>
        <v>0</v>
      </c>
      <c r="AR7" s="376" t="str">
        <f t="shared" si="7"/>
        <v>0</v>
      </c>
      <c r="AS7" s="375" t="str">
        <f>IF(AR7&lt;&gt;"0",(M7*AR7/AR30),"0")</f>
        <v>0</v>
      </c>
      <c r="AT7" s="376" t="str">
        <f t="shared" si="8"/>
        <v>0</v>
      </c>
      <c r="AU7" s="375" t="str">
        <f>IF(AT7&lt;&gt;"0",(M7*AT7/AT30),"0")</f>
        <v>0</v>
      </c>
      <c r="AV7" s="376" t="str">
        <f t="shared" si="9"/>
        <v>0</v>
      </c>
      <c r="AW7" s="375" t="str">
        <f>IF(AV7&lt;&gt;"0",(M7*AV7/AV30),"0")</f>
        <v>0</v>
      </c>
      <c r="AX7" s="376" t="str">
        <f t="shared" si="10"/>
        <v>0</v>
      </c>
      <c r="AY7" s="375" t="str">
        <f>IF(AX7&lt;&gt;"0",(M7*AX7/AX30),"0")</f>
        <v>0</v>
      </c>
      <c r="AZ7" s="376" t="str">
        <f t="shared" si="11"/>
        <v>0</v>
      </c>
      <c r="BA7" s="375" t="str">
        <f>IF(AZ7&lt;&gt;"0",(M7*AZ7/AZ30),"0")</f>
        <v>0</v>
      </c>
      <c r="BB7" s="376" t="str">
        <f t="shared" si="12"/>
        <v>0</v>
      </c>
      <c r="BC7" s="375" t="str">
        <f>IF(BB7&lt;&gt;"0",(M7*BB7/BB30),"0")</f>
        <v>0</v>
      </c>
      <c r="BD7" s="376" t="str">
        <f t="shared" si="13"/>
        <v>0</v>
      </c>
      <c r="BE7" s="375" t="str">
        <f>IF(BD7&lt;&gt;"0",(M7*BD7/BD30),"0")</f>
        <v>0</v>
      </c>
      <c r="BF7" s="376" t="str">
        <f t="shared" si="14"/>
        <v>0</v>
      </c>
      <c r="BG7" s="375" t="str">
        <f>IF(BF7&lt;&gt;"0",(M7*BF7/BF30),"0")</f>
        <v>0</v>
      </c>
      <c r="BH7" s="376" t="str">
        <f t="shared" si="15"/>
        <v>0</v>
      </c>
      <c r="BI7" s="375" t="str">
        <f>IF(BH7&lt;&gt;"0",(M7*BH7/BH30),"0")</f>
        <v>0</v>
      </c>
      <c r="BJ7" s="376" t="str">
        <f t="shared" si="16"/>
        <v>0</v>
      </c>
      <c r="BK7" s="375" t="str">
        <f>IF(BJ7&lt;&gt;"0",(M7*BJ7/BJ30),"0")</f>
        <v>0</v>
      </c>
      <c r="BL7" s="376" t="str">
        <f t="shared" si="17"/>
        <v>0</v>
      </c>
      <c r="BM7" s="375" t="str">
        <f>IF(BL7&lt;&gt;"0",(M7*BL7/BL30),"0")</f>
        <v>0</v>
      </c>
      <c r="BN7" s="376" t="str">
        <f t="shared" si="18"/>
        <v>0</v>
      </c>
      <c r="BO7" s="375" t="str">
        <f>IF(BN7&lt;&gt;"0",(M7*BN7/BN30),"0")</f>
        <v>0</v>
      </c>
      <c r="BP7" s="376" t="str">
        <f t="shared" si="19"/>
        <v>0</v>
      </c>
      <c r="BQ7" s="375" t="str">
        <f>IF(BP7&lt;&gt;"0",(M7*BP7/BP30),"0")</f>
        <v>0</v>
      </c>
      <c r="BR7" s="376" t="str">
        <f t="shared" si="20"/>
        <v>0</v>
      </c>
      <c r="BS7" s="375" t="str">
        <f>IF(BR7&lt;&gt;"0",(M7*BR7/BR30),"0")</f>
        <v>0</v>
      </c>
      <c r="BT7" s="376" t="str">
        <f t="shared" si="21"/>
        <v>0</v>
      </c>
      <c r="BU7" s="375" t="str">
        <f>IF(BT7&lt;&gt;"0",(M7*BT7/BT30),"0")</f>
        <v>0</v>
      </c>
      <c r="BV7" s="376" t="str">
        <f t="shared" si="22"/>
        <v>0</v>
      </c>
      <c r="BW7" s="375" t="str">
        <f>IF(BV7&lt;&gt;"0",(M7*BV7/BV30),"0")</f>
        <v>0</v>
      </c>
      <c r="BX7" s="376" t="str">
        <f t="shared" si="23"/>
        <v>0</v>
      </c>
      <c r="BY7" s="375" t="str">
        <f>IF(BX7&lt;&gt;"0",(M7*BX7/BX30),"0")</f>
        <v>0</v>
      </c>
      <c r="BZ7" s="376" t="str">
        <f t="shared" si="24"/>
        <v>0</v>
      </c>
      <c r="CA7" s="375" t="str">
        <f>IF(BZ7&lt;&gt;"0",(M7*BZ7/BZ30),"0")</f>
        <v>0</v>
      </c>
      <c r="CB7" s="376" t="str">
        <f t="shared" si="25"/>
        <v>0</v>
      </c>
      <c r="CC7" s="375" t="str">
        <f>IF(CB7&lt;&gt;"0",(M7*CB7/CB30),"0")</f>
        <v>0</v>
      </c>
      <c r="CD7" s="376" t="str">
        <f t="shared" si="26"/>
        <v>0</v>
      </c>
      <c r="CE7" s="375" t="str">
        <f>IF(CD7&lt;&gt;"0",(M7*CD7/CD30),"0")</f>
        <v>0</v>
      </c>
      <c r="CF7" s="376" t="str">
        <f t="shared" si="27"/>
        <v>0</v>
      </c>
      <c r="CG7" s="375" t="str">
        <f>IF(CF7&lt;&gt;"0",(M7*CF7/CF30),"0")</f>
        <v>0</v>
      </c>
      <c r="CH7" s="376" t="str">
        <f t="shared" si="28"/>
        <v>0</v>
      </c>
      <c r="CI7" s="375" t="str">
        <f>IF(CH7&lt;&gt;"0",(M7*CH7/CH30),"0")</f>
        <v>0</v>
      </c>
      <c r="CJ7" s="376" t="str">
        <f t="shared" si="29"/>
        <v>0</v>
      </c>
      <c r="CK7" s="375" t="str">
        <f>IF(CJ7&lt;&gt;"0",(M7*CJ7/CJ30),"0")</f>
        <v>0</v>
      </c>
      <c r="CL7" s="376" t="str">
        <f t="shared" si="30"/>
        <v>0</v>
      </c>
      <c r="CM7" s="375" t="str">
        <f>IF(CL7&lt;&gt;"0",(M7*CL7/CL30),"0")</f>
        <v>0</v>
      </c>
      <c r="CN7" s="376" t="str">
        <f t="shared" si="31"/>
        <v>0</v>
      </c>
      <c r="CO7" s="375" t="str">
        <f>IF(CN7&lt;&gt;"0",(M7*CN7/CN30),"0")</f>
        <v>0</v>
      </c>
      <c r="CP7" s="376" t="str">
        <f t="shared" si="32"/>
        <v>0</v>
      </c>
      <c r="CQ7" s="375" t="str">
        <f>IF(CP7&lt;&gt;"0",(M7*CP7/CP30),"0")</f>
        <v>0</v>
      </c>
      <c r="CR7" s="376" t="str">
        <f t="shared" si="33"/>
        <v>0</v>
      </c>
      <c r="CS7" s="375" t="str">
        <f>IF(CR7&lt;&gt;"0",(M7*CR7/CR30),"0")</f>
        <v>0</v>
      </c>
      <c r="CT7" s="376" t="str">
        <f t="shared" si="34"/>
        <v>0</v>
      </c>
      <c r="CU7" s="375" t="str">
        <f>IF(CT7&lt;&gt;"0",(M7*CT7/CT30),"0")</f>
        <v>0</v>
      </c>
      <c r="CV7" s="376" t="str">
        <f t="shared" si="35"/>
        <v>0</v>
      </c>
      <c r="CW7" s="375" t="str">
        <f>IF(CV7&lt;&gt;"0",(M7*CV7/CV30),"0")</f>
        <v>0</v>
      </c>
      <c r="CX7" s="376" t="str">
        <f t="shared" si="36"/>
        <v>0</v>
      </c>
      <c r="CY7" s="375" t="str">
        <f>IF(CX7&lt;&gt;"0",(M7*CX7/CX30),"0")</f>
        <v>0</v>
      </c>
      <c r="CZ7" s="376" t="str">
        <f t="shared" si="37"/>
        <v>0</v>
      </c>
      <c r="DA7" s="375" t="str">
        <f>IF(CZ7&lt;&gt;"0",(M7*CZ7/CZ30),"0")</f>
        <v>0</v>
      </c>
      <c r="DB7" s="376" t="e">
        <f t="shared" si="38"/>
        <v>#REF!</v>
      </c>
      <c r="DC7" s="375" t="e">
        <f>IF(DB7&lt;&gt;"0",(W7*DB7/DB30),"0")</f>
        <v>#REF!</v>
      </c>
      <c r="DD7" s="376" t="e">
        <f t="shared" si="39"/>
        <v>#REF!</v>
      </c>
      <c r="DE7" s="375" t="e">
        <f>IF(DD7&lt;&gt;"0",(W7*DD7/DD30),"0")</f>
        <v>#REF!</v>
      </c>
      <c r="DF7" s="376" t="e">
        <f t="shared" si="40"/>
        <v>#REF!</v>
      </c>
      <c r="DG7" s="375" t="e">
        <f>IF(DF7&lt;&gt;"0",(W7*DF7/DF30),"0")</f>
        <v>#REF!</v>
      </c>
      <c r="DH7" s="376" t="e">
        <f t="shared" si="41"/>
        <v>#REF!</v>
      </c>
      <c r="DI7" s="375" t="e">
        <f>IF(DH7&lt;&gt;"0",(W7*DH7/DH30),"0")</f>
        <v>#REF!</v>
      </c>
      <c r="DJ7" s="376" t="e">
        <f t="shared" si="42"/>
        <v>#REF!</v>
      </c>
      <c r="DK7" s="375" t="e">
        <f>IF(DJ7&lt;&gt;"0",(W7*DJ7/DJ30),"0")</f>
        <v>#REF!</v>
      </c>
    </row>
    <row r="8" spans="1:115" x14ac:dyDescent="0.25">
      <c r="A8" s="596"/>
      <c r="B8" s="357">
        <v>5</v>
      </c>
      <c r="C8" s="358" t="str">
        <f>'3. Scénario E32a'!I54</f>
        <v>?</v>
      </c>
      <c r="D8" s="358" t="str">
        <f>'3. Scénario E32a'!J54</f>
        <v>?</v>
      </c>
      <c r="E8" s="358" t="str">
        <f>'3. Scénario E32a'!K54</f>
        <v>?</v>
      </c>
      <c r="F8" s="358" t="str">
        <f>'3. Scénario E32a'!L54</f>
        <v>?</v>
      </c>
      <c r="G8" s="460"/>
      <c r="H8" s="461"/>
      <c r="I8" s="461"/>
      <c r="J8" s="468"/>
      <c r="K8" s="372" t="e">
        <f>'3. Scénario E32a'!#REF!</f>
        <v>#REF!</v>
      </c>
      <c r="L8" s="373" t="e">
        <f>'3. Scénario E32a'!#REF!</f>
        <v>#REF!</v>
      </c>
      <c r="M8" s="362">
        <f t="shared" si="0"/>
        <v>0</v>
      </c>
      <c r="N8" s="362" t="e">
        <f t="shared" si="1"/>
        <v>#REF!</v>
      </c>
      <c r="O8" s="362" t="e">
        <f t="shared" si="2"/>
        <v>#REF!</v>
      </c>
      <c r="P8" s="374" t="str">
        <f>IF(D8=P3,K8,"0")</f>
        <v>0</v>
      </c>
      <c r="Q8" s="375" t="str">
        <f>IF(P8&lt;&gt;"0",(M8*P8/P30),"0")</f>
        <v>0</v>
      </c>
      <c r="R8" s="375" t="str">
        <f>IF(D8=R3,K8,"0")</f>
        <v>0</v>
      </c>
      <c r="S8" s="375" t="str">
        <f>IF(R8&lt;&gt;"0",(M8*R8/R30),"0")</f>
        <v>0</v>
      </c>
      <c r="T8" s="375" t="str">
        <f>IF(D8=T3,K8,"0")</f>
        <v>0</v>
      </c>
      <c r="U8" s="375" t="str">
        <f>IF(T8&lt;&gt;"0",(M8*T8/T30),"0")</f>
        <v>0</v>
      </c>
      <c r="V8" s="375" t="str">
        <f>IF(D8=V3,K8,"0")</f>
        <v>0</v>
      </c>
      <c r="W8" s="375" t="str">
        <f>IF(V8&lt;&gt;"0",(M8*V8/V30),"0")</f>
        <v>0</v>
      </c>
      <c r="X8" s="375" t="str">
        <f>IF(D8=X3,K8,"0")</f>
        <v>0</v>
      </c>
      <c r="Y8" s="375" t="str">
        <f>IF(X8&lt;&gt;"0",(M8*X8/X30),"0")</f>
        <v>0</v>
      </c>
      <c r="Z8" s="375" t="str">
        <f>IF(D8=Z3,K8,"0")</f>
        <v>0</v>
      </c>
      <c r="AA8" s="375" t="str">
        <f>IF(Z8&lt;&gt;"0",(M8*Z8/Z30),"0")</f>
        <v>0</v>
      </c>
      <c r="AB8" s="375" t="str">
        <f>IF(D8=AB3,K8,"0")</f>
        <v>0</v>
      </c>
      <c r="AC8" s="375" t="str">
        <f>IF(AB8&lt;&gt;"0",(M8*AB8/AB30),"0")</f>
        <v>0</v>
      </c>
      <c r="AD8" s="375" t="str">
        <f>IF(D8=AD3,K8,"0")</f>
        <v>0</v>
      </c>
      <c r="AE8" s="375" t="str">
        <f>IF(AD8&lt;&gt;"0",(M8*AD8/AD30),"0")</f>
        <v>0</v>
      </c>
      <c r="AF8" s="375" t="str">
        <f>IF(D8=AF3,K8,"0")</f>
        <v>0</v>
      </c>
      <c r="AG8" s="375" t="str">
        <f>IF(AF8&lt;&gt;"0",(M8*AF8/AF30),"0")</f>
        <v>0</v>
      </c>
      <c r="AH8" s="376" t="str">
        <f t="shared" si="3"/>
        <v>0</v>
      </c>
      <c r="AI8" s="375" t="str">
        <f>IF(AH8&lt;&gt;"0",(M8*AH8/AH30),"0")</f>
        <v>0</v>
      </c>
      <c r="AJ8" s="375" t="str">
        <f>IF(D8=AJ3,K8,"0")</f>
        <v>0</v>
      </c>
      <c r="AK8" s="375" t="str">
        <f>IF(AJ8&lt;&gt;"0",(M8*AJ8/AJ30),"0")</f>
        <v>0</v>
      </c>
      <c r="AL8" s="376" t="str">
        <f t="shared" si="4"/>
        <v>0</v>
      </c>
      <c r="AM8" s="375" t="str">
        <f>IF(AL8&lt;&gt;"0",(M8*AL8/AL30),"0")</f>
        <v>0</v>
      </c>
      <c r="AN8" s="376" t="str">
        <f t="shared" si="5"/>
        <v>0</v>
      </c>
      <c r="AO8" s="375" t="str">
        <f>IF(AN8&lt;&gt;"0",(M8*AN8/AN30),"0")</f>
        <v>0</v>
      </c>
      <c r="AP8" s="376" t="str">
        <f t="shared" si="6"/>
        <v>0</v>
      </c>
      <c r="AQ8" s="375" t="str">
        <f>IF(AP8&lt;&gt;"0",(M8*AP8/AP30),"0")</f>
        <v>0</v>
      </c>
      <c r="AR8" s="376" t="str">
        <f t="shared" si="7"/>
        <v>0</v>
      </c>
      <c r="AS8" s="375" t="str">
        <f>IF(AR8&lt;&gt;"0",(M8*AR8/AR30),"0")</f>
        <v>0</v>
      </c>
      <c r="AT8" s="376" t="str">
        <f t="shared" si="8"/>
        <v>0</v>
      </c>
      <c r="AU8" s="375" t="str">
        <f>IF(AT8&lt;&gt;"0",(M8*AT8/AT30),"0")</f>
        <v>0</v>
      </c>
      <c r="AV8" s="376" t="str">
        <f t="shared" si="9"/>
        <v>0</v>
      </c>
      <c r="AW8" s="375" t="str">
        <f>IF(AV8&lt;&gt;"0",(M8*AV8/AV30),"0")</f>
        <v>0</v>
      </c>
      <c r="AX8" s="376" t="str">
        <f t="shared" si="10"/>
        <v>0</v>
      </c>
      <c r="AY8" s="375" t="str">
        <f>IF(AX8&lt;&gt;"0",(M8*AX8/AX30),"0")</f>
        <v>0</v>
      </c>
      <c r="AZ8" s="376" t="str">
        <f t="shared" si="11"/>
        <v>0</v>
      </c>
      <c r="BA8" s="375" t="str">
        <f>IF(AZ8&lt;&gt;"0",(M8*AZ8/AZ30),"0")</f>
        <v>0</v>
      </c>
      <c r="BB8" s="376" t="str">
        <f t="shared" si="12"/>
        <v>0</v>
      </c>
      <c r="BC8" s="375" t="str">
        <f>IF(BB8&lt;&gt;"0",(M8*BB8/BB30),"0")</f>
        <v>0</v>
      </c>
      <c r="BD8" s="376" t="str">
        <f t="shared" si="13"/>
        <v>0</v>
      </c>
      <c r="BE8" s="375" t="str">
        <f>IF(BD8&lt;&gt;"0",(M8*BD8/BD30),"0")</f>
        <v>0</v>
      </c>
      <c r="BF8" s="376" t="str">
        <f t="shared" si="14"/>
        <v>0</v>
      </c>
      <c r="BG8" s="375" t="str">
        <f>IF(BF8&lt;&gt;"0",(M8*BF8/BF30),"0")</f>
        <v>0</v>
      </c>
      <c r="BH8" s="376" t="str">
        <f t="shared" si="15"/>
        <v>0</v>
      </c>
      <c r="BI8" s="375" t="str">
        <f>IF(BH8&lt;&gt;"0",(M8*BH8/BH30),"0")</f>
        <v>0</v>
      </c>
      <c r="BJ8" s="376" t="str">
        <f t="shared" si="16"/>
        <v>0</v>
      </c>
      <c r="BK8" s="375" t="str">
        <f>IF(BJ8&lt;&gt;"0",(M8*BJ8/BJ30),"0")</f>
        <v>0</v>
      </c>
      <c r="BL8" s="376" t="str">
        <f t="shared" si="17"/>
        <v>0</v>
      </c>
      <c r="BM8" s="375" t="str">
        <f>IF(BL8&lt;&gt;"0",(M8*BL8/BL30),"0")</f>
        <v>0</v>
      </c>
      <c r="BN8" s="376" t="str">
        <f t="shared" si="18"/>
        <v>0</v>
      </c>
      <c r="BO8" s="375" t="str">
        <f>IF(BN8&lt;&gt;"0",(M8*BN8/BN30),"0")</f>
        <v>0</v>
      </c>
      <c r="BP8" s="376" t="str">
        <f t="shared" si="19"/>
        <v>0</v>
      </c>
      <c r="BQ8" s="375" t="str">
        <f>IF(BP8&lt;&gt;"0",(M8*BP8/BP30),"0")</f>
        <v>0</v>
      </c>
      <c r="BR8" s="376" t="str">
        <f t="shared" si="20"/>
        <v>0</v>
      </c>
      <c r="BS8" s="375" t="str">
        <f>IF(BR8&lt;&gt;"0",(M8*BR8/BR30),"0")</f>
        <v>0</v>
      </c>
      <c r="BT8" s="376" t="str">
        <f t="shared" si="21"/>
        <v>0</v>
      </c>
      <c r="BU8" s="375" t="str">
        <f>IF(BT8&lt;&gt;"0",(M8*BT8/BT30),"0")</f>
        <v>0</v>
      </c>
      <c r="BV8" s="376" t="str">
        <f t="shared" si="22"/>
        <v>0</v>
      </c>
      <c r="BW8" s="375" t="str">
        <f>IF(BV8&lt;&gt;"0",(M8*BV8/BV30),"0")</f>
        <v>0</v>
      </c>
      <c r="BX8" s="376" t="str">
        <f t="shared" si="23"/>
        <v>0</v>
      </c>
      <c r="BY8" s="375" t="str">
        <f>IF(BX8&lt;&gt;"0",(M8*BX8/BX30),"0")</f>
        <v>0</v>
      </c>
      <c r="BZ8" s="376" t="str">
        <f t="shared" si="24"/>
        <v>0</v>
      </c>
      <c r="CA8" s="375" t="str">
        <f>IF(BZ8&lt;&gt;"0",(M8*BZ8/BZ30),"0")</f>
        <v>0</v>
      </c>
      <c r="CB8" s="376" t="str">
        <f t="shared" si="25"/>
        <v>0</v>
      </c>
      <c r="CC8" s="375" t="str">
        <f>IF(CB8&lt;&gt;"0",(M8*CB8/CB30),"0")</f>
        <v>0</v>
      </c>
      <c r="CD8" s="376" t="str">
        <f t="shared" si="26"/>
        <v>0</v>
      </c>
      <c r="CE8" s="375" t="str">
        <f>IF(CD8&lt;&gt;"0",(M8*CD8/CD30),"0")</f>
        <v>0</v>
      </c>
      <c r="CF8" s="376" t="str">
        <f t="shared" si="27"/>
        <v>0</v>
      </c>
      <c r="CG8" s="375" t="str">
        <f>IF(CF8&lt;&gt;"0",(M8*CF8/CF30),"0")</f>
        <v>0</v>
      </c>
      <c r="CH8" s="376" t="str">
        <f t="shared" si="28"/>
        <v>0</v>
      </c>
      <c r="CI8" s="375" t="str">
        <f>IF(CH8&lt;&gt;"0",(M8*CH8/CH30),"0")</f>
        <v>0</v>
      </c>
      <c r="CJ8" s="376" t="str">
        <f t="shared" si="29"/>
        <v>0</v>
      </c>
      <c r="CK8" s="375" t="str">
        <f>IF(CJ8&lt;&gt;"0",(M8*CJ8/CJ30),"0")</f>
        <v>0</v>
      </c>
      <c r="CL8" s="376" t="str">
        <f t="shared" si="30"/>
        <v>0</v>
      </c>
      <c r="CM8" s="375" t="str">
        <f>IF(CL8&lt;&gt;"0",(M8*CL8/CL30),"0")</f>
        <v>0</v>
      </c>
      <c r="CN8" s="376" t="str">
        <f t="shared" si="31"/>
        <v>0</v>
      </c>
      <c r="CO8" s="375" t="str">
        <f>IF(CN8&lt;&gt;"0",(M8*CN8/CN30),"0")</f>
        <v>0</v>
      </c>
      <c r="CP8" s="376" t="str">
        <f t="shared" si="32"/>
        <v>0</v>
      </c>
      <c r="CQ8" s="375" t="str">
        <f>IF(CP8&lt;&gt;"0",(M8*CP8/CP30),"0")</f>
        <v>0</v>
      </c>
      <c r="CR8" s="376" t="str">
        <f t="shared" si="33"/>
        <v>0</v>
      </c>
      <c r="CS8" s="375" t="str">
        <f>IF(CR8&lt;&gt;"0",(M8*CR8/CR30),"0")</f>
        <v>0</v>
      </c>
      <c r="CT8" s="376" t="str">
        <f t="shared" si="34"/>
        <v>0</v>
      </c>
      <c r="CU8" s="375" t="str">
        <f>IF(CT8&lt;&gt;"0",(M8*CT8/CT30),"0")</f>
        <v>0</v>
      </c>
      <c r="CV8" s="376" t="str">
        <f t="shared" si="35"/>
        <v>0</v>
      </c>
      <c r="CW8" s="375" t="str">
        <f>IF(CV8&lt;&gt;"0",(M8*CV8/CV30),"0")</f>
        <v>0</v>
      </c>
      <c r="CX8" s="376" t="str">
        <f t="shared" si="36"/>
        <v>0</v>
      </c>
      <c r="CY8" s="375" t="str">
        <f>IF(CX8&lt;&gt;"0",(M8*CX8/CX30),"0")</f>
        <v>0</v>
      </c>
      <c r="CZ8" s="376" t="str">
        <f t="shared" si="37"/>
        <v>0</v>
      </c>
      <c r="DA8" s="375" t="str">
        <f>IF(CZ8&lt;&gt;"0",(M8*CZ8/CZ30),"0")</f>
        <v>0</v>
      </c>
      <c r="DB8" s="376" t="e">
        <f t="shared" si="38"/>
        <v>#REF!</v>
      </c>
      <c r="DC8" s="375" t="e">
        <f>IF(DB8&lt;&gt;"0",(W8*DB8/DB30),"0")</f>
        <v>#REF!</v>
      </c>
      <c r="DD8" s="376" t="e">
        <f t="shared" si="39"/>
        <v>#REF!</v>
      </c>
      <c r="DE8" s="375" t="e">
        <f>IF(DD8&lt;&gt;"0",(W8*DD8/DD30),"0")</f>
        <v>#REF!</v>
      </c>
      <c r="DF8" s="376" t="e">
        <f t="shared" si="40"/>
        <v>#REF!</v>
      </c>
      <c r="DG8" s="375" t="e">
        <f>IF(DF8&lt;&gt;"0",(W8*DF8/DF30),"0")</f>
        <v>#REF!</v>
      </c>
      <c r="DH8" s="376" t="e">
        <f t="shared" si="41"/>
        <v>#REF!</v>
      </c>
      <c r="DI8" s="375" t="e">
        <f>IF(DH8&lt;&gt;"0",(W8*DH8/DH30),"0")</f>
        <v>#REF!</v>
      </c>
      <c r="DJ8" s="376" t="e">
        <f t="shared" si="42"/>
        <v>#REF!</v>
      </c>
      <c r="DK8" s="375" t="e">
        <f>IF(DJ8&lt;&gt;"0",(W8*DJ8/DJ30),"0")</f>
        <v>#REF!</v>
      </c>
    </row>
    <row r="9" spans="1:115" x14ac:dyDescent="0.25">
      <c r="A9" s="596"/>
      <c r="B9" s="357">
        <v>6</v>
      </c>
      <c r="C9" s="358" t="str">
        <f>'3. Scénario E32a'!I55</f>
        <v>?</v>
      </c>
      <c r="D9" s="358" t="str">
        <f>'3. Scénario E32a'!J55</f>
        <v>?</v>
      </c>
      <c r="E9" s="358" t="str">
        <f>'3. Scénario E32a'!K55</f>
        <v>?</v>
      </c>
      <c r="F9" s="358" t="str">
        <f>'3. Scénario E32a'!L55</f>
        <v>?</v>
      </c>
      <c r="G9" s="460"/>
      <c r="H9" s="469"/>
      <c r="I9" s="461"/>
      <c r="J9" s="468"/>
      <c r="K9" s="372" t="e">
        <f>'3. Scénario E32a'!#REF!</f>
        <v>#REF!</v>
      </c>
      <c r="L9" s="373" t="e">
        <f>'3. Scénario E32a'!#REF!</f>
        <v>#REF!</v>
      </c>
      <c r="M9" s="362">
        <f t="shared" si="0"/>
        <v>0</v>
      </c>
      <c r="N9" s="362" t="e">
        <f t="shared" si="1"/>
        <v>#REF!</v>
      </c>
      <c r="O9" s="362" t="e">
        <f t="shared" si="2"/>
        <v>#REF!</v>
      </c>
      <c r="P9" s="374" t="str">
        <f>IF(D9=P3,K9,"0")</f>
        <v>0</v>
      </c>
      <c r="Q9" s="375" t="str">
        <f>IF(P9&lt;&gt;"0",(M9*P9/P30),"0")</f>
        <v>0</v>
      </c>
      <c r="R9" s="375" t="str">
        <f>IF(D9=R3,K9,"0")</f>
        <v>0</v>
      </c>
      <c r="S9" s="375" t="str">
        <f>IF(R9&lt;&gt;"0",(M9*R9/R30),"0")</f>
        <v>0</v>
      </c>
      <c r="T9" s="375" t="str">
        <f>IF(D9=T3,K9,"0")</f>
        <v>0</v>
      </c>
      <c r="U9" s="375" t="str">
        <f>IF(T9&lt;&gt;"0",(M9*T9/T30),"0")</f>
        <v>0</v>
      </c>
      <c r="V9" s="375" t="str">
        <f>IF(D9=V3,K9,"0")</f>
        <v>0</v>
      </c>
      <c r="W9" s="375" t="str">
        <f>IF(V9&lt;&gt;"0",(M9*V9/V30),"0")</f>
        <v>0</v>
      </c>
      <c r="X9" s="375" t="str">
        <f>IF(D9=X3,K9,"0")</f>
        <v>0</v>
      </c>
      <c r="Y9" s="375" t="str">
        <f>IF(X9&lt;&gt;"0",(M9*X9/X30),"0")</f>
        <v>0</v>
      </c>
      <c r="Z9" s="375" t="str">
        <f>IF(D9=Z3,K9,"0")</f>
        <v>0</v>
      </c>
      <c r="AA9" s="375" t="str">
        <f>IF(Z9&lt;&gt;"0",(M9*Z9/Z30),"0")</f>
        <v>0</v>
      </c>
      <c r="AB9" s="375" t="str">
        <f>IF(D9=AB3,K9,"0")</f>
        <v>0</v>
      </c>
      <c r="AC9" s="375" t="str">
        <f>IF(AB9&lt;&gt;"0",(M9*AB9/AB30),"0")</f>
        <v>0</v>
      </c>
      <c r="AD9" s="375" t="str">
        <f>IF(D9=AD3,K9,"0")</f>
        <v>0</v>
      </c>
      <c r="AE9" s="375" t="str">
        <f>IF(AD9&lt;&gt;"0",(M9*AD9/AD30),"0")</f>
        <v>0</v>
      </c>
      <c r="AF9" s="375" t="str">
        <f>IF(D9=AF3,K9,"0")</f>
        <v>0</v>
      </c>
      <c r="AG9" s="375" t="str">
        <f>IF(AF9&lt;&gt;"0",(M9*AF9/AF30),"0")</f>
        <v>0</v>
      </c>
      <c r="AH9" s="376" t="str">
        <f t="shared" si="3"/>
        <v>0</v>
      </c>
      <c r="AI9" s="375" t="str">
        <f>IF(AH9&lt;&gt;"0",(M9*AH9/AH30),"0")</f>
        <v>0</v>
      </c>
      <c r="AJ9" s="375" t="str">
        <f>IF(D9=AJ3,K9,"0")</f>
        <v>0</v>
      </c>
      <c r="AK9" s="375" t="str">
        <f>IF(AJ9&lt;&gt;"0",(M9*AJ9/AJ30),"0")</f>
        <v>0</v>
      </c>
      <c r="AL9" s="376" t="str">
        <f t="shared" si="4"/>
        <v>0</v>
      </c>
      <c r="AM9" s="375" t="str">
        <f>IF(AL9&lt;&gt;"0",(M9*AL9/AL30),"0")</f>
        <v>0</v>
      </c>
      <c r="AN9" s="376" t="str">
        <f t="shared" si="5"/>
        <v>0</v>
      </c>
      <c r="AO9" s="375" t="str">
        <f>IF(AN9&lt;&gt;"0",(M9*AN9/AN30),"0")</f>
        <v>0</v>
      </c>
      <c r="AP9" s="376" t="str">
        <f t="shared" si="6"/>
        <v>0</v>
      </c>
      <c r="AQ9" s="375" t="str">
        <f>IF(AP9&lt;&gt;"0",(M9*AP9/AP30),"0")</f>
        <v>0</v>
      </c>
      <c r="AR9" s="376" t="str">
        <f t="shared" si="7"/>
        <v>0</v>
      </c>
      <c r="AS9" s="375" t="str">
        <f>IF(AR9&lt;&gt;"0",(M9*AR9/AR30),"0")</f>
        <v>0</v>
      </c>
      <c r="AT9" s="376" t="str">
        <f t="shared" si="8"/>
        <v>0</v>
      </c>
      <c r="AU9" s="375" t="str">
        <f>IF(AT9&lt;&gt;"0",(M9*AT9/AT30),"0")</f>
        <v>0</v>
      </c>
      <c r="AV9" s="376" t="str">
        <f t="shared" si="9"/>
        <v>0</v>
      </c>
      <c r="AW9" s="375" t="str">
        <f>IF(AV9&lt;&gt;"0",(M9*AV9/AV30),"0")</f>
        <v>0</v>
      </c>
      <c r="AX9" s="376" t="str">
        <f t="shared" si="10"/>
        <v>0</v>
      </c>
      <c r="AY9" s="375" t="str">
        <f>IF(AX9&lt;&gt;"0",(M9*AX9/AX30),"0")</f>
        <v>0</v>
      </c>
      <c r="AZ9" s="376" t="str">
        <f t="shared" si="11"/>
        <v>0</v>
      </c>
      <c r="BA9" s="375" t="str">
        <f>IF(AZ9&lt;&gt;"0",(M9*AZ9/AZ30),"0")</f>
        <v>0</v>
      </c>
      <c r="BB9" s="376" t="str">
        <f t="shared" si="12"/>
        <v>0</v>
      </c>
      <c r="BC9" s="375" t="str">
        <f>IF(BB9&lt;&gt;"0",(M9*BB9/BB30),"0")</f>
        <v>0</v>
      </c>
      <c r="BD9" s="376" t="str">
        <f t="shared" si="13"/>
        <v>0</v>
      </c>
      <c r="BE9" s="375" t="str">
        <f>IF(BD9&lt;&gt;"0",(M9*BD9/BD30),"0")</f>
        <v>0</v>
      </c>
      <c r="BF9" s="376" t="str">
        <f t="shared" si="14"/>
        <v>0</v>
      </c>
      <c r="BG9" s="375" t="str">
        <f>IF(BF9&lt;&gt;"0",(M9*BF9/BF30),"0")</f>
        <v>0</v>
      </c>
      <c r="BH9" s="376" t="str">
        <f t="shared" si="15"/>
        <v>0</v>
      </c>
      <c r="BI9" s="375" t="str">
        <f>IF(BH9&lt;&gt;"0",(M9*BH9/BH30),"0")</f>
        <v>0</v>
      </c>
      <c r="BJ9" s="376" t="str">
        <f t="shared" si="16"/>
        <v>0</v>
      </c>
      <c r="BK9" s="375" t="str">
        <f>IF(BJ9&lt;&gt;"0",(M9*BJ9/BJ30),"0")</f>
        <v>0</v>
      </c>
      <c r="BL9" s="376" t="str">
        <f t="shared" si="17"/>
        <v>0</v>
      </c>
      <c r="BM9" s="375" t="str">
        <f>IF(BL9&lt;&gt;"0",(M9*BL9/BL30),"0")</f>
        <v>0</v>
      </c>
      <c r="BN9" s="376" t="str">
        <f t="shared" si="18"/>
        <v>0</v>
      </c>
      <c r="BO9" s="375" t="str">
        <f>IF(BN9&lt;&gt;"0",(M9*BN9/BN30),"0")</f>
        <v>0</v>
      </c>
      <c r="BP9" s="376" t="str">
        <f t="shared" si="19"/>
        <v>0</v>
      </c>
      <c r="BQ9" s="375" t="str">
        <f>IF(BP9&lt;&gt;"0",(M9*BP9/BP30),"0")</f>
        <v>0</v>
      </c>
      <c r="BR9" s="376" t="str">
        <f t="shared" si="20"/>
        <v>0</v>
      </c>
      <c r="BS9" s="375" t="str">
        <f>IF(BR9&lt;&gt;"0",(M9*BR9/BR30),"0")</f>
        <v>0</v>
      </c>
      <c r="BT9" s="376" t="str">
        <f t="shared" si="21"/>
        <v>0</v>
      </c>
      <c r="BU9" s="375" t="str">
        <f>IF(BT9&lt;&gt;"0",(M9*BT9/BT30),"0")</f>
        <v>0</v>
      </c>
      <c r="BV9" s="376" t="str">
        <f t="shared" si="22"/>
        <v>0</v>
      </c>
      <c r="BW9" s="375" t="str">
        <f>IF(BV9&lt;&gt;"0",(M9*BV9/BV30),"0")</f>
        <v>0</v>
      </c>
      <c r="BX9" s="376" t="str">
        <f t="shared" si="23"/>
        <v>0</v>
      </c>
      <c r="BY9" s="375" t="str">
        <f>IF(BX9&lt;&gt;"0",(M9*BX9/BX30),"0")</f>
        <v>0</v>
      </c>
      <c r="BZ9" s="376" t="str">
        <f t="shared" si="24"/>
        <v>0</v>
      </c>
      <c r="CA9" s="375" t="str">
        <f>IF(BZ9&lt;&gt;"0",(M9*BZ9/BZ30),"0")</f>
        <v>0</v>
      </c>
      <c r="CB9" s="376" t="str">
        <f t="shared" si="25"/>
        <v>0</v>
      </c>
      <c r="CC9" s="375" t="str">
        <f>IF(CB9&lt;&gt;"0",(M9*CB9/CB30),"0")</f>
        <v>0</v>
      </c>
      <c r="CD9" s="376" t="str">
        <f t="shared" si="26"/>
        <v>0</v>
      </c>
      <c r="CE9" s="375" t="str">
        <f>IF(CD9&lt;&gt;"0",(M9*CD9/CD30),"0")</f>
        <v>0</v>
      </c>
      <c r="CF9" s="376" t="str">
        <f t="shared" si="27"/>
        <v>0</v>
      </c>
      <c r="CG9" s="375" t="str">
        <f>IF(CF9&lt;&gt;"0",(M9*CF9/CF30),"0")</f>
        <v>0</v>
      </c>
      <c r="CH9" s="376" t="str">
        <f t="shared" si="28"/>
        <v>0</v>
      </c>
      <c r="CI9" s="375" t="str">
        <f>IF(CH9&lt;&gt;"0",(M9*CH9/CH30),"0")</f>
        <v>0</v>
      </c>
      <c r="CJ9" s="376" t="str">
        <f t="shared" si="29"/>
        <v>0</v>
      </c>
      <c r="CK9" s="375" t="str">
        <f>IF(CJ9&lt;&gt;"0",(M9*CJ9/CJ30),"0")</f>
        <v>0</v>
      </c>
      <c r="CL9" s="376" t="str">
        <f t="shared" si="30"/>
        <v>0</v>
      </c>
      <c r="CM9" s="375" t="str">
        <f>IF(CL9&lt;&gt;"0",(M9*CL9/CL30),"0")</f>
        <v>0</v>
      </c>
      <c r="CN9" s="376" t="str">
        <f t="shared" si="31"/>
        <v>0</v>
      </c>
      <c r="CO9" s="375" t="str">
        <f>IF(CN9&lt;&gt;"0",(M9*CN9/CN30),"0")</f>
        <v>0</v>
      </c>
      <c r="CP9" s="376" t="str">
        <f t="shared" si="32"/>
        <v>0</v>
      </c>
      <c r="CQ9" s="375" t="str">
        <f>IF(CP9&lt;&gt;"0",(M9*CP9/CP30),"0")</f>
        <v>0</v>
      </c>
      <c r="CR9" s="376" t="str">
        <f t="shared" si="33"/>
        <v>0</v>
      </c>
      <c r="CS9" s="375" t="str">
        <f>IF(CR9&lt;&gt;"0",(M9*CR9/CR30),"0")</f>
        <v>0</v>
      </c>
      <c r="CT9" s="376" t="str">
        <f t="shared" si="34"/>
        <v>0</v>
      </c>
      <c r="CU9" s="375" t="str">
        <f>IF(CT9&lt;&gt;"0",(M9*CT9/CT30),"0")</f>
        <v>0</v>
      </c>
      <c r="CV9" s="376" t="str">
        <f t="shared" si="35"/>
        <v>0</v>
      </c>
      <c r="CW9" s="375" t="str">
        <f>IF(CV9&lt;&gt;"0",(M9*CV9/CV30),"0")</f>
        <v>0</v>
      </c>
      <c r="CX9" s="376" t="str">
        <f t="shared" si="36"/>
        <v>0</v>
      </c>
      <c r="CY9" s="375" t="str">
        <f>IF(CX9&lt;&gt;"0",(M9*CX9/CX30),"0")</f>
        <v>0</v>
      </c>
      <c r="CZ9" s="376" t="str">
        <f t="shared" si="37"/>
        <v>0</v>
      </c>
      <c r="DA9" s="375" t="str">
        <f>IF(CZ9&lt;&gt;"0",(M9*CZ9/CZ30),"0")</f>
        <v>0</v>
      </c>
      <c r="DB9" s="376" t="e">
        <f t="shared" si="38"/>
        <v>#REF!</v>
      </c>
      <c r="DC9" s="375" t="e">
        <f>IF(DB9&lt;&gt;"0",(W9*DB9/DB30),"0")</f>
        <v>#REF!</v>
      </c>
      <c r="DD9" s="376" t="e">
        <f t="shared" si="39"/>
        <v>#REF!</v>
      </c>
      <c r="DE9" s="375" t="e">
        <f>IF(DD9&lt;&gt;"0",(W9*DD9/DD30),"0")</f>
        <v>#REF!</v>
      </c>
      <c r="DF9" s="376" t="e">
        <f t="shared" si="40"/>
        <v>#REF!</v>
      </c>
      <c r="DG9" s="375" t="e">
        <f>IF(DF9&lt;&gt;"0",(W9*DF9/DF30),"0")</f>
        <v>#REF!</v>
      </c>
      <c r="DH9" s="376" t="e">
        <f t="shared" si="41"/>
        <v>#REF!</v>
      </c>
      <c r="DI9" s="375" t="e">
        <f>IF(DH9&lt;&gt;"0",(W9*DH9/DH30),"0")</f>
        <v>#REF!</v>
      </c>
      <c r="DJ9" s="376" t="e">
        <f t="shared" si="42"/>
        <v>#REF!</v>
      </c>
      <c r="DK9" s="375" t="e">
        <f>IF(DJ9&lt;&gt;"0",(W9*DJ9/DJ30),"0")</f>
        <v>#REF!</v>
      </c>
    </row>
    <row r="10" spans="1:115" x14ac:dyDescent="0.25">
      <c r="A10" s="596"/>
      <c r="B10" s="357">
        <v>7</v>
      </c>
      <c r="C10" s="358" t="str">
        <f>'3. Scénario E32a'!I56</f>
        <v>?</v>
      </c>
      <c r="D10" s="358" t="str">
        <f>'3. Scénario E32a'!J56</f>
        <v>?</v>
      </c>
      <c r="E10" s="358" t="str">
        <f>'3. Scénario E32a'!K56</f>
        <v>?</v>
      </c>
      <c r="F10" s="358" t="str">
        <f>'3. Scénario E32a'!L56</f>
        <v>?</v>
      </c>
      <c r="G10" s="460"/>
      <c r="H10" s="461"/>
      <c r="I10" s="461"/>
      <c r="J10" s="468"/>
      <c r="K10" s="372" t="e">
        <f>'3. Scénario E32a'!#REF!</f>
        <v>#REF!</v>
      </c>
      <c r="L10" s="373" t="e">
        <f>'3. Scénario E32a'!#REF!</f>
        <v>#REF!</v>
      </c>
      <c r="M10" s="362">
        <f t="shared" si="0"/>
        <v>0</v>
      </c>
      <c r="N10" s="362" t="e">
        <f t="shared" si="1"/>
        <v>#REF!</v>
      </c>
      <c r="O10" s="362" t="e">
        <f t="shared" si="2"/>
        <v>#REF!</v>
      </c>
      <c r="P10" s="374" t="str">
        <f>IF(D10=P3,K10,"0")</f>
        <v>0</v>
      </c>
      <c r="Q10" s="375" t="str">
        <f>IF(P10&lt;&gt;"0",(M10*P10/P30),"0")</f>
        <v>0</v>
      </c>
      <c r="R10" s="375" t="str">
        <f>IF(D10=R3,K10,"0")</f>
        <v>0</v>
      </c>
      <c r="S10" s="375" t="str">
        <f>IF(R10&lt;&gt;"0",(M10*R10/R30),"0")</f>
        <v>0</v>
      </c>
      <c r="T10" s="375" t="str">
        <f>IF(D10=T3,K10,"0")</f>
        <v>0</v>
      </c>
      <c r="U10" s="375" t="str">
        <f>IF(T10&lt;&gt;"0",(M10*T10/T30),"0")</f>
        <v>0</v>
      </c>
      <c r="V10" s="375" t="str">
        <f>IF(D10=V3,K10,"0")</f>
        <v>0</v>
      </c>
      <c r="W10" s="375" t="str">
        <f>IF(V10&lt;&gt;"0",(M10*V10/V30),"0")</f>
        <v>0</v>
      </c>
      <c r="X10" s="375" t="str">
        <f>IF(D10=X3,K10,"0")</f>
        <v>0</v>
      </c>
      <c r="Y10" s="375" t="str">
        <f>IF(X10&lt;&gt;"0",(M10*X10/X30),"0")</f>
        <v>0</v>
      </c>
      <c r="Z10" s="375" t="str">
        <f>IF(D10=Z3,K10,"0")</f>
        <v>0</v>
      </c>
      <c r="AA10" s="375" t="str">
        <f>IF(Z10&lt;&gt;"0",(M10*Z10/Z30),"0")</f>
        <v>0</v>
      </c>
      <c r="AB10" s="375" t="str">
        <f>IF(D10=AB3,K10,"0")</f>
        <v>0</v>
      </c>
      <c r="AC10" s="375" t="str">
        <f>IF(AB10&lt;&gt;"0",(M10*AB10/AB30),"0")</f>
        <v>0</v>
      </c>
      <c r="AD10" s="375" t="str">
        <f>IF(D10=AD3,K10,"0")</f>
        <v>0</v>
      </c>
      <c r="AE10" s="375" t="str">
        <f>IF(AD10&lt;&gt;"0",(M10*AD10/AD30),"0")</f>
        <v>0</v>
      </c>
      <c r="AF10" s="375" t="str">
        <f>IF(D10=AF3,K10,"0")</f>
        <v>0</v>
      </c>
      <c r="AG10" s="375" t="str">
        <f>IF(AF10&lt;&gt;"0",(M10*AF10/AF30),"0")</f>
        <v>0</v>
      </c>
      <c r="AH10" s="376" t="str">
        <f t="shared" si="3"/>
        <v>0</v>
      </c>
      <c r="AI10" s="375" t="str">
        <f>IF(AH10&lt;&gt;"0",(M10*AH10/AH30),"0")</f>
        <v>0</v>
      </c>
      <c r="AJ10" s="375" t="str">
        <f>IF(D10=AJ3,K10,"0")</f>
        <v>0</v>
      </c>
      <c r="AK10" s="375" t="str">
        <f>IF(AJ10&lt;&gt;"0",(M10*AJ10/AJ30),"0")</f>
        <v>0</v>
      </c>
      <c r="AL10" s="376" t="str">
        <f t="shared" si="4"/>
        <v>0</v>
      </c>
      <c r="AM10" s="375" t="str">
        <f>IF(AL10&lt;&gt;"0",(M10*AL10/AL30),"0")</f>
        <v>0</v>
      </c>
      <c r="AN10" s="376" t="str">
        <f t="shared" si="5"/>
        <v>0</v>
      </c>
      <c r="AO10" s="375" t="str">
        <f>IF(AN10&lt;&gt;"0",(M10*AN10/AN30),"0")</f>
        <v>0</v>
      </c>
      <c r="AP10" s="376" t="str">
        <f t="shared" si="6"/>
        <v>0</v>
      </c>
      <c r="AQ10" s="375" t="str">
        <f>IF(AP10&lt;&gt;"0",(M10*AP10/AP30),"0")</f>
        <v>0</v>
      </c>
      <c r="AR10" s="376" t="str">
        <f t="shared" si="7"/>
        <v>0</v>
      </c>
      <c r="AS10" s="375" t="str">
        <f>IF(AR10&lt;&gt;"0",(M10*AR10/AR30),"0")</f>
        <v>0</v>
      </c>
      <c r="AT10" s="376" t="str">
        <f t="shared" si="8"/>
        <v>0</v>
      </c>
      <c r="AU10" s="375" t="str">
        <f>IF(AT10&lt;&gt;"0",(M10*AT10/AT30),"0")</f>
        <v>0</v>
      </c>
      <c r="AV10" s="376" t="str">
        <f t="shared" si="9"/>
        <v>0</v>
      </c>
      <c r="AW10" s="375" t="str">
        <f>IF(AV10&lt;&gt;"0",(M10*AV10/AV30),"0")</f>
        <v>0</v>
      </c>
      <c r="AX10" s="376" t="str">
        <f t="shared" si="10"/>
        <v>0</v>
      </c>
      <c r="AY10" s="375" t="str">
        <f>IF(AX10&lt;&gt;"0",(M10*AX10/AX30),"0")</f>
        <v>0</v>
      </c>
      <c r="AZ10" s="376" t="str">
        <f t="shared" si="11"/>
        <v>0</v>
      </c>
      <c r="BA10" s="375" t="str">
        <f>IF(AZ10&lt;&gt;"0",(M10*AZ10/AZ30),"0")</f>
        <v>0</v>
      </c>
      <c r="BB10" s="376" t="str">
        <f t="shared" si="12"/>
        <v>0</v>
      </c>
      <c r="BC10" s="375" t="str">
        <f>IF(BB10&lt;&gt;"0",(M10*BB10/BB30),"0")</f>
        <v>0</v>
      </c>
      <c r="BD10" s="376" t="str">
        <f t="shared" si="13"/>
        <v>0</v>
      </c>
      <c r="BE10" s="375" t="str">
        <f>IF(BD10&lt;&gt;"0",(M10*BD10/BD30),"0")</f>
        <v>0</v>
      </c>
      <c r="BF10" s="376" t="str">
        <f t="shared" si="14"/>
        <v>0</v>
      </c>
      <c r="BG10" s="375" t="str">
        <f>IF(BF10&lt;&gt;"0",(M10*BF10/BF30),"0")</f>
        <v>0</v>
      </c>
      <c r="BH10" s="376" t="str">
        <f t="shared" si="15"/>
        <v>0</v>
      </c>
      <c r="BI10" s="375" t="str">
        <f>IF(BH10&lt;&gt;"0",(M10*BH10/BH30),"0")</f>
        <v>0</v>
      </c>
      <c r="BJ10" s="376" t="str">
        <f t="shared" si="16"/>
        <v>0</v>
      </c>
      <c r="BK10" s="375" t="str">
        <f>IF(BJ10&lt;&gt;"0",(M10*BJ10/BJ30),"0")</f>
        <v>0</v>
      </c>
      <c r="BL10" s="376" t="str">
        <f t="shared" si="17"/>
        <v>0</v>
      </c>
      <c r="BM10" s="375" t="str">
        <f>IF(BL10&lt;&gt;"0",(M10*BL10/BL30),"0")</f>
        <v>0</v>
      </c>
      <c r="BN10" s="376" t="str">
        <f t="shared" si="18"/>
        <v>0</v>
      </c>
      <c r="BO10" s="375" t="str">
        <f>IF(BN10&lt;&gt;"0",(M10*BN10/BN30),"0")</f>
        <v>0</v>
      </c>
      <c r="BP10" s="376" t="str">
        <f t="shared" si="19"/>
        <v>0</v>
      </c>
      <c r="BQ10" s="375" t="str">
        <f>IF(BP10&lt;&gt;"0",(M10*BP10/BP30),"0")</f>
        <v>0</v>
      </c>
      <c r="BR10" s="376" t="str">
        <f t="shared" si="20"/>
        <v>0</v>
      </c>
      <c r="BS10" s="375" t="str">
        <f>IF(BR10&lt;&gt;"0",(M10*BR10/BR30),"0")</f>
        <v>0</v>
      </c>
      <c r="BT10" s="376" t="str">
        <f t="shared" si="21"/>
        <v>0</v>
      </c>
      <c r="BU10" s="375" t="str">
        <f>IF(BT10&lt;&gt;"0",(M10*BT10/BT30),"0")</f>
        <v>0</v>
      </c>
      <c r="BV10" s="376" t="str">
        <f t="shared" si="22"/>
        <v>0</v>
      </c>
      <c r="BW10" s="375" t="str">
        <f>IF(BV10&lt;&gt;"0",(M10*BV10/BV30),"0")</f>
        <v>0</v>
      </c>
      <c r="BX10" s="376" t="str">
        <f t="shared" si="23"/>
        <v>0</v>
      </c>
      <c r="BY10" s="375" t="str">
        <f>IF(BX10&lt;&gt;"0",(M10*BX10/BX30),"0")</f>
        <v>0</v>
      </c>
      <c r="BZ10" s="376" t="str">
        <f t="shared" si="24"/>
        <v>0</v>
      </c>
      <c r="CA10" s="375" t="str">
        <f>IF(BZ10&lt;&gt;"0",(M10*BZ10/BZ30),"0")</f>
        <v>0</v>
      </c>
      <c r="CB10" s="376" t="str">
        <f t="shared" si="25"/>
        <v>0</v>
      </c>
      <c r="CC10" s="375" t="str">
        <f>IF(CB10&lt;&gt;"0",(M10*CB10/CB30),"0")</f>
        <v>0</v>
      </c>
      <c r="CD10" s="376" t="str">
        <f t="shared" si="26"/>
        <v>0</v>
      </c>
      <c r="CE10" s="375" t="str">
        <f>IF(CD10&lt;&gt;"0",(M10*CD10/CD30),"0")</f>
        <v>0</v>
      </c>
      <c r="CF10" s="376" t="str">
        <f t="shared" si="27"/>
        <v>0</v>
      </c>
      <c r="CG10" s="375" t="str">
        <f>IF(CF10&lt;&gt;"0",(M10*CF10/CF30),"0")</f>
        <v>0</v>
      </c>
      <c r="CH10" s="376" t="str">
        <f t="shared" si="28"/>
        <v>0</v>
      </c>
      <c r="CI10" s="375" t="str">
        <f>IF(CH10&lt;&gt;"0",(M10*CH10/CH30),"0")</f>
        <v>0</v>
      </c>
      <c r="CJ10" s="376" t="str">
        <f t="shared" si="29"/>
        <v>0</v>
      </c>
      <c r="CK10" s="375" t="str">
        <f>IF(CJ10&lt;&gt;"0",(M10*CJ10/CJ30),"0")</f>
        <v>0</v>
      </c>
      <c r="CL10" s="376" t="str">
        <f t="shared" si="30"/>
        <v>0</v>
      </c>
      <c r="CM10" s="375" t="str">
        <f>IF(CL10&lt;&gt;"0",(M10*CL10/CL30),"0")</f>
        <v>0</v>
      </c>
      <c r="CN10" s="376" t="str">
        <f t="shared" si="31"/>
        <v>0</v>
      </c>
      <c r="CO10" s="375" t="str">
        <f>IF(CN10&lt;&gt;"0",(M10*CN10/CN30),"0")</f>
        <v>0</v>
      </c>
      <c r="CP10" s="376" t="str">
        <f t="shared" si="32"/>
        <v>0</v>
      </c>
      <c r="CQ10" s="375" t="str">
        <f>IF(CP10&lt;&gt;"0",(M10*CP10/CP30),"0")</f>
        <v>0</v>
      </c>
      <c r="CR10" s="376" t="str">
        <f t="shared" si="33"/>
        <v>0</v>
      </c>
      <c r="CS10" s="375" t="str">
        <f>IF(CR10&lt;&gt;"0",(M10*CR10/CR30),"0")</f>
        <v>0</v>
      </c>
      <c r="CT10" s="376" t="str">
        <f t="shared" si="34"/>
        <v>0</v>
      </c>
      <c r="CU10" s="375" t="str">
        <f>IF(CT10&lt;&gt;"0",(M10*CT10/CT30),"0")</f>
        <v>0</v>
      </c>
      <c r="CV10" s="376" t="str">
        <f t="shared" si="35"/>
        <v>0</v>
      </c>
      <c r="CW10" s="375" t="str">
        <f>IF(CV10&lt;&gt;"0",(M10*CV10/CV30),"0")</f>
        <v>0</v>
      </c>
      <c r="CX10" s="376" t="str">
        <f t="shared" si="36"/>
        <v>0</v>
      </c>
      <c r="CY10" s="375" t="str">
        <f>IF(CX10&lt;&gt;"0",(M10*CX10/CX30),"0")</f>
        <v>0</v>
      </c>
      <c r="CZ10" s="376" t="str">
        <f t="shared" si="37"/>
        <v>0</v>
      </c>
      <c r="DA10" s="375" t="str">
        <f>IF(CZ10&lt;&gt;"0",(M10*CZ10/CZ30),"0")</f>
        <v>0</v>
      </c>
      <c r="DB10" s="376" t="e">
        <f t="shared" si="38"/>
        <v>#REF!</v>
      </c>
      <c r="DC10" s="375" t="e">
        <f>IF(DB10&lt;&gt;"0",(W10*DB10/DB30),"0")</f>
        <v>#REF!</v>
      </c>
      <c r="DD10" s="376" t="e">
        <f t="shared" si="39"/>
        <v>#REF!</v>
      </c>
      <c r="DE10" s="375" t="e">
        <f>IF(DD10&lt;&gt;"0",(W10*DD10/DD30),"0")</f>
        <v>#REF!</v>
      </c>
      <c r="DF10" s="376" t="e">
        <f t="shared" si="40"/>
        <v>#REF!</v>
      </c>
      <c r="DG10" s="375" t="e">
        <f>IF(DF10&lt;&gt;"0",(W10*DF10/DF30),"0")</f>
        <v>#REF!</v>
      </c>
      <c r="DH10" s="376" t="e">
        <f t="shared" si="41"/>
        <v>#REF!</v>
      </c>
      <c r="DI10" s="375" t="e">
        <f>IF(DH10&lt;&gt;"0",(W10*DH10/DH30),"0")</f>
        <v>#REF!</v>
      </c>
      <c r="DJ10" s="376" t="e">
        <f t="shared" si="42"/>
        <v>#REF!</v>
      </c>
      <c r="DK10" s="375" t="e">
        <f>IF(DJ10&lt;&gt;"0",(W10*DJ10/DJ30),"0")</f>
        <v>#REF!</v>
      </c>
    </row>
    <row r="11" spans="1:115" x14ac:dyDescent="0.25">
      <c r="A11" s="596"/>
      <c r="B11" s="357">
        <v>8</v>
      </c>
      <c r="C11" s="358" t="str">
        <f>'3. Scénario E32a'!I57</f>
        <v>?</v>
      </c>
      <c r="D11" s="358" t="str">
        <f>'3. Scénario E32a'!J57</f>
        <v>?</v>
      </c>
      <c r="E11" s="358" t="str">
        <f>'3. Scénario E32a'!K57</f>
        <v>?</v>
      </c>
      <c r="F11" s="358" t="str">
        <f>'3. Scénario E32a'!L57</f>
        <v>?</v>
      </c>
      <c r="G11" s="460"/>
      <c r="H11" s="461"/>
      <c r="I11" s="461"/>
      <c r="J11" s="468"/>
      <c r="K11" s="372" t="e">
        <f>'3. Scénario E32a'!#REF!</f>
        <v>#REF!</v>
      </c>
      <c r="L11" s="373" t="e">
        <f>'3. Scénario E32a'!#REF!</f>
        <v>#REF!</v>
      </c>
      <c r="M11" s="362">
        <f t="shared" si="0"/>
        <v>0</v>
      </c>
      <c r="N11" s="362" t="e">
        <f t="shared" si="1"/>
        <v>#REF!</v>
      </c>
      <c r="O11" s="362" t="e">
        <f t="shared" si="2"/>
        <v>#REF!</v>
      </c>
      <c r="P11" s="374" t="str">
        <f>IF(D11=P3,K11,"0")</f>
        <v>0</v>
      </c>
      <c r="Q11" s="375" t="str">
        <f>IF(P11&lt;&gt;"0",(M11*P11/P30),"0")</f>
        <v>0</v>
      </c>
      <c r="R11" s="375" t="str">
        <f>IF(D11=R3,K11,"0")</f>
        <v>0</v>
      </c>
      <c r="S11" s="375" t="str">
        <f>IF(R11&lt;&gt;"0",(M11*R11/R30),"0")</f>
        <v>0</v>
      </c>
      <c r="T11" s="375" t="str">
        <f>IF(D11=T3,K11,"0")</f>
        <v>0</v>
      </c>
      <c r="U11" s="375" t="str">
        <f>IF(T11&lt;&gt;"0",(M11*T11/T30),"0")</f>
        <v>0</v>
      </c>
      <c r="V11" s="375" t="str">
        <f>IF(D11=V3,K11,"0")</f>
        <v>0</v>
      </c>
      <c r="W11" s="375" t="str">
        <f>IF(V11&lt;&gt;"0",(M11*V11/V30),"0")</f>
        <v>0</v>
      </c>
      <c r="X11" s="375" t="str">
        <f>IF(D11=X3,K11,"0")</f>
        <v>0</v>
      </c>
      <c r="Y11" s="375" t="str">
        <f>IF(X11&lt;&gt;"0",(M11*X11/X30),"0")</f>
        <v>0</v>
      </c>
      <c r="Z11" s="375" t="str">
        <f>IF(D11=Z3,K11,"0")</f>
        <v>0</v>
      </c>
      <c r="AA11" s="375" t="str">
        <f>IF(Z11&lt;&gt;"0",(M11*Z11/Z30),"0")</f>
        <v>0</v>
      </c>
      <c r="AB11" s="375" t="str">
        <f>IF(D11=AB3,K11,"0")</f>
        <v>0</v>
      </c>
      <c r="AC11" s="375" t="str">
        <f>IF(AB11&lt;&gt;"0",(M11*AB11/AB30),"0")</f>
        <v>0</v>
      </c>
      <c r="AD11" s="375" t="str">
        <f>IF(D11=AD3,K11,"0")</f>
        <v>0</v>
      </c>
      <c r="AE11" s="375" t="str">
        <f>IF(AD11&lt;&gt;"0",(M11*AD11/AD30),"0")</f>
        <v>0</v>
      </c>
      <c r="AF11" s="375" t="str">
        <f>IF(D11=AF3,K11,"0")</f>
        <v>0</v>
      </c>
      <c r="AG11" s="375" t="str">
        <f>IF(AF11&lt;&gt;"0",(M11*AF11/AF30),"0")</f>
        <v>0</v>
      </c>
      <c r="AH11" s="376" t="str">
        <f t="shared" si="3"/>
        <v>0</v>
      </c>
      <c r="AI11" s="375" t="str">
        <f>IF(AH11&lt;&gt;"0",(M11*AH11/AH30),"0")</f>
        <v>0</v>
      </c>
      <c r="AJ11" s="375" t="str">
        <f>IF(D11=AJ3,K11,"0")</f>
        <v>0</v>
      </c>
      <c r="AK11" s="375" t="str">
        <f>IF(AJ11&lt;&gt;"0",(M11*AJ11/AJ30),"0")</f>
        <v>0</v>
      </c>
      <c r="AL11" s="376" t="str">
        <f t="shared" si="4"/>
        <v>0</v>
      </c>
      <c r="AM11" s="375" t="str">
        <f>IF(AL11&lt;&gt;"0",(M11*AL11/AL30),"0")</f>
        <v>0</v>
      </c>
      <c r="AN11" s="376" t="str">
        <f t="shared" si="5"/>
        <v>0</v>
      </c>
      <c r="AO11" s="375" t="str">
        <f>IF(AN11&lt;&gt;"0",(M11*AN11/AN30),"0")</f>
        <v>0</v>
      </c>
      <c r="AP11" s="376" t="str">
        <f t="shared" si="6"/>
        <v>0</v>
      </c>
      <c r="AQ11" s="375" t="str">
        <f>IF(AP11&lt;&gt;"0",(M11*AP11/AP30),"0")</f>
        <v>0</v>
      </c>
      <c r="AR11" s="376" t="str">
        <f t="shared" si="7"/>
        <v>0</v>
      </c>
      <c r="AS11" s="375" t="str">
        <f>IF(AR11&lt;&gt;"0",(M11*AR11/AR30),"0")</f>
        <v>0</v>
      </c>
      <c r="AT11" s="376" t="str">
        <f t="shared" si="8"/>
        <v>0</v>
      </c>
      <c r="AU11" s="375" t="str">
        <f>IF(AT11&lt;&gt;"0",(M11*AT11/AT30),"0")</f>
        <v>0</v>
      </c>
      <c r="AV11" s="376" t="str">
        <f t="shared" si="9"/>
        <v>0</v>
      </c>
      <c r="AW11" s="375" t="str">
        <f>IF(AV11&lt;&gt;"0",(M11*AV11/AV30),"0")</f>
        <v>0</v>
      </c>
      <c r="AX11" s="376" t="str">
        <f t="shared" si="10"/>
        <v>0</v>
      </c>
      <c r="AY11" s="375" t="str">
        <f>IF(AX11&lt;&gt;"0",(M11*AX11/AX30),"0")</f>
        <v>0</v>
      </c>
      <c r="AZ11" s="376" t="str">
        <f t="shared" si="11"/>
        <v>0</v>
      </c>
      <c r="BA11" s="375" t="str">
        <f>IF(AZ11&lt;&gt;"0",(M11*AZ11/AZ30),"0")</f>
        <v>0</v>
      </c>
      <c r="BB11" s="376" t="str">
        <f t="shared" si="12"/>
        <v>0</v>
      </c>
      <c r="BC11" s="375" t="str">
        <f>IF(BB11&lt;&gt;"0",(M11*BB11/BB30),"0")</f>
        <v>0</v>
      </c>
      <c r="BD11" s="376" t="str">
        <f t="shared" si="13"/>
        <v>0</v>
      </c>
      <c r="BE11" s="375" t="str">
        <f>IF(BD11&lt;&gt;"0",(M11*BD11/BD30),"0")</f>
        <v>0</v>
      </c>
      <c r="BF11" s="376" t="str">
        <f t="shared" si="14"/>
        <v>0</v>
      </c>
      <c r="BG11" s="375" t="str">
        <f>IF(BF11&lt;&gt;"0",(M11*BF11/BF30),"0")</f>
        <v>0</v>
      </c>
      <c r="BH11" s="376" t="str">
        <f t="shared" si="15"/>
        <v>0</v>
      </c>
      <c r="BI11" s="375" t="str">
        <f>IF(BH11&lt;&gt;"0",(M11*BH11/BH30),"0")</f>
        <v>0</v>
      </c>
      <c r="BJ11" s="376" t="str">
        <f t="shared" si="16"/>
        <v>0</v>
      </c>
      <c r="BK11" s="375" t="str">
        <f>IF(BJ11&lt;&gt;"0",(M11*BJ11/BJ30),"0")</f>
        <v>0</v>
      </c>
      <c r="BL11" s="376" t="str">
        <f t="shared" si="17"/>
        <v>0</v>
      </c>
      <c r="BM11" s="375" t="str">
        <f>IF(BL11&lt;&gt;"0",(M11*BL11/BL30),"0")</f>
        <v>0</v>
      </c>
      <c r="BN11" s="376" t="str">
        <f t="shared" si="18"/>
        <v>0</v>
      </c>
      <c r="BO11" s="375" t="str">
        <f>IF(BN11&lt;&gt;"0",(M11*BN11/BN30),"0")</f>
        <v>0</v>
      </c>
      <c r="BP11" s="376" t="str">
        <f t="shared" si="19"/>
        <v>0</v>
      </c>
      <c r="BQ11" s="375" t="str">
        <f>IF(BP11&lt;&gt;"0",(M11*BP11/BP30),"0")</f>
        <v>0</v>
      </c>
      <c r="BR11" s="376" t="str">
        <f t="shared" si="20"/>
        <v>0</v>
      </c>
      <c r="BS11" s="375" t="str">
        <f>IF(BR11&lt;&gt;"0",(M11*BR11/BR30),"0")</f>
        <v>0</v>
      </c>
      <c r="BT11" s="376" t="str">
        <f t="shared" si="21"/>
        <v>0</v>
      </c>
      <c r="BU11" s="375" t="str">
        <f>IF(BT11&lt;&gt;"0",(M11*BT11/BT30),"0")</f>
        <v>0</v>
      </c>
      <c r="BV11" s="376" t="str">
        <f t="shared" si="22"/>
        <v>0</v>
      </c>
      <c r="BW11" s="375" t="str">
        <f>IF(BV11&lt;&gt;"0",(M11*BV11/BV30),"0")</f>
        <v>0</v>
      </c>
      <c r="BX11" s="376" t="str">
        <f t="shared" si="23"/>
        <v>0</v>
      </c>
      <c r="BY11" s="375" t="str">
        <f>IF(BX11&lt;&gt;"0",(M11*BX11/BX30),"0")</f>
        <v>0</v>
      </c>
      <c r="BZ11" s="376" t="str">
        <f t="shared" si="24"/>
        <v>0</v>
      </c>
      <c r="CA11" s="375" t="str">
        <f>IF(BZ11&lt;&gt;"0",(M11*BZ11/BZ30),"0")</f>
        <v>0</v>
      </c>
      <c r="CB11" s="376" t="str">
        <f t="shared" si="25"/>
        <v>0</v>
      </c>
      <c r="CC11" s="375" t="str">
        <f>IF(CB11&lt;&gt;"0",(M11*CB11/CB30),"0")</f>
        <v>0</v>
      </c>
      <c r="CD11" s="376" t="str">
        <f t="shared" si="26"/>
        <v>0</v>
      </c>
      <c r="CE11" s="375" t="str">
        <f>IF(CD11&lt;&gt;"0",(M11*CD11/CD30),"0")</f>
        <v>0</v>
      </c>
      <c r="CF11" s="376" t="str">
        <f t="shared" si="27"/>
        <v>0</v>
      </c>
      <c r="CG11" s="375" t="str">
        <f>IF(CF11&lt;&gt;"0",(M11*CF11/CF30),"0")</f>
        <v>0</v>
      </c>
      <c r="CH11" s="376" t="str">
        <f t="shared" si="28"/>
        <v>0</v>
      </c>
      <c r="CI11" s="375" t="str">
        <f>IF(CH11&lt;&gt;"0",(M11*CH11/CH30),"0")</f>
        <v>0</v>
      </c>
      <c r="CJ11" s="376" t="str">
        <f t="shared" si="29"/>
        <v>0</v>
      </c>
      <c r="CK11" s="375" t="str">
        <f>IF(CJ11&lt;&gt;"0",(M11*CJ11/CJ30),"0")</f>
        <v>0</v>
      </c>
      <c r="CL11" s="376" t="str">
        <f t="shared" si="30"/>
        <v>0</v>
      </c>
      <c r="CM11" s="375" t="str">
        <f>IF(CL11&lt;&gt;"0",(M11*CL11/CL30),"0")</f>
        <v>0</v>
      </c>
      <c r="CN11" s="376" t="str">
        <f t="shared" si="31"/>
        <v>0</v>
      </c>
      <c r="CO11" s="375" t="str">
        <f>IF(CN11&lt;&gt;"0",(M11*CN11/CN30),"0")</f>
        <v>0</v>
      </c>
      <c r="CP11" s="376" t="str">
        <f t="shared" si="32"/>
        <v>0</v>
      </c>
      <c r="CQ11" s="375" t="str">
        <f>IF(CP11&lt;&gt;"0",(M11*CP11/CP30),"0")</f>
        <v>0</v>
      </c>
      <c r="CR11" s="376" t="str">
        <f t="shared" si="33"/>
        <v>0</v>
      </c>
      <c r="CS11" s="375" t="str">
        <f>IF(CR11&lt;&gt;"0",(M11*CR11/CR30),"0")</f>
        <v>0</v>
      </c>
      <c r="CT11" s="376" t="str">
        <f t="shared" si="34"/>
        <v>0</v>
      </c>
      <c r="CU11" s="375" t="str">
        <f>IF(CT11&lt;&gt;"0",(M11*CT11/CT30),"0")</f>
        <v>0</v>
      </c>
      <c r="CV11" s="376" t="str">
        <f t="shared" si="35"/>
        <v>0</v>
      </c>
      <c r="CW11" s="375" t="str">
        <f>IF(CV11&lt;&gt;"0",(M11*CV11/CV30),"0")</f>
        <v>0</v>
      </c>
      <c r="CX11" s="376" t="str">
        <f t="shared" si="36"/>
        <v>0</v>
      </c>
      <c r="CY11" s="375" t="str">
        <f>IF(CX11&lt;&gt;"0",(M11*CX11/CX30),"0")</f>
        <v>0</v>
      </c>
      <c r="CZ11" s="376" t="str">
        <f t="shared" si="37"/>
        <v>0</v>
      </c>
      <c r="DA11" s="375" t="str">
        <f>IF(CZ11&lt;&gt;"0",(M11*CZ11/CZ30),"0")</f>
        <v>0</v>
      </c>
      <c r="DB11" s="376" t="e">
        <f t="shared" si="38"/>
        <v>#REF!</v>
      </c>
      <c r="DC11" s="375" t="e">
        <f>IF(DB11&lt;&gt;"0",(W11*DB11/DB30),"0")</f>
        <v>#REF!</v>
      </c>
      <c r="DD11" s="376" t="e">
        <f t="shared" si="39"/>
        <v>#REF!</v>
      </c>
      <c r="DE11" s="375" t="e">
        <f>IF(DD11&lt;&gt;"0",(W11*DD11/DD30),"0")</f>
        <v>#REF!</v>
      </c>
      <c r="DF11" s="376" t="e">
        <f t="shared" si="40"/>
        <v>#REF!</v>
      </c>
      <c r="DG11" s="375" t="e">
        <f>IF(DF11&lt;&gt;"0",(W11*DF11/DF30),"0")</f>
        <v>#REF!</v>
      </c>
      <c r="DH11" s="376" t="e">
        <f t="shared" si="41"/>
        <v>#REF!</v>
      </c>
      <c r="DI11" s="375" t="e">
        <f>IF(DH11&lt;&gt;"0",(W11*DH11/DH30),"0")</f>
        <v>#REF!</v>
      </c>
      <c r="DJ11" s="376" t="e">
        <f t="shared" si="42"/>
        <v>#REF!</v>
      </c>
      <c r="DK11" s="375" t="e">
        <f>IF(DJ11&lt;&gt;"0",(W11*DJ11/DJ30),"0")</f>
        <v>#REF!</v>
      </c>
    </row>
    <row r="12" spans="1:115" x14ac:dyDescent="0.25">
      <c r="A12" s="596"/>
      <c r="B12" s="357">
        <v>9</v>
      </c>
      <c r="C12" s="358" t="str">
        <f>'3. Scénario E32a'!I58</f>
        <v>?</v>
      </c>
      <c r="D12" s="358" t="str">
        <f>'3. Scénario E32a'!J58</f>
        <v>?</v>
      </c>
      <c r="E12" s="358" t="str">
        <f>'3. Scénario E32a'!K58</f>
        <v>?</v>
      </c>
      <c r="F12" s="358" t="str">
        <f>'3. Scénario E32a'!L58</f>
        <v>?</v>
      </c>
      <c r="G12" s="460"/>
      <c r="H12" s="461"/>
      <c r="I12" s="461"/>
      <c r="J12" s="468"/>
      <c r="K12" s="372" t="e">
        <f>'3. Scénario E32a'!#REF!</f>
        <v>#REF!</v>
      </c>
      <c r="L12" s="373" t="e">
        <f>'3. Scénario E32a'!#REF!</f>
        <v>#REF!</v>
      </c>
      <c r="M12" s="362">
        <f t="shared" si="0"/>
        <v>0</v>
      </c>
      <c r="N12" s="362" t="e">
        <f t="shared" si="1"/>
        <v>#REF!</v>
      </c>
      <c r="O12" s="362" t="e">
        <f t="shared" si="2"/>
        <v>#REF!</v>
      </c>
      <c r="P12" s="374" t="str">
        <f>IF(D12=P3,K12,"0")</f>
        <v>0</v>
      </c>
      <c r="Q12" s="375" t="str">
        <f>IF(P12&lt;&gt;"0",(M12*P12/P30),"0")</f>
        <v>0</v>
      </c>
      <c r="R12" s="375" t="str">
        <f>IF(D12=R3,K12,"0")</f>
        <v>0</v>
      </c>
      <c r="S12" s="375" t="str">
        <f>IF(R12&lt;&gt;"0",(M12*R12/R30),"0")</f>
        <v>0</v>
      </c>
      <c r="T12" s="375" t="str">
        <f>IF(D12=T3,K12,"0")</f>
        <v>0</v>
      </c>
      <c r="U12" s="375" t="str">
        <f>IF(T12&lt;&gt;"0",(M12*T12/T30),"0")</f>
        <v>0</v>
      </c>
      <c r="V12" s="375" t="str">
        <f>IF(D12=V3,K12,"0")</f>
        <v>0</v>
      </c>
      <c r="W12" s="375" t="str">
        <f>IF(V12&lt;&gt;"0",(M12*V12/V30),"0")</f>
        <v>0</v>
      </c>
      <c r="X12" s="375" t="str">
        <f>IF(D12=X3,K12,"0")</f>
        <v>0</v>
      </c>
      <c r="Y12" s="375" t="str">
        <f>IF(X12&lt;&gt;"0",(M12*X12/X30),"0")</f>
        <v>0</v>
      </c>
      <c r="Z12" s="375" t="str">
        <f>IF(D12=Z3,K12,"0")</f>
        <v>0</v>
      </c>
      <c r="AA12" s="375" t="str">
        <f>IF(Z12&lt;&gt;"0",(M12*Z12/Z30),"0")</f>
        <v>0</v>
      </c>
      <c r="AB12" s="375" t="str">
        <f>IF(D12=AB3,K12,"0")</f>
        <v>0</v>
      </c>
      <c r="AC12" s="375" t="str">
        <f>IF(AB12&lt;&gt;"0",(M12*AB12/AB30),"0")</f>
        <v>0</v>
      </c>
      <c r="AD12" s="375" t="str">
        <f>IF(D12=AD3,K12,"0")</f>
        <v>0</v>
      </c>
      <c r="AE12" s="375" t="str">
        <f>IF(AD12&lt;&gt;"0",(M12*AD12/AD30),"0")</f>
        <v>0</v>
      </c>
      <c r="AF12" s="375" t="str">
        <f>IF(D12=AF3,K12,"0")</f>
        <v>0</v>
      </c>
      <c r="AG12" s="375" t="str">
        <f>IF(AF12&lt;&gt;"0",(M12*AF12/AF30),"0")</f>
        <v>0</v>
      </c>
      <c r="AH12" s="376" t="str">
        <f t="shared" si="3"/>
        <v>0</v>
      </c>
      <c r="AI12" s="375" t="str">
        <f>IF(AH12&lt;&gt;"0",(M12*AH12/AH30),"0")</f>
        <v>0</v>
      </c>
      <c r="AJ12" s="375" t="str">
        <f>IF(D12=AJ3,K12,"0")</f>
        <v>0</v>
      </c>
      <c r="AK12" s="375" t="str">
        <f>IF(AJ12&lt;&gt;"0",(M12*AJ12/AJ30),"0")</f>
        <v>0</v>
      </c>
      <c r="AL12" s="376" t="str">
        <f t="shared" si="4"/>
        <v>0</v>
      </c>
      <c r="AM12" s="375" t="str">
        <f>IF(AL12&lt;&gt;"0",(M12*AL12/AL30),"0")</f>
        <v>0</v>
      </c>
      <c r="AN12" s="376" t="str">
        <f t="shared" si="5"/>
        <v>0</v>
      </c>
      <c r="AO12" s="375" t="str">
        <f>IF(AN12&lt;&gt;"0",(M12*AN12/AN30),"0")</f>
        <v>0</v>
      </c>
      <c r="AP12" s="376" t="str">
        <f t="shared" si="6"/>
        <v>0</v>
      </c>
      <c r="AQ12" s="375" t="str">
        <f>IF(AP12&lt;&gt;"0",(M12*AP12/AP30),"0")</f>
        <v>0</v>
      </c>
      <c r="AR12" s="376" t="str">
        <f t="shared" si="7"/>
        <v>0</v>
      </c>
      <c r="AS12" s="375" t="str">
        <f>IF(AR12&lt;&gt;"0",(M12*AR12/AR30),"0")</f>
        <v>0</v>
      </c>
      <c r="AT12" s="376" t="str">
        <f t="shared" si="8"/>
        <v>0</v>
      </c>
      <c r="AU12" s="375" t="str">
        <f>IF(AT12&lt;&gt;"0",(M12*AT12/AT30),"0")</f>
        <v>0</v>
      </c>
      <c r="AV12" s="376" t="str">
        <f t="shared" si="9"/>
        <v>0</v>
      </c>
      <c r="AW12" s="375" t="str">
        <f>IF(AV12&lt;&gt;"0",(M12*AV12/AV30),"0")</f>
        <v>0</v>
      </c>
      <c r="AX12" s="376" t="str">
        <f t="shared" si="10"/>
        <v>0</v>
      </c>
      <c r="AY12" s="375" t="str">
        <f>IF(AX12&lt;&gt;"0",(M12*AX12/AX30),"0")</f>
        <v>0</v>
      </c>
      <c r="AZ12" s="376" t="str">
        <f t="shared" si="11"/>
        <v>0</v>
      </c>
      <c r="BA12" s="375" t="str">
        <f>IF(AZ12&lt;&gt;"0",(M12*AZ12/AZ30),"0")</f>
        <v>0</v>
      </c>
      <c r="BB12" s="376" t="str">
        <f t="shared" si="12"/>
        <v>0</v>
      </c>
      <c r="BC12" s="375" t="str">
        <f>IF(BB12&lt;&gt;"0",(M12*BB12/BB30),"0")</f>
        <v>0</v>
      </c>
      <c r="BD12" s="376" t="str">
        <f t="shared" si="13"/>
        <v>0</v>
      </c>
      <c r="BE12" s="375" t="str">
        <f>IF(BD12&lt;&gt;"0",(M12*BD12/BD30),"0")</f>
        <v>0</v>
      </c>
      <c r="BF12" s="376" t="str">
        <f t="shared" si="14"/>
        <v>0</v>
      </c>
      <c r="BG12" s="375" t="str">
        <f>IF(BF12&lt;&gt;"0",(M12*BF12/BF30),"0")</f>
        <v>0</v>
      </c>
      <c r="BH12" s="376" t="str">
        <f t="shared" si="15"/>
        <v>0</v>
      </c>
      <c r="BI12" s="375" t="str">
        <f>IF(BH12&lt;&gt;"0",(M12*BH12/BH30),"0")</f>
        <v>0</v>
      </c>
      <c r="BJ12" s="376" t="str">
        <f t="shared" si="16"/>
        <v>0</v>
      </c>
      <c r="BK12" s="375" t="str">
        <f>IF(BJ12&lt;&gt;"0",(M12*BJ12/BJ30),"0")</f>
        <v>0</v>
      </c>
      <c r="BL12" s="376" t="str">
        <f t="shared" si="17"/>
        <v>0</v>
      </c>
      <c r="BM12" s="375" t="str">
        <f>IF(BL12&lt;&gt;"0",(M12*BL12/BL30),"0")</f>
        <v>0</v>
      </c>
      <c r="BN12" s="376" t="str">
        <f t="shared" si="18"/>
        <v>0</v>
      </c>
      <c r="BO12" s="375" t="str">
        <f>IF(BN12&lt;&gt;"0",(M12*BN12/BN30),"0")</f>
        <v>0</v>
      </c>
      <c r="BP12" s="376" t="str">
        <f t="shared" si="19"/>
        <v>0</v>
      </c>
      <c r="BQ12" s="375" t="str">
        <f>IF(BP12&lt;&gt;"0",(M12*BP12/BP30),"0")</f>
        <v>0</v>
      </c>
      <c r="BR12" s="376" t="str">
        <f t="shared" si="20"/>
        <v>0</v>
      </c>
      <c r="BS12" s="375" t="str">
        <f>IF(BR12&lt;&gt;"0",(M12*BR12/BR30),"0")</f>
        <v>0</v>
      </c>
      <c r="BT12" s="376" t="str">
        <f t="shared" si="21"/>
        <v>0</v>
      </c>
      <c r="BU12" s="375" t="str">
        <f>IF(BT12&lt;&gt;"0",(M12*BT12/BT30),"0")</f>
        <v>0</v>
      </c>
      <c r="BV12" s="376" t="str">
        <f t="shared" si="22"/>
        <v>0</v>
      </c>
      <c r="BW12" s="375" t="str">
        <f>IF(BV12&lt;&gt;"0",(M12*BV12/BV30),"0")</f>
        <v>0</v>
      </c>
      <c r="BX12" s="376" t="str">
        <f t="shared" si="23"/>
        <v>0</v>
      </c>
      <c r="BY12" s="375" t="str">
        <f>IF(BX12&lt;&gt;"0",(M12*BX12/BX30),"0")</f>
        <v>0</v>
      </c>
      <c r="BZ12" s="376" t="str">
        <f t="shared" si="24"/>
        <v>0</v>
      </c>
      <c r="CA12" s="375" t="str">
        <f>IF(BZ12&lt;&gt;"0",(M12*BZ12/BZ30),"0")</f>
        <v>0</v>
      </c>
      <c r="CB12" s="376" t="str">
        <f t="shared" si="25"/>
        <v>0</v>
      </c>
      <c r="CC12" s="375" t="str">
        <f>IF(CB12&lt;&gt;"0",(M12*CB12/CB30),"0")</f>
        <v>0</v>
      </c>
      <c r="CD12" s="376" t="str">
        <f t="shared" si="26"/>
        <v>0</v>
      </c>
      <c r="CE12" s="375" t="str">
        <f>IF(CD12&lt;&gt;"0",(M12*CD12/CD30),"0")</f>
        <v>0</v>
      </c>
      <c r="CF12" s="376" t="str">
        <f t="shared" si="27"/>
        <v>0</v>
      </c>
      <c r="CG12" s="375" t="str">
        <f>IF(CF12&lt;&gt;"0",(M12*CF12/CF30),"0")</f>
        <v>0</v>
      </c>
      <c r="CH12" s="376" t="str">
        <f t="shared" si="28"/>
        <v>0</v>
      </c>
      <c r="CI12" s="375" t="str">
        <f>IF(CH12&lt;&gt;"0",(M12*CH12/CH30),"0")</f>
        <v>0</v>
      </c>
      <c r="CJ12" s="376" t="str">
        <f t="shared" si="29"/>
        <v>0</v>
      </c>
      <c r="CK12" s="375" t="str">
        <f>IF(CJ12&lt;&gt;"0",(M12*CJ12/CJ30),"0")</f>
        <v>0</v>
      </c>
      <c r="CL12" s="376" t="str">
        <f t="shared" si="30"/>
        <v>0</v>
      </c>
      <c r="CM12" s="375" t="str">
        <f>IF(CL12&lt;&gt;"0",(M12*CL12/CL30),"0")</f>
        <v>0</v>
      </c>
      <c r="CN12" s="376" t="str">
        <f t="shared" si="31"/>
        <v>0</v>
      </c>
      <c r="CO12" s="375" t="str">
        <f>IF(CN12&lt;&gt;"0",(M12*CN12/CN30),"0")</f>
        <v>0</v>
      </c>
      <c r="CP12" s="376" t="str">
        <f t="shared" si="32"/>
        <v>0</v>
      </c>
      <c r="CQ12" s="375" t="str">
        <f>IF(CP12&lt;&gt;"0",(M12*CP12/CP30),"0")</f>
        <v>0</v>
      </c>
      <c r="CR12" s="376" t="str">
        <f t="shared" si="33"/>
        <v>0</v>
      </c>
      <c r="CS12" s="375" t="str">
        <f>IF(CR12&lt;&gt;"0",(M12*CR12/CR30),"0")</f>
        <v>0</v>
      </c>
      <c r="CT12" s="376" t="str">
        <f t="shared" si="34"/>
        <v>0</v>
      </c>
      <c r="CU12" s="375" t="str">
        <f>IF(CT12&lt;&gt;"0",(M12*CT12/CT30),"0")</f>
        <v>0</v>
      </c>
      <c r="CV12" s="376" t="str">
        <f t="shared" si="35"/>
        <v>0</v>
      </c>
      <c r="CW12" s="375" t="str">
        <f>IF(CV12&lt;&gt;"0",(M12*CV12/CV30),"0")</f>
        <v>0</v>
      </c>
      <c r="CX12" s="376" t="str">
        <f t="shared" si="36"/>
        <v>0</v>
      </c>
      <c r="CY12" s="375" t="str">
        <f>IF(CX12&lt;&gt;"0",(M12*CX12/CX30),"0")</f>
        <v>0</v>
      </c>
      <c r="CZ12" s="376" t="str">
        <f t="shared" si="37"/>
        <v>0</v>
      </c>
      <c r="DA12" s="375" t="str">
        <f>IF(CZ12&lt;&gt;"0",(M12*CZ12/CZ30),"0")</f>
        <v>0</v>
      </c>
      <c r="DB12" s="376" t="e">
        <f t="shared" si="38"/>
        <v>#REF!</v>
      </c>
      <c r="DC12" s="375" t="e">
        <f>IF(DB12&lt;&gt;"0",(W12*DB12/DB30),"0")</f>
        <v>#REF!</v>
      </c>
      <c r="DD12" s="376" t="e">
        <f t="shared" si="39"/>
        <v>#REF!</v>
      </c>
      <c r="DE12" s="375" t="e">
        <f>IF(DD12&lt;&gt;"0",(W12*DD12/DD30),"0")</f>
        <v>#REF!</v>
      </c>
      <c r="DF12" s="376" t="e">
        <f t="shared" si="40"/>
        <v>#REF!</v>
      </c>
      <c r="DG12" s="375" t="e">
        <f>IF(DF12&lt;&gt;"0",(W12*DF12/DF30),"0")</f>
        <v>#REF!</v>
      </c>
      <c r="DH12" s="376" t="e">
        <f t="shared" si="41"/>
        <v>#REF!</v>
      </c>
      <c r="DI12" s="375" t="e">
        <f>IF(DH12&lt;&gt;"0",(W12*DH12/DH30),"0")</f>
        <v>#REF!</v>
      </c>
      <c r="DJ12" s="376" t="e">
        <f t="shared" si="42"/>
        <v>#REF!</v>
      </c>
      <c r="DK12" s="375" t="e">
        <f>IF(DJ12&lt;&gt;"0",(W12*DJ12/DJ30),"0")</f>
        <v>#REF!</v>
      </c>
    </row>
    <row r="13" spans="1:115" x14ac:dyDescent="0.25">
      <c r="A13" s="596"/>
      <c r="B13" s="357">
        <v>10</v>
      </c>
      <c r="C13" s="358" t="str">
        <f>'3. Scénario E32a'!I59</f>
        <v>?</v>
      </c>
      <c r="D13" s="358" t="str">
        <f>'3. Scénario E32a'!J59</f>
        <v>?</v>
      </c>
      <c r="E13" s="358" t="str">
        <f>'3. Scénario E32a'!K59</f>
        <v>?</v>
      </c>
      <c r="F13" s="358" t="str">
        <f>'3. Scénario E32a'!L59</f>
        <v>?</v>
      </c>
      <c r="G13" s="460"/>
      <c r="H13" s="461"/>
      <c r="I13" s="461"/>
      <c r="J13" s="468"/>
      <c r="K13" s="372" t="e">
        <f>'3. Scénario E32a'!#REF!</f>
        <v>#REF!</v>
      </c>
      <c r="L13" s="373" t="e">
        <f>'3. Scénario E32a'!#REF!</f>
        <v>#REF!</v>
      </c>
      <c r="M13" s="362">
        <f t="shared" si="0"/>
        <v>0</v>
      </c>
      <c r="N13" s="362" t="e">
        <f t="shared" si="1"/>
        <v>#REF!</v>
      </c>
      <c r="O13" s="362" t="e">
        <f t="shared" si="2"/>
        <v>#REF!</v>
      </c>
      <c r="P13" s="374" t="str">
        <f>IF(D13=P3,K13,"0")</f>
        <v>0</v>
      </c>
      <c r="Q13" s="375" t="str">
        <f>IF(P13&lt;&gt;"0",(M13*P13/P30),"0")</f>
        <v>0</v>
      </c>
      <c r="R13" s="375" t="str">
        <f>IF(D13=R3,K13,"0")</f>
        <v>0</v>
      </c>
      <c r="S13" s="375" t="str">
        <f>IF(R13&lt;&gt;"0",(M13*R13/R30),"0")</f>
        <v>0</v>
      </c>
      <c r="T13" s="375" t="str">
        <f>IF(D13=T3,K13,"0")</f>
        <v>0</v>
      </c>
      <c r="U13" s="375" t="str">
        <f>IF(T13&lt;&gt;"0",(M13*T13/T30),"0")</f>
        <v>0</v>
      </c>
      <c r="V13" s="375" t="str">
        <f>IF(D13=V3,K13,"0")</f>
        <v>0</v>
      </c>
      <c r="W13" s="375" t="str">
        <f>IF(V13&lt;&gt;"0",(M13*V13/V30),"0")</f>
        <v>0</v>
      </c>
      <c r="X13" s="375" t="str">
        <f>IF(D13=X3,K13,"0")</f>
        <v>0</v>
      </c>
      <c r="Y13" s="375" t="str">
        <f>IF(X13&lt;&gt;"0",(M13*X13/X30),"0")</f>
        <v>0</v>
      </c>
      <c r="Z13" s="375" t="str">
        <f>IF(D13=Z3,K13,"0")</f>
        <v>0</v>
      </c>
      <c r="AA13" s="375" t="str">
        <f>IF(Z13&lt;&gt;"0",(M13*Z13/Z30),"0")</f>
        <v>0</v>
      </c>
      <c r="AB13" s="375" t="str">
        <f>IF(D13=AB3,K13,"0")</f>
        <v>0</v>
      </c>
      <c r="AC13" s="375" t="str">
        <f>IF(AB13&lt;&gt;"0",(M13*AB13/AB30),"0")</f>
        <v>0</v>
      </c>
      <c r="AD13" s="375" t="str">
        <f>IF(D13=AD3,K13,"0")</f>
        <v>0</v>
      </c>
      <c r="AE13" s="375" t="str">
        <f>IF(AD13&lt;&gt;"0",(M13*AD13/AD30),"0")</f>
        <v>0</v>
      </c>
      <c r="AF13" s="375" t="str">
        <f>IF(D13=AF3,K13,"0")</f>
        <v>0</v>
      </c>
      <c r="AG13" s="375" t="str">
        <f>IF(AF13&lt;&gt;"0",(M13*AF13/AF30),"0")</f>
        <v>0</v>
      </c>
      <c r="AH13" s="376" t="str">
        <f t="shared" si="3"/>
        <v>0</v>
      </c>
      <c r="AI13" s="375" t="str">
        <f>IF(AH13&lt;&gt;"0",(M13*AH13/AH30),"0")</f>
        <v>0</v>
      </c>
      <c r="AJ13" s="375" t="str">
        <f>IF(D13=AJ3,K13,"0")</f>
        <v>0</v>
      </c>
      <c r="AK13" s="375" t="str">
        <f>IF(AJ13&lt;&gt;"0",(M13*AJ13/AJ30),"0")</f>
        <v>0</v>
      </c>
      <c r="AL13" s="376" t="str">
        <f t="shared" si="4"/>
        <v>0</v>
      </c>
      <c r="AM13" s="375" t="str">
        <f>IF(AL13&lt;&gt;"0",(M13*AL13/AL30),"0")</f>
        <v>0</v>
      </c>
      <c r="AN13" s="376" t="str">
        <f t="shared" si="5"/>
        <v>0</v>
      </c>
      <c r="AO13" s="375" t="str">
        <f>IF(AN13&lt;&gt;"0",(M13*AN13/AN30),"0")</f>
        <v>0</v>
      </c>
      <c r="AP13" s="376" t="str">
        <f t="shared" si="6"/>
        <v>0</v>
      </c>
      <c r="AQ13" s="375" t="str">
        <f>IF(AP13&lt;&gt;"0",(M13*AP13/AP30),"0")</f>
        <v>0</v>
      </c>
      <c r="AR13" s="376" t="str">
        <f t="shared" si="7"/>
        <v>0</v>
      </c>
      <c r="AS13" s="375" t="str">
        <f>IF(AR13&lt;&gt;"0",(M13*AR13/AR30),"0")</f>
        <v>0</v>
      </c>
      <c r="AT13" s="376" t="str">
        <f t="shared" si="8"/>
        <v>0</v>
      </c>
      <c r="AU13" s="375" t="str">
        <f>IF(AT13&lt;&gt;"0",(M13*AT13/AT30),"0")</f>
        <v>0</v>
      </c>
      <c r="AV13" s="376" t="str">
        <f t="shared" si="9"/>
        <v>0</v>
      </c>
      <c r="AW13" s="375" t="str">
        <f>IF(AV13&lt;&gt;"0",(M13*AV13/AV30),"0")</f>
        <v>0</v>
      </c>
      <c r="AX13" s="376" t="str">
        <f t="shared" si="10"/>
        <v>0</v>
      </c>
      <c r="AY13" s="375" t="str">
        <f>IF(AX13&lt;&gt;"0",(M13*AX13/AX30),"0")</f>
        <v>0</v>
      </c>
      <c r="AZ13" s="376" t="str">
        <f t="shared" si="11"/>
        <v>0</v>
      </c>
      <c r="BA13" s="375" t="str">
        <f>IF(AZ13&lt;&gt;"0",(M13*AZ13/AZ30),"0")</f>
        <v>0</v>
      </c>
      <c r="BB13" s="376" t="str">
        <f t="shared" si="12"/>
        <v>0</v>
      </c>
      <c r="BC13" s="375" t="str">
        <f>IF(BB13&lt;&gt;"0",(M13*BB13/BB30),"0")</f>
        <v>0</v>
      </c>
      <c r="BD13" s="376" t="str">
        <f t="shared" si="13"/>
        <v>0</v>
      </c>
      <c r="BE13" s="375" t="str">
        <f>IF(BD13&lt;&gt;"0",(M13*BD13/BD30),"0")</f>
        <v>0</v>
      </c>
      <c r="BF13" s="376" t="str">
        <f t="shared" si="14"/>
        <v>0</v>
      </c>
      <c r="BG13" s="375" t="str">
        <f>IF(BF13&lt;&gt;"0",(M13*BF13/BF30),"0")</f>
        <v>0</v>
      </c>
      <c r="BH13" s="376" t="str">
        <f t="shared" si="15"/>
        <v>0</v>
      </c>
      <c r="BI13" s="375" t="str">
        <f>IF(BH13&lt;&gt;"0",(M13*BH13/BH30),"0")</f>
        <v>0</v>
      </c>
      <c r="BJ13" s="376" t="str">
        <f t="shared" si="16"/>
        <v>0</v>
      </c>
      <c r="BK13" s="375" t="str">
        <f>IF(BJ13&lt;&gt;"0",(M13*BJ13/BJ30),"0")</f>
        <v>0</v>
      </c>
      <c r="BL13" s="376" t="str">
        <f t="shared" si="17"/>
        <v>0</v>
      </c>
      <c r="BM13" s="375" t="str">
        <f>IF(BL13&lt;&gt;"0",(M13*BL13/BL30),"0")</f>
        <v>0</v>
      </c>
      <c r="BN13" s="376" t="str">
        <f t="shared" si="18"/>
        <v>0</v>
      </c>
      <c r="BO13" s="375" t="str">
        <f>IF(BN13&lt;&gt;"0",(M13*BN13/BN30),"0")</f>
        <v>0</v>
      </c>
      <c r="BP13" s="376" t="str">
        <f t="shared" si="19"/>
        <v>0</v>
      </c>
      <c r="BQ13" s="375" t="str">
        <f>IF(BP13&lt;&gt;"0",(M13*BP13/BP30),"0")</f>
        <v>0</v>
      </c>
      <c r="BR13" s="376" t="str">
        <f t="shared" si="20"/>
        <v>0</v>
      </c>
      <c r="BS13" s="375" t="str">
        <f>IF(BR13&lt;&gt;"0",(M13*BR13/BR30),"0")</f>
        <v>0</v>
      </c>
      <c r="BT13" s="376" t="str">
        <f t="shared" si="21"/>
        <v>0</v>
      </c>
      <c r="BU13" s="375" t="str">
        <f>IF(BT13&lt;&gt;"0",(M13*BT13/BT30),"0")</f>
        <v>0</v>
      </c>
      <c r="BV13" s="376" t="str">
        <f t="shared" si="22"/>
        <v>0</v>
      </c>
      <c r="BW13" s="375" t="str">
        <f>IF(BV13&lt;&gt;"0",(M13*BV13/BV30),"0")</f>
        <v>0</v>
      </c>
      <c r="BX13" s="376" t="str">
        <f t="shared" si="23"/>
        <v>0</v>
      </c>
      <c r="BY13" s="375" t="str">
        <f>IF(BX13&lt;&gt;"0",(M13*BX13/BX30),"0")</f>
        <v>0</v>
      </c>
      <c r="BZ13" s="376" t="str">
        <f t="shared" si="24"/>
        <v>0</v>
      </c>
      <c r="CA13" s="375" t="str">
        <f>IF(BZ13&lt;&gt;"0",(M13*BZ13/BZ30),"0")</f>
        <v>0</v>
      </c>
      <c r="CB13" s="376" t="str">
        <f t="shared" si="25"/>
        <v>0</v>
      </c>
      <c r="CC13" s="375" t="str">
        <f>IF(CB13&lt;&gt;"0",(M13*CB13/CB30),"0")</f>
        <v>0</v>
      </c>
      <c r="CD13" s="376" t="str">
        <f t="shared" si="26"/>
        <v>0</v>
      </c>
      <c r="CE13" s="375" t="str">
        <f>IF(CD13&lt;&gt;"0",(M13*CD13/CD30),"0")</f>
        <v>0</v>
      </c>
      <c r="CF13" s="376" t="str">
        <f t="shared" si="27"/>
        <v>0</v>
      </c>
      <c r="CG13" s="375" t="str">
        <f>IF(CF13&lt;&gt;"0",(M13*CF13/CF30),"0")</f>
        <v>0</v>
      </c>
      <c r="CH13" s="376" t="str">
        <f t="shared" si="28"/>
        <v>0</v>
      </c>
      <c r="CI13" s="375" t="str">
        <f>IF(CH13&lt;&gt;"0",(M13*CH13/CH30),"0")</f>
        <v>0</v>
      </c>
      <c r="CJ13" s="376" t="str">
        <f t="shared" si="29"/>
        <v>0</v>
      </c>
      <c r="CK13" s="375" t="str">
        <f>IF(CJ13&lt;&gt;"0",(M13*CJ13/CJ30),"0")</f>
        <v>0</v>
      </c>
      <c r="CL13" s="376" t="str">
        <f t="shared" si="30"/>
        <v>0</v>
      </c>
      <c r="CM13" s="375" t="str">
        <f>IF(CL13&lt;&gt;"0",(M13*CL13/CL30),"0")</f>
        <v>0</v>
      </c>
      <c r="CN13" s="376" t="str">
        <f t="shared" si="31"/>
        <v>0</v>
      </c>
      <c r="CO13" s="375" t="str">
        <f>IF(CN13&lt;&gt;"0",(M13*CN13/CN30),"0")</f>
        <v>0</v>
      </c>
      <c r="CP13" s="376" t="str">
        <f t="shared" si="32"/>
        <v>0</v>
      </c>
      <c r="CQ13" s="375" t="str">
        <f>IF(CP13&lt;&gt;"0",(M13*CP13/CP30),"0")</f>
        <v>0</v>
      </c>
      <c r="CR13" s="376" t="str">
        <f t="shared" si="33"/>
        <v>0</v>
      </c>
      <c r="CS13" s="375" t="str">
        <f>IF(CR13&lt;&gt;"0",(M13*CR13/CR30),"0")</f>
        <v>0</v>
      </c>
      <c r="CT13" s="376" t="str">
        <f t="shared" si="34"/>
        <v>0</v>
      </c>
      <c r="CU13" s="375" t="str">
        <f>IF(CT13&lt;&gt;"0",(M13*CT13/CT30),"0")</f>
        <v>0</v>
      </c>
      <c r="CV13" s="376" t="str">
        <f t="shared" si="35"/>
        <v>0</v>
      </c>
      <c r="CW13" s="375" t="str">
        <f>IF(CV13&lt;&gt;"0",(M13*CV13/CV30),"0")</f>
        <v>0</v>
      </c>
      <c r="CX13" s="376" t="str">
        <f t="shared" si="36"/>
        <v>0</v>
      </c>
      <c r="CY13" s="375" t="str">
        <f>IF(CX13&lt;&gt;"0",(M13*CX13/CX30),"0")</f>
        <v>0</v>
      </c>
      <c r="CZ13" s="376" t="str">
        <f t="shared" si="37"/>
        <v>0</v>
      </c>
      <c r="DA13" s="375" t="str">
        <f>IF(CZ13&lt;&gt;"0",(M13*CZ13/CZ30),"0")</f>
        <v>0</v>
      </c>
      <c r="DB13" s="376" t="e">
        <f t="shared" si="38"/>
        <v>#REF!</v>
      </c>
      <c r="DC13" s="375" t="e">
        <f>IF(DB13&lt;&gt;"0",(W13*DB13/DB30),"0")</f>
        <v>#REF!</v>
      </c>
      <c r="DD13" s="376" t="e">
        <f t="shared" si="39"/>
        <v>#REF!</v>
      </c>
      <c r="DE13" s="375" t="e">
        <f>IF(DD13&lt;&gt;"0",(W13*DD13/DD30),"0")</f>
        <v>#REF!</v>
      </c>
      <c r="DF13" s="376" t="e">
        <f t="shared" si="40"/>
        <v>#REF!</v>
      </c>
      <c r="DG13" s="375" t="e">
        <f>IF(DF13&lt;&gt;"0",(W13*DF13/DF30),"0")</f>
        <v>#REF!</v>
      </c>
      <c r="DH13" s="376" t="e">
        <f t="shared" si="41"/>
        <v>#REF!</v>
      </c>
      <c r="DI13" s="375" t="e">
        <f>IF(DH13&lt;&gt;"0",(W13*DH13/DH30),"0")</f>
        <v>#REF!</v>
      </c>
      <c r="DJ13" s="376" t="e">
        <f t="shared" si="42"/>
        <v>#REF!</v>
      </c>
      <c r="DK13" s="375" t="e">
        <f>IF(DJ13&lt;&gt;"0",(W13*DJ13/DJ30),"0")</f>
        <v>#REF!</v>
      </c>
    </row>
    <row r="14" spans="1:115" x14ac:dyDescent="0.25">
      <c r="A14" s="596"/>
      <c r="B14" s="357">
        <v>11</v>
      </c>
      <c r="C14" s="358" t="str">
        <f>'3. Scénario E32a'!I60</f>
        <v>?</v>
      </c>
      <c r="D14" s="358" t="str">
        <f>'3. Scénario E32a'!J60</f>
        <v>?</v>
      </c>
      <c r="E14" s="358" t="str">
        <f>'3. Scénario E32a'!K60</f>
        <v>?</v>
      </c>
      <c r="F14" s="358" t="str">
        <f>'3. Scénario E32a'!L60</f>
        <v>?</v>
      </c>
      <c r="G14" s="460"/>
      <c r="H14" s="461"/>
      <c r="I14" s="461"/>
      <c r="J14" s="468"/>
      <c r="K14" s="372" t="e">
        <f>'3. Scénario E32a'!#REF!</f>
        <v>#REF!</v>
      </c>
      <c r="L14" s="373" t="e">
        <f>'3. Scénario E32a'!#REF!</f>
        <v>#REF!</v>
      </c>
      <c r="M14" s="362">
        <f t="shared" si="0"/>
        <v>0</v>
      </c>
      <c r="N14" s="362" t="e">
        <f t="shared" si="1"/>
        <v>#REF!</v>
      </c>
      <c r="O14" s="362" t="e">
        <f t="shared" si="2"/>
        <v>#REF!</v>
      </c>
      <c r="P14" s="374" t="str">
        <f>IF(D14=P3,K14,"0")</f>
        <v>0</v>
      </c>
      <c r="Q14" s="375" t="str">
        <f>IF(P14&lt;&gt;"0",(M14*P14/P30),"0")</f>
        <v>0</v>
      </c>
      <c r="R14" s="375" t="str">
        <f>IF(D14=R3,K14,"0")</f>
        <v>0</v>
      </c>
      <c r="S14" s="375" t="str">
        <f>IF(R14&lt;&gt;"0",(M14*R14/R30),"0")</f>
        <v>0</v>
      </c>
      <c r="T14" s="375" t="str">
        <f>IF(D14=T3,K14,"0")</f>
        <v>0</v>
      </c>
      <c r="U14" s="375" t="str">
        <f>IF(T14&lt;&gt;"0",(M14*T14/T30),"0")</f>
        <v>0</v>
      </c>
      <c r="V14" s="375" t="str">
        <f>IF(D14=V3,K14,"0")</f>
        <v>0</v>
      </c>
      <c r="W14" s="375" t="str">
        <f>IF(V14&lt;&gt;"0",(M14*V14/V30),"0")</f>
        <v>0</v>
      </c>
      <c r="X14" s="375" t="str">
        <f>IF(D14=X3,K14,"0")</f>
        <v>0</v>
      </c>
      <c r="Y14" s="375" t="str">
        <f>IF(X14&lt;&gt;"0",(M14*X14/X30),"0")</f>
        <v>0</v>
      </c>
      <c r="Z14" s="375" t="str">
        <f>IF(D14=Z3,K14,"0")</f>
        <v>0</v>
      </c>
      <c r="AA14" s="375" t="str">
        <f>IF(Z14&lt;&gt;"0",(M14*Z14/Z30),"0")</f>
        <v>0</v>
      </c>
      <c r="AB14" s="375" t="str">
        <f>IF(D14=AB3,K14,"0")</f>
        <v>0</v>
      </c>
      <c r="AC14" s="375" t="str">
        <f>IF(AB14&lt;&gt;"0",(M14*AB14/AB30),"0")</f>
        <v>0</v>
      </c>
      <c r="AD14" s="375" t="str">
        <f>IF(D14=AD3,K14,"0")</f>
        <v>0</v>
      </c>
      <c r="AE14" s="375" t="str">
        <f>IF(AD14&lt;&gt;"0",(M14*AD14/AD30),"0")</f>
        <v>0</v>
      </c>
      <c r="AF14" s="375" t="str">
        <f>IF(D14=AF3,K14,"0")</f>
        <v>0</v>
      </c>
      <c r="AG14" s="375" t="str">
        <f>IF(AF14&lt;&gt;"0",(M14*AF14/AF30),"0")</f>
        <v>0</v>
      </c>
      <c r="AH14" s="376" t="str">
        <f t="shared" si="3"/>
        <v>0</v>
      </c>
      <c r="AI14" s="375" t="str">
        <f>IF(AH14&lt;&gt;"0",(M14*AH14/AH30),"0")</f>
        <v>0</v>
      </c>
      <c r="AJ14" s="375" t="str">
        <f>IF(D14=AJ3,K14,"0")</f>
        <v>0</v>
      </c>
      <c r="AK14" s="375" t="str">
        <f>IF(AJ14&lt;&gt;"0",(M14*AJ14/AJ30),"0")</f>
        <v>0</v>
      </c>
      <c r="AL14" s="376" t="str">
        <f t="shared" si="4"/>
        <v>0</v>
      </c>
      <c r="AM14" s="375" t="str">
        <f>IF(AL14&lt;&gt;"0",(M14*AL14/AL30),"0")</f>
        <v>0</v>
      </c>
      <c r="AN14" s="376" t="str">
        <f t="shared" si="5"/>
        <v>0</v>
      </c>
      <c r="AO14" s="375" t="str">
        <f>IF(AN14&lt;&gt;"0",(M14*AN14/AN30),"0")</f>
        <v>0</v>
      </c>
      <c r="AP14" s="376" t="str">
        <f t="shared" si="6"/>
        <v>0</v>
      </c>
      <c r="AQ14" s="375" t="str">
        <f>IF(AP14&lt;&gt;"0",(M14*AP14/AP30),"0")</f>
        <v>0</v>
      </c>
      <c r="AR14" s="376" t="str">
        <f t="shared" si="7"/>
        <v>0</v>
      </c>
      <c r="AS14" s="375" t="str">
        <f>IF(AR14&lt;&gt;"0",(M14*AR14/AR30),"0")</f>
        <v>0</v>
      </c>
      <c r="AT14" s="376" t="str">
        <f t="shared" si="8"/>
        <v>0</v>
      </c>
      <c r="AU14" s="375" t="str">
        <f>IF(AT14&lt;&gt;"0",(M14*AT14/AT30),"0")</f>
        <v>0</v>
      </c>
      <c r="AV14" s="376" t="str">
        <f t="shared" si="9"/>
        <v>0</v>
      </c>
      <c r="AW14" s="375" t="str">
        <f>IF(AV14&lt;&gt;"0",(M14*AV14/AV30),"0")</f>
        <v>0</v>
      </c>
      <c r="AX14" s="376" t="str">
        <f t="shared" si="10"/>
        <v>0</v>
      </c>
      <c r="AY14" s="375" t="str">
        <f>IF(AX14&lt;&gt;"0",(M14*AX14/AX30),"0")</f>
        <v>0</v>
      </c>
      <c r="AZ14" s="376" t="str">
        <f t="shared" si="11"/>
        <v>0</v>
      </c>
      <c r="BA14" s="375" t="str">
        <f>IF(AZ14&lt;&gt;"0",(M14*AZ14/AZ30),"0")</f>
        <v>0</v>
      </c>
      <c r="BB14" s="376" t="str">
        <f t="shared" si="12"/>
        <v>0</v>
      </c>
      <c r="BC14" s="375" t="str">
        <f>IF(BB14&lt;&gt;"0",(M14*BB14/BB30),"0")</f>
        <v>0</v>
      </c>
      <c r="BD14" s="376" t="str">
        <f t="shared" si="13"/>
        <v>0</v>
      </c>
      <c r="BE14" s="375" t="str">
        <f>IF(BD14&lt;&gt;"0",(M14*BD14/BD30),"0")</f>
        <v>0</v>
      </c>
      <c r="BF14" s="376" t="str">
        <f t="shared" si="14"/>
        <v>0</v>
      </c>
      <c r="BG14" s="375" t="str">
        <f>IF(BF14&lt;&gt;"0",(M14*BF14/BF30),"0")</f>
        <v>0</v>
      </c>
      <c r="BH14" s="376" t="str">
        <f t="shared" si="15"/>
        <v>0</v>
      </c>
      <c r="BI14" s="375" t="str">
        <f>IF(BH14&lt;&gt;"0",(M14*BH14/BH30),"0")</f>
        <v>0</v>
      </c>
      <c r="BJ14" s="376" t="str">
        <f t="shared" si="16"/>
        <v>0</v>
      </c>
      <c r="BK14" s="375" t="str">
        <f>IF(BJ14&lt;&gt;"0",(M14*BJ14/BJ30),"0")</f>
        <v>0</v>
      </c>
      <c r="BL14" s="376" t="str">
        <f t="shared" si="17"/>
        <v>0</v>
      </c>
      <c r="BM14" s="375" t="str">
        <f>IF(BL14&lt;&gt;"0",(M14*BL14/BL30),"0")</f>
        <v>0</v>
      </c>
      <c r="BN14" s="376" t="str">
        <f t="shared" si="18"/>
        <v>0</v>
      </c>
      <c r="BO14" s="375" t="str">
        <f>IF(BN14&lt;&gt;"0",(M14*BN14/BN30),"0")</f>
        <v>0</v>
      </c>
      <c r="BP14" s="376" t="str">
        <f t="shared" si="19"/>
        <v>0</v>
      </c>
      <c r="BQ14" s="375" t="str">
        <f>IF(BP14&lt;&gt;"0",(M14*BP14/BP30),"0")</f>
        <v>0</v>
      </c>
      <c r="BR14" s="376" t="str">
        <f t="shared" si="20"/>
        <v>0</v>
      </c>
      <c r="BS14" s="375" t="str">
        <f>IF(BR14&lt;&gt;"0",(M14*BR14/BR30),"0")</f>
        <v>0</v>
      </c>
      <c r="BT14" s="376" t="str">
        <f t="shared" si="21"/>
        <v>0</v>
      </c>
      <c r="BU14" s="375" t="str">
        <f>IF(BT14&lt;&gt;"0",(M14*BT14/BT30),"0")</f>
        <v>0</v>
      </c>
      <c r="BV14" s="376" t="str">
        <f t="shared" si="22"/>
        <v>0</v>
      </c>
      <c r="BW14" s="375" t="str">
        <f>IF(BV14&lt;&gt;"0",(M14*BV14/BV30),"0")</f>
        <v>0</v>
      </c>
      <c r="BX14" s="376" t="str">
        <f t="shared" si="23"/>
        <v>0</v>
      </c>
      <c r="BY14" s="375" t="str">
        <f>IF(BX14&lt;&gt;"0",(M14*BX14/BX30),"0")</f>
        <v>0</v>
      </c>
      <c r="BZ14" s="376" t="str">
        <f t="shared" si="24"/>
        <v>0</v>
      </c>
      <c r="CA14" s="375" t="str">
        <f>IF(BZ14&lt;&gt;"0",(M14*BZ14/BZ30),"0")</f>
        <v>0</v>
      </c>
      <c r="CB14" s="376" t="str">
        <f t="shared" si="25"/>
        <v>0</v>
      </c>
      <c r="CC14" s="375" t="str">
        <f>IF(CB14&lt;&gt;"0",(M14*CB14/CB30),"0")</f>
        <v>0</v>
      </c>
      <c r="CD14" s="376" t="str">
        <f t="shared" si="26"/>
        <v>0</v>
      </c>
      <c r="CE14" s="375" t="str">
        <f>IF(CD14&lt;&gt;"0",(M14*CD14/CD30),"0")</f>
        <v>0</v>
      </c>
      <c r="CF14" s="376" t="str">
        <f t="shared" si="27"/>
        <v>0</v>
      </c>
      <c r="CG14" s="375" t="str">
        <f>IF(CF14&lt;&gt;"0",(M14*CF14/CF30),"0")</f>
        <v>0</v>
      </c>
      <c r="CH14" s="376" t="str">
        <f t="shared" si="28"/>
        <v>0</v>
      </c>
      <c r="CI14" s="375" t="str">
        <f>IF(CH14&lt;&gt;"0",(M14*CH14/CH30),"0")</f>
        <v>0</v>
      </c>
      <c r="CJ14" s="376" t="str">
        <f t="shared" si="29"/>
        <v>0</v>
      </c>
      <c r="CK14" s="375" t="str">
        <f>IF(CJ14&lt;&gt;"0",(M14*CJ14/CJ30),"0")</f>
        <v>0</v>
      </c>
      <c r="CL14" s="376" t="str">
        <f t="shared" si="30"/>
        <v>0</v>
      </c>
      <c r="CM14" s="375" t="str">
        <f>IF(CL14&lt;&gt;"0",(M14*CL14/CL30),"0")</f>
        <v>0</v>
      </c>
      <c r="CN14" s="376" t="str">
        <f t="shared" si="31"/>
        <v>0</v>
      </c>
      <c r="CO14" s="375" t="str">
        <f>IF(CN14&lt;&gt;"0",(M14*CN14/CN30),"0")</f>
        <v>0</v>
      </c>
      <c r="CP14" s="376" t="str">
        <f t="shared" si="32"/>
        <v>0</v>
      </c>
      <c r="CQ14" s="375" t="str">
        <f>IF(CP14&lt;&gt;"0",(M14*CP14/CP30),"0")</f>
        <v>0</v>
      </c>
      <c r="CR14" s="376" t="str">
        <f t="shared" si="33"/>
        <v>0</v>
      </c>
      <c r="CS14" s="375" t="str">
        <f>IF(CR14&lt;&gt;"0",(M14*CR14/CR30),"0")</f>
        <v>0</v>
      </c>
      <c r="CT14" s="376" t="str">
        <f t="shared" si="34"/>
        <v>0</v>
      </c>
      <c r="CU14" s="375" t="str">
        <f>IF(CT14&lt;&gt;"0",(M14*CT14/CT30),"0")</f>
        <v>0</v>
      </c>
      <c r="CV14" s="376" t="str">
        <f t="shared" si="35"/>
        <v>0</v>
      </c>
      <c r="CW14" s="375" t="str">
        <f>IF(CV14&lt;&gt;"0",(M14*CV14/CV30),"0")</f>
        <v>0</v>
      </c>
      <c r="CX14" s="376" t="str">
        <f t="shared" si="36"/>
        <v>0</v>
      </c>
      <c r="CY14" s="375" t="str">
        <f>IF(CX14&lt;&gt;"0",(M14*CX14/CX30),"0")</f>
        <v>0</v>
      </c>
      <c r="CZ14" s="376" t="str">
        <f t="shared" si="37"/>
        <v>0</v>
      </c>
      <c r="DA14" s="375" t="str">
        <f>IF(CZ14&lt;&gt;"0",(M14*CZ14/CZ30),"0")</f>
        <v>0</v>
      </c>
      <c r="DB14" s="376" t="e">
        <f t="shared" si="38"/>
        <v>#REF!</v>
      </c>
      <c r="DC14" s="375" t="e">
        <f>IF(DB14&lt;&gt;"0",(W14*DB14/DB30),"0")</f>
        <v>#REF!</v>
      </c>
      <c r="DD14" s="376" t="e">
        <f t="shared" si="39"/>
        <v>#REF!</v>
      </c>
      <c r="DE14" s="375" t="e">
        <f>IF(DD14&lt;&gt;"0",(W14*DD14/DD30),"0")</f>
        <v>#REF!</v>
      </c>
      <c r="DF14" s="376" t="e">
        <f t="shared" si="40"/>
        <v>#REF!</v>
      </c>
      <c r="DG14" s="375" t="e">
        <f>IF(DF14&lt;&gt;"0",(W14*DF14/DF30),"0")</f>
        <v>#REF!</v>
      </c>
      <c r="DH14" s="376" t="e">
        <f t="shared" si="41"/>
        <v>#REF!</v>
      </c>
      <c r="DI14" s="375" t="e">
        <f>IF(DH14&lt;&gt;"0",(W14*DH14/DH30),"0")</f>
        <v>#REF!</v>
      </c>
      <c r="DJ14" s="376" t="e">
        <f t="shared" si="42"/>
        <v>#REF!</v>
      </c>
      <c r="DK14" s="375" t="e">
        <f>IF(DJ14&lt;&gt;"0",(W14*DJ14/DJ30),"0")</f>
        <v>#REF!</v>
      </c>
    </row>
    <row r="15" spans="1:115" x14ac:dyDescent="0.25">
      <c r="A15" s="596"/>
      <c r="B15" s="357">
        <v>12</v>
      </c>
      <c r="C15" s="358" t="str">
        <f>'3. Scénario E32a'!I61</f>
        <v>?</v>
      </c>
      <c r="D15" s="358" t="str">
        <f>'3. Scénario E32a'!J61</f>
        <v>?</v>
      </c>
      <c r="E15" s="358" t="str">
        <f>'3. Scénario E32a'!K61</f>
        <v>?</v>
      </c>
      <c r="F15" s="358" t="str">
        <f>'3. Scénario E32a'!L61</f>
        <v>?</v>
      </c>
      <c r="G15" s="460"/>
      <c r="H15" s="461"/>
      <c r="I15" s="461"/>
      <c r="J15" s="462"/>
      <c r="K15" s="372" t="e">
        <f>'3. Scénario E32a'!#REF!</f>
        <v>#REF!</v>
      </c>
      <c r="L15" s="373" t="e">
        <f>'3. Scénario E32a'!#REF!</f>
        <v>#REF!</v>
      </c>
      <c r="M15" s="362">
        <f t="shared" si="0"/>
        <v>0</v>
      </c>
      <c r="N15" s="362" t="e">
        <f t="shared" si="1"/>
        <v>#REF!</v>
      </c>
      <c r="O15" s="362" t="e">
        <f t="shared" si="2"/>
        <v>#REF!</v>
      </c>
      <c r="P15" s="374" t="str">
        <f>IF(D15=P3,K15,"0")</f>
        <v>0</v>
      </c>
      <c r="Q15" s="375" t="str">
        <f>IF(P15&lt;&gt;"0",(M15*P15/P30),"0")</f>
        <v>0</v>
      </c>
      <c r="R15" s="375" t="str">
        <f>IF(D15=R3,K15,"0")</f>
        <v>0</v>
      </c>
      <c r="S15" s="375" t="str">
        <f>IF(R15&lt;&gt;"0",(M15*R15/R30),"0")</f>
        <v>0</v>
      </c>
      <c r="T15" s="375" t="str">
        <f>IF(D15=T3,K15,"0")</f>
        <v>0</v>
      </c>
      <c r="U15" s="375" t="str">
        <f>IF(T15&lt;&gt;"0",(M15*T15/T30),"0")</f>
        <v>0</v>
      </c>
      <c r="V15" s="375" t="str">
        <f>IF(D15=V3,K15,"0")</f>
        <v>0</v>
      </c>
      <c r="W15" s="375" t="str">
        <f>IF(V15&lt;&gt;"0",(M15*V15/V30),"0")</f>
        <v>0</v>
      </c>
      <c r="X15" s="375" t="str">
        <f>IF(D15=X3,K15,"0")</f>
        <v>0</v>
      </c>
      <c r="Y15" s="375" t="str">
        <f>IF(X15&lt;&gt;"0",(M15*X15/X30),"0")</f>
        <v>0</v>
      </c>
      <c r="Z15" s="375" t="str">
        <f>IF(D15=Z3,K15,"0")</f>
        <v>0</v>
      </c>
      <c r="AA15" s="375" t="str">
        <f>IF(Z15&lt;&gt;"0",(M15*Z15/Z30),"0")</f>
        <v>0</v>
      </c>
      <c r="AB15" s="375" t="str">
        <f>IF(D15=AB3,K15,"0")</f>
        <v>0</v>
      </c>
      <c r="AC15" s="375" t="str">
        <f>IF(AB15&lt;&gt;"0",(M15*AB15/AB30),"0")</f>
        <v>0</v>
      </c>
      <c r="AD15" s="375" t="str">
        <f>IF(D15=AD3,K15,"0")</f>
        <v>0</v>
      </c>
      <c r="AE15" s="375" t="str">
        <f>IF(AD15&lt;&gt;"0",(M15*AD15/AD30),"0")</f>
        <v>0</v>
      </c>
      <c r="AF15" s="375" t="str">
        <f>IF(D15=AF3,K15,"0")</f>
        <v>0</v>
      </c>
      <c r="AG15" s="375" t="str">
        <f>IF(AF15&lt;&gt;"0",(M15*AF15/AF30),"0")</f>
        <v>0</v>
      </c>
      <c r="AH15" s="376" t="str">
        <f t="shared" si="3"/>
        <v>0</v>
      </c>
      <c r="AI15" s="375" t="str">
        <f>IF(AH15&lt;&gt;"0",(M15*AH15/AH30),"0")</f>
        <v>0</v>
      </c>
      <c r="AJ15" s="375" t="str">
        <f>IF(D15=AJ3,K15,"0")</f>
        <v>0</v>
      </c>
      <c r="AK15" s="375" t="str">
        <f>IF(AJ15&lt;&gt;"0",(M15*AJ15/AJ30),"0")</f>
        <v>0</v>
      </c>
      <c r="AL15" s="376" t="str">
        <f t="shared" si="4"/>
        <v>0</v>
      </c>
      <c r="AM15" s="375" t="str">
        <f>IF(AL15&lt;&gt;"0",(M15*AL15/AL30),"0")</f>
        <v>0</v>
      </c>
      <c r="AN15" s="376" t="str">
        <f t="shared" si="5"/>
        <v>0</v>
      </c>
      <c r="AO15" s="375" t="str">
        <f>IF(AN15&lt;&gt;"0",(M15*AN15/AN30),"0")</f>
        <v>0</v>
      </c>
      <c r="AP15" s="376" t="str">
        <f t="shared" si="6"/>
        <v>0</v>
      </c>
      <c r="AQ15" s="375" t="str">
        <f>IF(AP15&lt;&gt;"0",(M15*AP15/AP30),"0")</f>
        <v>0</v>
      </c>
      <c r="AR15" s="376" t="str">
        <f t="shared" si="7"/>
        <v>0</v>
      </c>
      <c r="AS15" s="375" t="str">
        <f>IF(AR15&lt;&gt;"0",(M15*AR15/AR30),"0")</f>
        <v>0</v>
      </c>
      <c r="AT15" s="376" t="str">
        <f t="shared" si="8"/>
        <v>0</v>
      </c>
      <c r="AU15" s="375" t="str">
        <f>IF(AT15&lt;&gt;"0",(M15*AT15/AT30),"0")</f>
        <v>0</v>
      </c>
      <c r="AV15" s="376" t="str">
        <f t="shared" si="9"/>
        <v>0</v>
      </c>
      <c r="AW15" s="375" t="str">
        <f>IF(AV15&lt;&gt;"0",(M15*AV15/AV30),"0")</f>
        <v>0</v>
      </c>
      <c r="AX15" s="376" t="str">
        <f t="shared" si="10"/>
        <v>0</v>
      </c>
      <c r="AY15" s="375" t="str">
        <f>IF(AX15&lt;&gt;"0",(M15*AX15/AX30),"0")</f>
        <v>0</v>
      </c>
      <c r="AZ15" s="376" t="str">
        <f t="shared" si="11"/>
        <v>0</v>
      </c>
      <c r="BA15" s="375" t="str">
        <f>IF(AZ15&lt;&gt;"0",(M15*AZ15/AZ30),"0")</f>
        <v>0</v>
      </c>
      <c r="BB15" s="376" t="str">
        <f t="shared" si="12"/>
        <v>0</v>
      </c>
      <c r="BC15" s="375" t="str">
        <f>IF(BB15&lt;&gt;"0",(M15*BB15/BB30),"0")</f>
        <v>0</v>
      </c>
      <c r="BD15" s="376" t="str">
        <f t="shared" si="13"/>
        <v>0</v>
      </c>
      <c r="BE15" s="375" t="str">
        <f>IF(BD15&lt;&gt;"0",(M15*BD15/BD30),"0")</f>
        <v>0</v>
      </c>
      <c r="BF15" s="376" t="str">
        <f t="shared" si="14"/>
        <v>0</v>
      </c>
      <c r="BG15" s="375" t="str">
        <f>IF(BF15&lt;&gt;"0",(M15*BF15/BF30),"0")</f>
        <v>0</v>
      </c>
      <c r="BH15" s="376" t="str">
        <f t="shared" si="15"/>
        <v>0</v>
      </c>
      <c r="BI15" s="375" t="str">
        <f>IF(BH15&lt;&gt;"0",(M15*BH15/BH30),"0")</f>
        <v>0</v>
      </c>
      <c r="BJ15" s="376" t="str">
        <f t="shared" si="16"/>
        <v>0</v>
      </c>
      <c r="BK15" s="375" t="str">
        <f>IF(BJ15&lt;&gt;"0",(M15*BJ15/BJ30),"0")</f>
        <v>0</v>
      </c>
      <c r="BL15" s="376" t="str">
        <f t="shared" si="17"/>
        <v>0</v>
      </c>
      <c r="BM15" s="375" t="str">
        <f>IF(BL15&lt;&gt;"0",(M15*BL15/BL30),"0")</f>
        <v>0</v>
      </c>
      <c r="BN15" s="376" t="str">
        <f t="shared" si="18"/>
        <v>0</v>
      </c>
      <c r="BO15" s="375" t="str">
        <f>IF(BN15&lt;&gt;"0",(M15*BN15/BN30),"0")</f>
        <v>0</v>
      </c>
      <c r="BP15" s="376" t="str">
        <f t="shared" si="19"/>
        <v>0</v>
      </c>
      <c r="BQ15" s="375" t="str">
        <f>IF(BP15&lt;&gt;"0",(M15*BP15/BP30),"0")</f>
        <v>0</v>
      </c>
      <c r="BR15" s="376" t="str">
        <f t="shared" si="20"/>
        <v>0</v>
      </c>
      <c r="BS15" s="375" t="str">
        <f>IF(BR15&lt;&gt;"0",(M15*BR15/BR30),"0")</f>
        <v>0</v>
      </c>
      <c r="BT15" s="376" t="str">
        <f t="shared" si="21"/>
        <v>0</v>
      </c>
      <c r="BU15" s="375" t="str">
        <f>IF(BT15&lt;&gt;"0",(M15*BT15/BT30),"0")</f>
        <v>0</v>
      </c>
      <c r="BV15" s="376" t="str">
        <f t="shared" si="22"/>
        <v>0</v>
      </c>
      <c r="BW15" s="375" t="str">
        <f>IF(BV15&lt;&gt;"0",(M15*BV15/BV30),"0")</f>
        <v>0</v>
      </c>
      <c r="BX15" s="376" t="str">
        <f t="shared" si="23"/>
        <v>0</v>
      </c>
      <c r="BY15" s="375" t="str">
        <f>IF(BX15&lt;&gt;"0",(M15*BX15/BX30),"0")</f>
        <v>0</v>
      </c>
      <c r="BZ15" s="376" t="str">
        <f t="shared" si="24"/>
        <v>0</v>
      </c>
      <c r="CA15" s="375" t="str">
        <f>IF(BZ15&lt;&gt;"0",(M15*BZ15/BZ30),"0")</f>
        <v>0</v>
      </c>
      <c r="CB15" s="376" t="str">
        <f t="shared" si="25"/>
        <v>0</v>
      </c>
      <c r="CC15" s="375" t="str">
        <f>IF(CB15&lt;&gt;"0",(M15*CB15/CB30),"0")</f>
        <v>0</v>
      </c>
      <c r="CD15" s="376" t="str">
        <f t="shared" si="26"/>
        <v>0</v>
      </c>
      <c r="CE15" s="375" t="str">
        <f>IF(CD15&lt;&gt;"0",(M15*CD15/CD30),"0")</f>
        <v>0</v>
      </c>
      <c r="CF15" s="376" t="str">
        <f t="shared" si="27"/>
        <v>0</v>
      </c>
      <c r="CG15" s="375" t="str">
        <f>IF(CF15&lt;&gt;"0",(M15*CF15/CF30),"0")</f>
        <v>0</v>
      </c>
      <c r="CH15" s="376" t="str">
        <f t="shared" si="28"/>
        <v>0</v>
      </c>
      <c r="CI15" s="375" t="str">
        <f>IF(CH15&lt;&gt;"0",(M15*CH15/CH30),"0")</f>
        <v>0</v>
      </c>
      <c r="CJ15" s="376" t="str">
        <f t="shared" si="29"/>
        <v>0</v>
      </c>
      <c r="CK15" s="375" t="str">
        <f>IF(CJ15&lt;&gt;"0",(M15*CJ15/CJ30),"0")</f>
        <v>0</v>
      </c>
      <c r="CL15" s="376" t="str">
        <f t="shared" si="30"/>
        <v>0</v>
      </c>
      <c r="CM15" s="375" t="str">
        <f>IF(CL15&lt;&gt;"0",(M15*CL15/CL30),"0")</f>
        <v>0</v>
      </c>
      <c r="CN15" s="376" t="str">
        <f t="shared" si="31"/>
        <v>0</v>
      </c>
      <c r="CO15" s="375" t="str">
        <f>IF(CN15&lt;&gt;"0",(M15*CN15/CN30),"0")</f>
        <v>0</v>
      </c>
      <c r="CP15" s="376" t="str">
        <f t="shared" si="32"/>
        <v>0</v>
      </c>
      <c r="CQ15" s="375" t="str">
        <f>IF(CP15&lt;&gt;"0",(M15*CP15/CP30),"0")</f>
        <v>0</v>
      </c>
      <c r="CR15" s="376" t="str">
        <f t="shared" si="33"/>
        <v>0</v>
      </c>
      <c r="CS15" s="375" t="str">
        <f>IF(CR15&lt;&gt;"0",(M15*CR15/CR30),"0")</f>
        <v>0</v>
      </c>
      <c r="CT15" s="376" t="str">
        <f t="shared" si="34"/>
        <v>0</v>
      </c>
      <c r="CU15" s="375" t="str">
        <f>IF(CT15&lt;&gt;"0",(M15*CT15/CT30),"0")</f>
        <v>0</v>
      </c>
      <c r="CV15" s="376" t="str">
        <f t="shared" si="35"/>
        <v>0</v>
      </c>
      <c r="CW15" s="375" t="str">
        <f>IF(CV15&lt;&gt;"0",(M15*CV15/CV30),"0")</f>
        <v>0</v>
      </c>
      <c r="CX15" s="376" t="str">
        <f t="shared" si="36"/>
        <v>0</v>
      </c>
      <c r="CY15" s="375" t="str">
        <f>IF(CX15&lt;&gt;"0",(M15*CX15/CX30),"0")</f>
        <v>0</v>
      </c>
      <c r="CZ15" s="376" t="str">
        <f t="shared" si="37"/>
        <v>0</v>
      </c>
      <c r="DA15" s="375" t="str">
        <f>IF(CZ15&lt;&gt;"0",(M15*CZ15/CZ30),"0")</f>
        <v>0</v>
      </c>
      <c r="DB15" s="376" t="e">
        <f t="shared" si="38"/>
        <v>#REF!</v>
      </c>
      <c r="DC15" s="375" t="e">
        <f>IF(DB15&lt;&gt;"0",(W15*DB15/DB30),"0")</f>
        <v>#REF!</v>
      </c>
      <c r="DD15" s="376" t="e">
        <f t="shared" si="39"/>
        <v>#REF!</v>
      </c>
      <c r="DE15" s="375" t="e">
        <f>IF(DD15&lt;&gt;"0",(W15*DD15/DD30),"0")</f>
        <v>#REF!</v>
      </c>
      <c r="DF15" s="376" t="e">
        <f t="shared" si="40"/>
        <v>#REF!</v>
      </c>
      <c r="DG15" s="375" t="e">
        <f>IF(DF15&lt;&gt;"0",(W15*DF15/DF30),"0")</f>
        <v>#REF!</v>
      </c>
      <c r="DH15" s="376" t="e">
        <f t="shared" si="41"/>
        <v>#REF!</v>
      </c>
      <c r="DI15" s="375" t="e">
        <f>IF(DH15&lt;&gt;"0",(W15*DH15/DH30),"0")</f>
        <v>#REF!</v>
      </c>
      <c r="DJ15" s="376" t="e">
        <f t="shared" si="42"/>
        <v>#REF!</v>
      </c>
      <c r="DK15" s="375" t="e">
        <f>IF(DJ15&lt;&gt;"0",(W15*DJ15/DJ30),"0")</f>
        <v>#REF!</v>
      </c>
    </row>
    <row r="16" spans="1:115" ht="15.75" thickBot="1" x14ac:dyDescent="0.3">
      <c r="A16" s="597"/>
      <c r="B16" s="377">
        <v>13</v>
      </c>
      <c r="C16" s="378" t="str">
        <f>'3. Scénario E32a'!I62</f>
        <v>?</v>
      </c>
      <c r="D16" s="378" t="str">
        <f>'3. Scénario E32a'!J62</f>
        <v>?</v>
      </c>
      <c r="E16" s="378" t="str">
        <f>'3. Scénario E32a'!K62</f>
        <v>?</v>
      </c>
      <c r="F16" s="378" t="str">
        <f>'3. Scénario E32a'!L62</f>
        <v>?</v>
      </c>
      <c r="G16" s="470"/>
      <c r="H16" s="471"/>
      <c r="I16" s="471"/>
      <c r="J16" s="472"/>
      <c r="K16" s="379" t="e">
        <f>'3. Scénario E32a'!#REF!</f>
        <v>#REF!</v>
      </c>
      <c r="L16" s="380" t="e">
        <f>'3. Scénario E32a'!#REF!</f>
        <v>#REF!</v>
      </c>
      <c r="M16" s="381">
        <f t="shared" si="0"/>
        <v>0</v>
      </c>
      <c r="N16" s="381" t="e">
        <f t="shared" si="1"/>
        <v>#REF!</v>
      </c>
      <c r="O16" s="381" t="e">
        <f t="shared" si="2"/>
        <v>#REF!</v>
      </c>
      <c r="P16" s="382" t="str">
        <f>IF(D16=P3,K16,"0")</f>
        <v>0</v>
      </c>
      <c r="Q16" s="383" t="str">
        <f>IF(P16&lt;&gt;"0",(M16*P16/P30),"0")</f>
        <v>0</v>
      </c>
      <c r="R16" s="383" t="str">
        <f>IF(D16=R3,K16,"0")</f>
        <v>0</v>
      </c>
      <c r="S16" s="383" t="str">
        <f>IF(R16&lt;&gt;"0",(M16*R16/R30),"0")</f>
        <v>0</v>
      </c>
      <c r="T16" s="383" t="str">
        <f>IF(D16=T3,K16,"0")</f>
        <v>0</v>
      </c>
      <c r="U16" s="383" t="str">
        <f>IF(T16&lt;&gt;"0",(M16*T16/T30),"0")</f>
        <v>0</v>
      </c>
      <c r="V16" s="383" t="str">
        <f>IF(D16=V3,K16,"0")</f>
        <v>0</v>
      </c>
      <c r="W16" s="383" t="str">
        <f>IF(V16&lt;&gt;"0",(M16*V16/V30),"0")</f>
        <v>0</v>
      </c>
      <c r="X16" s="383" t="str">
        <f>IF(D16=X3,K16,"0")</f>
        <v>0</v>
      </c>
      <c r="Y16" s="383" t="str">
        <f>IF(X16&lt;&gt;"0",(M16*X16/X30),"0")</f>
        <v>0</v>
      </c>
      <c r="Z16" s="383" t="str">
        <f>IF(D16=Z3,K16,"0")</f>
        <v>0</v>
      </c>
      <c r="AA16" s="383" t="str">
        <f>IF(Z16&lt;&gt;"0",(M16*Z16/Z30),"0")</f>
        <v>0</v>
      </c>
      <c r="AB16" s="383" t="str">
        <f>IF(D16=AB3,K16,"0")</f>
        <v>0</v>
      </c>
      <c r="AC16" s="383" t="str">
        <f>IF(AB16&lt;&gt;"0",(M16*AB16/AB30),"0")</f>
        <v>0</v>
      </c>
      <c r="AD16" s="383" t="str">
        <f>IF(D16=AD3,K16,"0")</f>
        <v>0</v>
      </c>
      <c r="AE16" s="383" t="str">
        <f>IF(AD16&lt;&gt;"0",(M16*AD16/AD30),"0")</f>
        <v>0</v>
      </c>
      <c r="AF16" s="383" t="str">
        <f>IF(D16=AF3,K16,"0")</f>
        <v>0</v>
      </c>
      <c r="AG16" s="383" t="str">
        <f>IF(AF16&lt;&gt;"0",(M16*AF16/AF30),"0")</f>
        <v>0</v>
      </c>
      <c r="AH16" s="384" t="str">
        <f t="shared" si="3"/>
        <v>0</v>
      </c>
      <c r="AI16" s="383" t="str">
        <f>IF(AH16&lt;&gt;"0",(M16*AH16/AH30),"0")</f>
        <v>0</v>
      </c>
      <c r="AJ16" s="383" t="str">
        <f>IF(D16=AJ3,K16,"0")</f>
        <v>0</v>
      </c>
      <c r="AK16" s="383" t="str">
        <f>IF(AJ16&lt;&gt;"0",(M16*AJ16/AJ30),"0")</f>
        <v>0</v>
      </c>
      <c r="AL16" s="384" t="str">
        <f t="shared" si="4"/>
        <v>0</v>
      </c>
      <c r="AM16" s="383" t="str">
        <f>IF(AL16&lt;&gt;"0",(M16*AL16/AL30),"0")</f>
        <v>0</v>
      </c>
      <c r="AN16" s="384" t="str">
        <f t="shared" si="5"/>
        <v>0</v>
      </c>
      <c r="AO16" s="383" t="str">
        <f>IF(AN16&lt;&gt;"0",(M16*AN16/AN30),"0")</f>
        <v>0</v>
      </c>
      <c r="AP16" s="384" t="str">
        <f t="shared" si="6"/>
        <v>0</v>
      </c>
      <c r="AQ16" s="383" t="str">
        <f>IF(AP16&lt;&gt;"0",(M16*AP16/AP30),"0")</f>
        <v>0</v>
      </c>
      <c r="AR16" s="384" t="str">
        <f t="shared" si="7"/>
        <v>0</v>
      </c>
      <c r="AS16" s="383" t="str">
        <f>IF(AR16&lt;&gt;"0",(M16*AR16/AR30),"0")</f>
        <v>0</v>
      </c>
      <c r="AT16" s="384" t="str">
        <f t="shared" si="8"/>
        <v>0</v>
      </c>
      <c r="AU16" s="383" t="str">
        <f>IF(AT16&lt;&gt;"0",(M16*AT16/AT30),"0")</f>
        <v>0</v>
      </c>
      <c r="AV16" s="384" t="str">
        <f t="shared" si="9"/>
        <v>0</v>
      </c>
      <c r="AW16" s="383" t="str">
        <f>IF(AV16&lt;&gt;"0",(M16*AV16/AV30),"0")</f>
        <v>0</v>
      </c>
      <c r="AX16" s="384" t="str">
        <f t="shared" si="10"/>
        <v>0</v>
      </c>
      <c r="AY16" s="383" t="str">
        <f>IF(AX16&lt;&gt;"0",(M16*AX16/AX30),"0")</f>
        <v>0</v>
      </c>
      <c r="AZ16" s="384" t="str">
        <f t="shared" si="11"/>
        <v>0</v>
      </c>
      <c r="BA16" s="383" t="str">
        <f>IF(AZ16&lt;&gt;"0",(M16*AZ16/AZ30),"0")</f>
        <v>0</v>
      </c>
      <c r="BB16" s="384" t="str">
        <f t="shared" si="12"/>
        <v>0</v>
      </c>
      <c r="BC16" s="383" t="str">
        <f>IF(BB16&lt;&gt;"0",(M16*BB16/BB30),"0")</f>
        <v>0</v>
      </c>
      <c r="BD16" s="384" t="str">
        <f t="shared" si="13"/>
        <v>0</v>
      </c>
      <c r="BE16" s="383" t="str">
        <f>IF(BD16&lt;&gt;"0",(M16*BD16/BD30),"0")</f>
        <v>0</v>
      </c>
      <c r="BF16" s="384" t="str">
        <f t="shared" si="14"/>
        <v>0</v>
      </c>
      <c r="BG16" s="383" t="str">
        <f>IF(BF16&lt;&gt;"0",(M16*BF16/BF30),"0")</f>
        <v>0</v>
      </c>
      <c r="BH16" s="384" t="str">
        <f t="shared" si="15"/>
        <v>0</v>
      </c>
      <c r="BI16" s="383" t="str">
        <f>IF(BH16&lt;&gt;"0",(M16*BH16/BH30),"0")</f>
        <v>0</v>
      </c>
      <c r="BJ16" s="384" t="str">
        <f t="shared" si="16"/>
        <v>0</v>
      </c>
      <c r="BK16" s="383" t="str">
        <f>IF(BJ16&lt;&gt;"0",(M16*BJ16/BJ30),"0")</f>
        <v>0</v>
      </c>
      <c r="BL16" s="384" t="str">
        <f t="shared" si="17"/>
        <v>0</v>
      </c>
      <c r="BM16" s="383" t="str">
        <f>IF(BL16&lt;&gt;"0",(M16*BL16/BL30),"0")</f>
        <v>0</v>
      </c>
      <c r="BN16" s="384" t="str">
        <f t="shared" si="18"/>
        <v>0</v>
      </c>
      <c r="BO16" s="383" t="str">
        <f>IF(BN16&lt;&gt;"0",(M16*BN16/BN30),"0")</f>
        <v>0</v>
      </c>
      <c r="BP16" s="384" t="str">
        <f t="shared" si="19"/>
        <v>0</v>
      </c>
      <c r="BQ16" s="383" t="str">
        <f>IF(BP16&lt;&gt;"0",(M16*BP16/BP30),"0")</f>
        <v>0</v>
      </c>
      <c r="BR16" s="384" t="str">
        <f t="shared" si="20"/>
        <v>0</v>
      </c>
      <c r="BS16" s="383" t="str">
        <f>IF(BR16&lt;&gt;"0",(M16*BR16/BR30),"0")</f>
        <v>0</v>
      </c>
      <c r="BT16" s="384" t="str">
        <f t="shared" si="21"/>
        <v>0</v>
      </c>
      <c r="BU16" s="383" t="str">
        <f>IF(BT16&lt;&gt;"0",(M16*BT16/BT30),"0")</f>
        <v>0</v>
      </c>
      <c r="BV16" s="384" t="str">
        <f t="shared" si="22"/>
        <v>0</v>
      </c>
      <c r="BW16" s="383" t="str">
        <f>IF(BV16&lt;&gt;"0",(M16*BV16/BV30),"0")</f>
        <v>0</v>
      </c>
      <c r="BX16" s="384" t="str">
        <f t="shared" si="23"/>
        <v>0</v>
      </c>
      <c r="BY16" s="383" t="str">
        <f>IF(BX16&lt;&gt;"0",(M16*BX16/BX30),"0")</f>
        <v>0</v>
      </c>
      <c r="BZ16" s="384" t="str">
        <f t="shared" si="24"/>
        <v>0</v>
      </c>
      <c r="CA16" s="383" t="str">
        <f>IF(BZ16&lt;&gt;"0",(M16*BZ16/BZ30),"0")</f>
        <v>0</v>
      </c>
      <c r="CB16" s="384" t="str">
        <f t="shared" si="25"/>
        <v>0</v>
      </c>
      <c r="CC16" s="383" t="str">
        <f>IF(CB16&lt;&gt;"0",(M16*CB16/CB30),"0")</f>
        <v>0</v>
      </c>
      <c r="CD16" s="384" t="str">
        <f t="shared" si="26"/>
        <v>0</v>
      </c>
      <c r="CE16" s="383" t="str">
        <f>IF(CD16&lt;&gt;"0",(M16*CD16/CD30),"0")</f>
        <v>0</v>
      </c>
      <c r="CF16" s="384" t="str">
        <f t="shared" si="27"/>
        <v>0</v>
      </c>
      <c r="CG16" s="383" t="str">
        <f>IF(CF16&lt;&gt;"0",(M16*CF16/CF30),"0")</f>
        <v>0</v>
      </c>
      <c r="CH16" s="384" t="str">
        <f t="shared" si="28"/>
        <v>0</v>
      </c>
      <c r="CI16" s="383" t="str">
        <f>IF(CH16&lt;&gt;"0",(M16*CH16/CH30),"0")</f>
        <v>0</v>
      </c>
      <c r="CJ16" s="384" t="str">
        <f t="shared" si="29"/>
        <v>0</v>
      </c>
      <c r="CK16" s="383" t="str">
        <f>IF(CJ16&lt;&gt;"0",(M16*CJ16/CJ30),"0")</f>
        <v>0</v>
      </c>
      <c r="CL16" s="384" t="str">
        <f t="shared" si="30"/>
        <v>0</v>
      </c>
      <c r="CM16" s="383" t="str">
        <f>IF(CL16&lt;&gt;"0",(M16*CL16/CL30),"0")</f>
        <v>0</v>
      </c>
      <c r="CN16" s="384" t="str">
        <f t="shared" si="31"/>
        <v>0</v>
      </c>
      <c r="CO16" s="383" t="str">
        <f>IF(CN16&lt;&gt;"0",(M16*CN16/CN30),"0")</f>
        <v>0</v>
      </c>
      <c r="CP16" s="384" t="str">
        <f t="shared" si="32"/>
        <v>0</v>
      </c>
      <c r="CQ16" s="383" t="str">
        <f>IF(CP16&lt;&gt;"0",(M16*CP16/CP30),"0")</f>
        <v>0</v>
      </c>
      <c r="CR16" s="384" t="str">
        <f t="shared" si="33"/>
        <v>0</v>
      </c>
      <c r="CS16" s="383" t="str">
        <f>IF(CR16&lt;&gt;"0",(M16*CR16/CR30),"0")</f>
        <v>0</v>
      </c>
      <c r="CT16" s="384" t="str">
        <f t="shared" si="34"/>
        <v>0</v>
      </c>
      <c r="CU16" s="383" t="str">
        <f>IF(CT16&lt;&gt;"0",(M16*CT16/CT30),"0")</f>
        <v>0</v>
      </c>
      <c r="CV16" s="384" t="str">
        <f t="shared" si="35"/>
        <v>0</v>
      </c>
      <c r="CW16" s="383" t="str">
        <f>IF(CV16&lt;&gt;"0",(M16*CV16/CV30),"0")</f>
        <v>0</v>
      </c>
      <c r="CX16" s="384" t="str">
        <f t="shared" si="36"/>
        <v>0</v>
      </c>
      <c r="CY16" s="383" t="str">
        <f>IF(CX16&lt;&gt;"0",(M16*CX16/CX30),"0")</f>
        <v>0</v>
      </c>
      <c r="CZ16" s="384" t="str">
        <f t="shared" si="37"/>
        <v>0</v>
      </c>
      <c r="DA16" s="383" t="str">
        <f>IF(CZ16&lt;&gt;"0",(M16*CZ16/CZ30),"0")</f>
        <v>0</v>
      </c>
      <c r="DB16" s="384" t="e">
        <f t="shared" si="38"/>
        <v>#REF!</v>
      </c>
      <c r="DC16" s="383" t="e">
        <f>IF(DB16&lt;&gt;"0",(W16*DB16/DB30),"0")</f>
        <v>#REF!</v>
      </c>
      <c r="DD16" s="384" t="e">
        <f t="shared" si="39"/>
        <v>#REF!</v>
      </c>
      <c r="DE16" s="383" t="e">
        <f>IF(DD16&lt;&gt;"0",(W16*DD16/DD30),"0")</f>
        <v>#REF!</v>
      </c>
      <c r="DF16" s="384" t="e">
        <f t="shared" si="40"/>
        <v>#REF!</v>
      </c>
      <c r="DG16" s="383" t="e">
        <f>IF(DF16&lt;&gt;"0",(W16*DF16/DF30),"0")</f>
        <v>#REF!</v>
      </c>
      <c r="DH16" s="384" t="e">
        <f t="shared" si="41"/>
        <v>#REF!</v>
      </c>
      <c r="DI16" s="383" t="e">
        <f>IF(DH16&lt;&gt;"0",(W16*DH16/DH30),"0")</f>
        <v>#REF!</v>
      </c>
      <c r="DJ16" s="384" t="e">
        <f t="shared" si="42"/>
        <v>#REF!</v>
      </c>
      <c r="DK16" s="383" t="e">
        <f>IF(DJ16&lt;&gt;"0",(W16*DJ16/DJ30),"0")</f>
        <v>#REF!</v>
      </c>
    </row>
    <row r="17" spans="1:115" ht="14.45" customHeight="1" thickTop="1" x14ac:dyDescent="0.25">
      <c r="A17" s="594" t="s">
        <v>129</v>
      </c>
      <c r="B17" s="385">
        <v>1</v>
      </c>
      <c r="C17" s="386" t="str">
        <f>'3. Scénario E32a'!I68</f>
        <v>?</v>
      </c>
      <c r="D17" s="386" t="str">
        <f>'3. Scénario E32a'!J68</f>
        <v>?</v>
      </c>
      <c r="E17" s="386" t="str">
        <f>'3. Scénario E32a'!K68</f>
        <v>?</v>
      </c>
      <c r="F17" s="386" t="str">
        <f>'3. Scénario E32a'!L68</f>
        <v>?</v>
      </c>
      <c r="G17" s="473"/>
      <c r="H17" s="474"/>
      <c r="I17" s="474"/>
      <c r="J17" s="475"/>
      <c r="K17" s="372" t="e">
        <f>'3. Scénario E32a'!#REF!</f>
        <v>#REF!</v>
      </c>
      <c r="L17" s="373" t="e">
        <f>'3. Scénario E32a'!#REF!</f>
        <v>#REF!</v>
      </c>
      <c r="M17" s="361">
        <f t="shared" si="0"/>
        <v>0</v>
      </c>
      <c r="N17" s="361" t="e">
        <f t="shared" si="1"/>
        <v>#REF!</v>
      </c>
      <c r="O17" s="361" t="e">
        <f t="shared" si="2"/>
        <v>#REF!</v>
      </c>
      <c r="P17" s="387" t="str">
        <f>IF(D17=P3,K17,"0")</f>
        <v>0</v>
      </c>
      <c r="Q17" s="376" t="str">
        <f>IF(P17&lt;&gt;"0",(M17*P17/P30),"0")</f>
        <v>0</v>
      </c>
      <c r="R17" s="376" t="str">
        <f>IF(D17=R3,K17,"0")</f>
        <v>0</v>
      </c>
      <c r="S17" s="376" t="str">
        <f>IF(R17&lt;&gt;"0",(M17*R17/R30),"0")</f>
        <v>0</v>
      </c>
      <c r="T17" s="376" t="str">
        <f>IF(D17=T3,K17,"0")</f>
        <v>0</v>
      </c>
      <c r="U17" s="376" t="str">
        <f>IF(T17&lt;&gt;"0",(M17*T17/T30),"0")</f>
        <v>0</v>
      </c>
      <c r="V17" s="376" t="str">
        <f>IF(D17=V3,K17,"0")</f>
        <v>0</v>
      </c>
      <c r="W17" s="376" t="str">
        <f>IF(V17&lt;&gt;"0",(M17*V17/V30),"0")</f>
        <v>0</v>
      </c>
      <c r="X17" s="376" t="str">
        <f>IF(D17=X3,K17,"0")</f>
        <v>0</v>
      </c>
      <c r="Y17" s="376" t="str">
        <f>IF(X17&lt;&gt;"0",(M17*X17/X30),"0")</f>
        <v>0</v>
      </c>
      <c r="Z17" s="376" t="str">
        <f>IF(D17=Z3,K17,"0")</f>
        <v>0</v>
      </c>
      <c r="AA17" s="376" t="str">
        <f>IF(Z17&lt;&gt;"0",(M17*Z17/Z30),"0")</f>
        <v>0</v>
      </c>
      <c r="AB17" s="376" t="str">
        <f>IF(D17=AB3,K17,"0")</f>
        <v>0</v>
      </c>
      <c r="AC17" s="376" t="str">
        <f>IF(AB17&lt;&gt;"0",(M17*AB17/AB30),"0")</f>
        <v>0</v>
      </c>
      <c r="AD17" s="376" t="str">
        <f>IF(D17=AD3,K17,"0")</f>
        <v>0</v>
      </c>
      <c r="AE17" s="376" t="str">
        <f>IF(AD17&lt;&gt;"0",(M17*AD17/AD30),"0")</f>
        <v>0</v>
      </c>
      <c r="AF17" s="376" t="str">
        <f>IF(D17=AF3,K17,"0")</f>
        <v>0</v>
      </c>
      <c r="AG17" s="376" t="str">
        <f>IF(AF17&lt;&gt;"0",(M17*AF17/AF30),"0")</f>
        <v>0</v>
      </c>
      <c r="AH17" s="376" t="str">
        <f t="shared" si="3"/>
        <v>0</v>
      </c>
      <c r="AI17" s="376" t="str">
        <f>IF(AH17&lt;&gt;"0",(M17*AH17/AH30),"0")</f>
        <v>0</v>
      </c>
      <c r="AJ17" s="376" t="str">
        <f>IF(D17=AJ3,K17,"0")</f>
        <v>0</v>
      </c>
      <c r="AK17" s="376" t="str">
        <f>IF(AJ17&lt;&gt;"0",(M17*AJ17/AJ30),"0")</f>
        <v>0</v>
      </c>
      <c r="AL17" s="376" t="str">
        <f t="shared" si="4"/>
        <v>0</v>
      </c>
      <c r="AM17" s="376" t="str">
        <f>IF(AL17&lt;&gt;"0",(M17*AL17/AL30),"0")</f>
        <v>0</v>
      </c>
      <c r="AN17" s="376" t="str">
        <f t="shared" si="5"/>
        <v>0</v>
      </c>
      <c r="AO17" s="376" t="str">
        <f>IF(AN17&lt;&gt;"0",(M17*AN17/AN30),"0")</f>
        <v>0</v>
      </c>
      <c r="AP17" s="376" t="str">
        <f t="shared" si="6"/>
        <v>0</v>
      </c>
      <c r="AQ17" s="376" t="str">
        <f>IF(AP17&lt;&gt;"0",(M17*AP17/AP30),"0")</f>
        <v>0</v>
      </c>
      <c r="AR17" s="376" t="str">
        <f t="shared" si="7"/>
        <v>0</v>
      </c>
      <c r="AS17" s="376" t="str">
        <f>IF(AR17&lt;&gt;"0",(M17*AR17/AR30),"0")</f>
        <v>0</v>
      </c>
      <c r="AT17" s="376" t="str">
        <f t="shared" si="8"/>
        <v>0</v>
      </c>
      <c r="AU17" s="376" t="str">
        <f>IF(AT17&lt;&gt;"0",(M17*AT17/AT30),"0")</f>
        <v>0</v>
      </c>
      <c r="AV17" s="376" t="str">
        <f t="shared" si="9"/>
        <v>0</v>
      </c>
      <c r="AW17" s="376" t="str">
        <f>IF(AV17&lt;&gt;"0",(M17*AV17/AV30),"0")</f>
        <v>0</v>
      </c>
      <c r="AX17" s="376" t="str">
        <f t="shared" si="10"/>
        <v>0</v>
      </c>
      <c r="AY17" s="376" t="str">
        <f>IF(AX17&lt;&gt;"0",(M17*AX17/AX30),"0")</f>
        <v>0</v>
      </c>
      <c r="AZ17" s="376" t="str">
        <f t="shared" si="11"/>
        <v>0</v>
      </c>
      <c r="BA17" s="376" t="str">
        <f>IF(AZ17&lt;&gt;"0",(M17*AZ17/AZ30),"0")</f>
        <v>0</v>
      </c>
      <c r="BB17" s="376" t="str">
        <f t="shared" si="12"/>
        <v>0</v>
      </c>
      <c r="BC17" s="376" t="str">
        <f>IF(BB17&lt;&gt;"0",(M17*BB17/BB30),"0")</f>
        <v>0</v>
      </c>
      <c r="BD17" s="376" t="str">
        <f t="shared" si="13"/>
        <v>0</v>
      </c>
      <c r="BE17" s="376" t="str">
        <f>IF(BD17&lt;&gt;"0",(M17*BD17/BD30),"0")</f>
        <v>0</v>
      </c>
      <c r="BF17" s="376" t="str">
        <f t="shared" si="14"/>
        <v>0</v>
      </c>
      <c r="BG17" s="376" t="str">
        <f>IF(BF17&lt;&gt;"0",(M17*BF17/BF30),"0")</f>
        <v>0</v>
      </c>
      <c r="BH17" s="376" t="str">
        <f t="shared" si="15"/>
        <v>0</v>
      </c>
      <c r="BI17" s="376" t="str">
        <f>IF(BH17&lt;&gt;"0",(M17*BH17/BH30),"0")</f>
        <v>0</v>
      </c>
      <c r="BJ17" s="376" t="str">
        <f t="shared" si="16"/>
        <v>0</v>
      </c>
      <c r="BK17" s="376" t="str">
        <f>IF(BJ17&lt;&gt;"0",(M17*BJ17/BJ30),"0")</f>
        <v>0</v>
      </c>
      <c r="BL17" s="376" t="str">
        <f t="shared" si="17"/>
        <v>0</v>
      </c>
      <c r="BM17" s="376" t="str">
        <f>IF(BL17&lt;&gt;"0",(M17*BL17/BL30),"0")</f>
        <v>0</v>
      </c>
      <c r="BN17" s="376" t="str">
        <f t="shared" si="18"/>
        <v>0</v>
      </c>
      <c r="BO17" s="376" t="str">
        <f>IF(BN17&lt;&gt;"0",(M17*BN17/BN30),"0")</f>
        <v>0</v>
      </c>
      <c r="BP17" s="376" t="str">
        <f t="shared" si="19"/>
        <v>0</v>
      </c>
      <c r="BQ17" s="376" t="str">
        <f>IF(BP17&lt;&gt;"0",(M17*BP17/BP30),"0")</f>
        <v>0</v>
      </c>
      <c r="BR17" s="376" t="str">
        <f t="shared" si="20"/>
        <v>0</v>
      </c>
      <c r="BS17" s="376" t="str">
        <f>IF(BR17&lt;&gt;"0",(M17*BR17/BR30),"0")</f>
        <v>0</v>
      </c>
      <c r="BT17" s="376" t="str">
        <f t="shared" si="21"/>
        <v>0</v>
      </c>
      <c r="BU17" s="376" t="str">
        <f>IF(BT17&lt;&gt;"0",(M17*BT17/BT30),"0")</f>
        <v>0</v>
      </c>
      <c r="BV17" s="376" t="str">
        <f t="shared" si="22"/>
        <v>0</v>
      </c>
      <c r="BW17" s="376" t="str">
        <f>IF(BV17&lt;&gt;"0",(M17*BV17/BV30),"0")</f>
        <v>0</v>
      </c>
      <c r="BX17" s="376" t="str">
        <f t="shared" si="23"/>
        <v>0</v>
      </c>
      <c r="BY17" s="376" t="str">
        <f>IF(BX17&lt;&gt;"0",(M17*BX17/BX30),"0")</f>
        <v>0</v>
      </c>
      <c r="BZ17" s="376" t="str">
        <f t="shared" si="24"/>
        <v>0</v>
      </c>
      <c r="CA17" s="376" t="str">
        <f>IF(BZ17&lt;&gt;"0",(M17*BZ17/BZ30),"0")</f>
        <v>0</v>
      </c>
      <c r="CB17" s="376" t="str">
        <f t="shared" si="25"/>
        <v>0</v>
      </c>
      <c r="CC17" s="376" t="str">
        <f>IF(CB17&lt;&gt;"0",(M17*CB17/CB30),"0")</f>
        <v>0</v>
      </c>
      <c r="CD17" s="376" t="str">
        <f t="shared" si="26"/>
        <v>0</v>
      </c>
      <c r="CE17" s="376" t="str">
        <f>IF(CD17&lt;&gt;"0",(M17*CD17/CD30),"0")</f>
        <v>0</v>
      </c>
      <c r="CF17" s="376" t="str">
        <f t="shared" si="27"/>
        <v>0</v>
      </c>
      <c r="CG17" s="376" t="str">
        <f>IF(CF17&lt;&gt;"0",(M17*CF17/CF30),"0")</f>
        <v>0</v>
      </c>
      <c r="CH17" s="376" t="str">
        <f t="shared" si="28"/>
        <v>0</v>
      </c>
      <c r="CI17" s="376" t="str">
        <f>IF(CH17&lt;&gt;"0",(M17*CH17/CH30),"0")</f>
        <v>0</v>
      </c>
      <c r="CJ17" s="376" t="str">
        <f t="shared" si="29"/>
        <v>0</v>
      </c>
      <c r="CK17" s="376" t="str">
        <f>IF(CJ17&lt;&gt;"0",(M17*CJ17/CJ30),"0")</f>
        <v>0</v>
      </c>
      <c r="CL17" s="376" t="str">
        <f t="shared" si="30"/>
        <v>0</v>
      </c>
      <c r="CM17" s="376" t="str">
        <f>IF(CL17&lt;&gt;"0",(M17*CL17/CL30),"0")</f>
        <v>0</v>
      </c>
      <c r="CN17" s="376" t="str">
        <f t="shared" si="31"/>
        <v>0</v>
      </c>
      <c r="CO17" s="376" t="str">
        <f>IF(CN17&lt;&gt;"0",(M17*CN17/CN30),"0")</f>
        <v>0</v>
      </c>
      <c r="CP17" s="376" t="str">
        <f t="shared" si="32"/>
        <v>0</v>
      </c>
      <c r="CQ17" s="376" t="str">
        <f>IF(CP17&lt;&gt;"0",(M17*CP17/CP30),"0")</f>
        <v>0</v>
      </c>
      <c r="CR17" s="376" t="str">
        <f t="shared" si="33"/>
        <v>0</v>
      </c>
      <c r="CS17" s="376" t="str">
        <f>IF(CR17&lt;&gt;"0",(M17*CR17/CR30),"0")</f>
        <v>0</v>
      </c>
      <c r="CT17" s="376" t="str">
        <f t="shared" si="34"/>
        <v>0</v>
      </c>
      <c r="CU17" s="376" t="str">
        <f>IF(CT17&lt;&gt;"0",(M17*CT17/CT30),"0")</f>
        <v>0</v>
      </c>
      <c r="CV17" s="376" t="str">
        <f t="shared" si="35"/>
        <v>0</v>
      </c>
      <c r="CW17" s="376" t="str">
        <f>IF(CV17&lt;&gt;"0",(M17*CV17/CV30),"0")</f>
        <v>0</v>
      </c>
      <c r="CX17" s="376" t="str">
        <f t="shared" si="36"/>
        <v>0</v>
      </c>
      <c r="CY17" s="376" t="str">
        <f>IF(CX17&lt;&gt;"0",(M17*CX17/CX30),"0")</f>
        <v>0</v>
      </c>
      <c r="CZ17" s="376" t="str">
        <f t="shared" si="37"/>
        <v>0</v>
      </c>
      <c r="DA17" s="376" t="str">
        <f>IF(CZ17&lt;&gt;"0",(M17*CZ17/CZ30),"0")</f>
        <v>0</v>
      </c>
      <c r="DB17" s="376" t="e">
        <f t="shared" si="38"/>
        <v>#REF!</v>
      </c>
      <c r="DC17" s="376" t="e">
        <f>IF(DB17&lt;&gt;"0",(W17*DB17/DB30),"0")</f>
        <v>#REF!</v>
      </c>
      <c r="DD17" s="376" t="e">
        <f t="shared" si="39"/>
        <v>#REF!</v>
      </c>
      <c r="DE17" s="376" t="e">
        <f>IF(DD17&lt;&gt;"0",(W17*DD17/DD30),"0")</f>
        <v>#REF!</v>
      </c>
      <c r="DF17" s="376" t="e">
        <f t="shared" si="40"/>
        <v>#REF!</v>
      </c>
      <c r="DG17" s="376" t="e">
        <f>IF(DF17&lt;&gt;"0",(W17*DF17/DF30),"0")</f>
        <v>#REF!</v>
      </c>
      <c r="DH17" s="376" t="e">
        <f t="shared" si="41"/>
        <v>#REF!</v>
      </c>
      <c r="DI17" s="376" t="e">
        <f>IF(DH17&lt;&gt;"0",(W17*DH17/DH30),"0")</f>
        <v>#REF!</v>
      </c>
      <c r="DJ17" s="376" t="e">
        <f t="shared" si="42"/>
        <v>#REF!</v>
      </c>
      <c r="DK17" s="376" t="e">
        <f>IF(DJ17&lt;&gt;"0",(W17*DJ17/DJ30),"0")</f>
        <v>#REF!</v>
      </c>
    </row>
    <row r="18" spans="1:115" x14ac:dyDescent="0.25">
      <c r="A18" s="594"/>
      <c r="B18" s="357">
        <v>2</v>
      </c>
      <c r="C18" s="358" t="str">
        <f>'3. Scénario E32a'!I69</f>
        <v>?</v>
      </c>
      <c r="D18" s="358" t="str">
        <f>'3. Scénario E32a'!J69</f>
        <v>?</v>
      </c>
      <c r="E18" s="358" t="str">
        <f>'3. Scénario E32a'!K69</f>
        <v>?</v>
      </c>
      <c r="F18" s="358" t="str">
        <f>'3. Scénario E32a'!L69</f>
        <v>?</v>
      </c>
      <c r="G18" s="460"/>
      <c r="H18" s="461"/>
      <c r="I18" s="461"/>
      <c r="J18" s="468"/>
      <c r="K18" s="359" t="e">
        <f>'3. Scénario E32a'!#REF!</f>
        <v>#REF!</v>
      </c>
      <c r="L18" s="360" t="e">
        <f>'3. Scénario E32a'!#REF!</f>
        <v>#REF!</v>
      </c>
      <c r="M18" s="362">
        <f t="shared" si="0"/>
        <v>0</v>
      </c>
      <c r="N18" s="362" t="e">
        <f t="shared" si="1"/>
        <v>#REF!</v>
      </c>
      <c r="O18" s="362" t="e">
        <f t="shared" si="2"/>
        <v>#REF!</v>
      </c>
      <c r="P18" s="374" t="str">
        <f>IF(D18=P3,K18,"0")</f>
        <v>0</v>
      </c>
      <c r="Q18" s="375" t="str">
        <f>IF(P18&lt;&gt;"0",(M18*P18/P30),"0")</f>
        <v>0</v>
      </c>
      <c r="R18" s="375" t="str">
        <f>IF(D18=R3,K18,"0")</f>
        <v>0</v>
      </c>
      <c r="S18" s="375" t="str">
        <f>IF(R18&lt;&gt;"0",(M18*R18/R30),"0")</f>
        <v>0</v>
      </c>
      <c r="T18" s="375" t="str">
        <f>IF(D18=T3,K18,"0")</f>
        <v>0</v>
      </c>
      <c r="U18" s="375" t="str">
        <f>IF(T18&lt;&gt;"0",(M18*T18/T30),"0")</f>
        <v>0</v>
      </c>
      <c r="V18" s="375" t="str">
        <f>IF(D18=V3,K18,"0")</f>
        <v>0</v>
      </c>
      <c r="W18" s="375" t="str">
        <f>IF(V18&lt;&gt;"0",(M18*V18/V30),"0")</f>
        <v>0</v>
      </c>
      <c r="X18" s="375" t="str">
        <f>IF(D18=X3,K18,"0")</f>
        <v>0</v>
      </c>
      <c r="Y18" s="375" t="str">
        <f>IF(X18&lt;&gt;"0",(M18*X18/X30),"0")</f>
        <v>0</v>
      </c>
      <c r="Z18" s="375" t="str">
        <f>IF(D18=Z3,K18,"0")</f>
        <v>0</v>
      </c>
      <c r="AA18" s="375" t="str">
        <f>IF(Z18&lt;&gt;"0",(M18*Z18/Z30),"0")</f>
        <v>0</v>
      </c>
      <c r="AB18" s="375" t="str">
        <f>IF(D18=AB3,K18,"0")</f>
        <v>0</v>
      </c>
      <c r="AC18" s="375" t="str">
        <f>IF(AB18&lt;&gt;"0",(M18*AB18/AB30),"0")</f>
        <v>0</v>
      </c>
      <c r="AD18" s="375" t="str">
        <f>IF(D18=AD3,K18,"0")</f>
        <v>0</v>
      </c>
      <c r="AE18" s="375" t="str">
        <f>IF(AD18&lt;&gt;"0",(M18*AD18/AD30),"0")</f>
        <v>0</v>
      </c>
      <c r="AF18" s="375" t="str">
        <f>IF(D18=AF3,K18,"0")</f>
        <v>0</v>
      </c>
      <c r="AG18" s="375" t="str">
        <f>IF(AF18&lt;&gt;"0",(M18*AF18/AF30),"0")</f>
        <v>0</v>
      </c>
      <c r="AH18" s="376" t="str">
        <f t="shared" si="3"/>
        <v>0</v>
      </c>
      <c r="AI18" s="375" t="str">
        <f>IF(AH18&lt;&gt;"0",(M18*AH18/AH30),"0")</f>
        <v>0</v>
      </c>
      <c r="AJ18" s="375" t="str">
        <f>IF(D18=AJ3,K18,"0")</f>
        <v>0</v>
      </c>
      <c r="AK18" s="375" t="str">
        <f>IF(AJ18&lt;&gt;"0",(M18*AJ18/AJ30),"0")</f>
        <v>0</v>
      </c>
      <c r="AL18" s="376" t="str">
        <f t="shared" si="4"/>
        <v>0</v>
      </c>
      <c r="AM18" s="375" t="str">
        <f>IF(AL18&lt;&gt;"0",(M18*AL18/AL30),"0")</f>
        <v>0</v>
      </c>
      <c r="AN18" s="376" t="str">
        <f t="shared" si="5"/>
        <v>0</v>
      </c>
      <c r="AO18" s="375" t="str">
        <f>IF(AN18&lt;&gt;"0",(M18*AN18/AN30),"0")</f>
        <v>0</v>
      </c>
      <c r="AP18" s="376" t="str">
        <f t="shared" si="6"/>
        <v>0</v>
      </c>
      <c r="AQ18" s="375" t="str">
        <f>IF(AP18&lt;&gt;"0",(M18*AP18/AP30),"0")</f>
        <v>0</v>
      </c>
      <c r="AR18" s="376" t="str">
        <f t="shared" si="7"/>
        <v>0</v>
      </c>
      <c r="AS18" s="375" t="str">
        <f>IF(AR18&lt;&gt;"0",(M18*AR18/AR30),"0")</f>
        <v>0</v>
      </c>
      <c r="AT18" s="376" t="str">
        <f t="shared" si="8"/>
        <v>0</v>
      </c>
      <c r="AU18" s="375" t="str">
        <f>IF(AT18&lt;&gt;"0",(M18*AT18/AT30),"0")</f>
        <v>0</v>
      </c>
      <c r="AV18" s="376" t="str">
        <f t="shared" si="9"/>
        <v>0</v>
      </c>
      <c r="AW18" s="375" t="str">
        <f>IF(AV18&lt;&gt;"0",(M18*AV18/AV30),"0")</f>
        <v>0</v>
      </c>
      <c r="AX18" s="376" t="str">
        <f t="shared" si="10"/>
        <v>0</v>
      </c>
      <c r="AY18" s="375" t="str">
        <f>IF(AX18&lt;&gt;"0",(M18*AX18/AX30),"0")</f>
        <v>0</v>
      </c>
      <c r="AZ18" s="376" t="str">
        <f t="shared" si="11"/>
        <v>0</v>
      </c>
      <c r="BA18" s="375" t="str">
        <f>IF(AZ18&lt;&gt;"0",(M18*AZ18/AZ30),"0")</f>
        <v>0</v>
      </c>
      <c r="BB18" s="376" t="str">
        <f t="shared" si="12"/>
        <v>0</v>
      </c>
      <c r="BC18" s="375" t="str">
        <f>IF(BB18&lt;&gt;"0",(M18*BB18/BB30),"0")</f>
        <v>0</v>
      </c>
      <c r="BD18" s="376" t="str">
        <f t="shared" si="13"/>
        <v>0</v>
      </c>
      <c r="BE18" s="375" t="str">
        <f>IF(BD18&lt;&gt;"0",(M18*BD18/BD30),"0")</f>
        <v>0</v>
      </c>
      <c r="BF18" s="376" t="str">
        <f t="shared" si="14"/>
        <v>0</v>
      </c>
      <c r="BG18" s="375" t="str">
        <f>IF(BF18&lt;&gt;"0",(M18*BF18/BF30),"0")</f>
        <v>0</v>
      </c>
      <c r="BH18" s="376" t="str">
        <f t="shared" si="15"/>
        <v>0</v>
      </c>
      <c r="BI18" s="375" t="str">
        <f>IF(BH18&lt;&gt;"0",(M18*BH18/BH30),"0")</f>
        <v>0</v>
      </c>
      <c r="BJ18" s="376" t="str">
        <f t="shared" si="16"/>
        <v>0</v>
      </c>
      <c r="BK18" s="375" t="str">
        <f>IF(BJ18&lt;&gt;"0",(M18*BJ18/BJ30),"0")</f>
        <v>0</v>
      </c>
      <c r="BL18" s="376" t="str">
        <f t="shared" si="17"/>
        <v>0</v>
      </c>
      <c r="BM18" s="375" t="str">
        <f>IF(BL18&lt;&gt;"0",(M18*BL18/BL30),"0")</f>
        <v>0</v>
      </c>
      <c r="BN18" s="376" t="str">
        <f t="shared" si="18"/>
        <v>0</v>
      </c>
      <c r="BO18" s="375" t="str">
        <f>IF(BN18&lt;&gt;"0",(M18*BN18/BN30),"0")</f>
        <v>0</v>
      </c>
      <c r="BP18" s="376" t="str">
        <f t="shared" si="19"/>
        <v>0</v>
      </c>
      <c r="BQ18" s="375" t="str">
        <f>IF(BP18&lt;&gt;"0",(M18*BP18/BP30),"0")</f>
        <v>0</v>
      </c>
      <c r="BR18" s="376" t="str">
        <f t="shared" si="20"/>
        <v>0</v>
      </c>
      <c r="BS18" s="375" t="str">
        <f>IF(BR18&lt;&gt;"0",(M18*BR18/BR30),"0")</f>
        <v>0</v>
      </c>
      <c r="BT18" s="376" t="str">
        <f t="shared" si="21"/>
        <v>0</v>
      </c>
      <c r="BU18" s="375" t="str">
        <f>IF(BT18&lt;&gt;"0",(M18*BT18/BT30),"0")</f>
        <v>0</v>
      </c>
      <c r="BV18" s="376" t="str">
        <f t="shared" si="22"/>
        <v>0</v>
      </c>
      <c r="BW18" s="375" t="str">
        <f>IF(BV18&lt;&gt;"0",(M18*BV18/BV30),"0")</f>
        <v>0</v>
      </c>
      <c r="BX18" s="376" t="str">
        <f t="shared" si="23"/>
        <v>0</v>
      </c>
      <c r="BY18" s="375" t="str">
        <f>IF(BX18&lt;&gt;"0",(M18*BX18/BX30),"0")</f>
        <v>0</v>
      </c>
      <c r="BZ18" s="376" t="str">
        <f t="shared" si="24"/>
        <v>0</v>
      </c>
      <c r="CA18" s="375" t="str">
        <f>IF(BZ18&lt;&gt;"0",(M18*BZ18/BZ30),"0")</f>
        <v>0</v>
      </c>
      <c r="CB18" s="376" t="str">
        <f t="shared" si="25"/>
        <v>0</v>
      </c>
      <c r="CC18" s="375" t="str">
        <f>IF(CB18&lt;&gt;"0",(M18*CB18/CB30),"0")</f>
        <v>0</v>
      </c>
      <c r="CD18" s="376" t="str">
        <f t="shared" si="26"/>
        <v>0</v>
      </c>
      <c r="CE18" s="375" t="str">
        <f>IF(CD18&lt;&gt;"0",(M18*CD18/CD30),"0")</f>
        <v>0</v>
      </c>
      <c r="CF18" s="376" t="str">
        <f t="shared" si="27"/>
        <v>0</v>
      </c>
      <c r="CG18" s="375" t="str">
        <f>IF(CF18&lt;&gt;"0",(M18*CF18/CF30),"0")</f>
        <v>0</v>
      </c>
      <c r="CH18" s="376" t="str">
        <f t="shared" si="28"/>
        <v>0</v>
      </c>
      <c r="CI18" s="375" t="str">
        <f>IF(CH18&lt;&gt;"0",(M18*CH18/CH30),"0")</f>
        <v>0</v>
      </c>
      <c r="CJ18" s="376" t="str">
        <f t="shared" si="29"/>
        <v>0</v>
      </c>
      <c r="CK18" s="375" t="str">
        <f>IF(CJ18&lt;&gt;"0",(M18*CJ18/CJ30),"0")</f>
        <v>0</v>
      </c>
      <c r="CL18" s="376" t="str">
        <f t="shared" si="30"/>
        <v>0</v>
      </c>
      <c r="CM18" s="375" t="str">
        <f>IF(CL18&lt;&gt;"0",(M18*CL18/CL30),"0")</f>
        <v>0</v>
      </c>
      <c r="CN18" s="376" t="str">
        <f t="shared" si="31"/>
        <v>0</v>
      </c>
      <c r="CO18" s="375" t="str">
        <f>IF(CN18&lt;&gt;"0",(M18*CN18/CN30),"0")</f>
        <v>0</v>
      </c>
      <c r="CP18" s="376" t="str">
        <f t="shared" si="32"/>
        <v>0</v>
      </c>
      <c r="CQ18" s="375" t="str">
        <f>IF(CP18&lt;&gt;"0",(M18*CP18/CP30),"0")</f>
        <v>0</v>
      </c>
      <c r="CR18" s="376" t="str">
        <f t="shared" si="33"/>
        <v>0</v>
      </c>
      <c r="CS18" s="375" t="str">
        <f>IF(CR18&lt;&gt;"0",(M18*CR18/CR30),"0")</f>
        <v>0</v>
      </c>
      <c r="CT18" s="376" t="str">
        <f t="shared" si="34"/>
        <v>0</v>
      </c>
      <c r="CU18" s="375" t="str">
        <f>IF(CT18&lt;&gt;"0",(M18*CT18/CT30),"0")</f>
        <v>0</v>
      </c>
      <c r="CV18" s="376" t="str">
        <f t="shared" si="35"/>
        <v>0</v>
      </c>
      <c r="CW18" s="375" t="str">
        <f>IF(CV18&lt;&gt;"0",(M18*CV18/CV30),"0")</f>
        <v>0</v>
      </c>
      <c r="CX18" s="376" t="str">
        <f t="shared" si="36"/>
        <v>0</v>
      </c>
      <c r="CY18" s="375" t="str">
        <f>IF(CX18&lt;&gt;"0",(M18*CX18/CX30),"0")</f>
        <v>0</v>
      </c>
      <c r="CZ18" s="376" t="str">
        <f t="shared" si="37"/>
        <v>0</v>
      </c>
      <c r="DA18" s="375" t="str">
        <f>IF(CZ18&lt;&gt;"0",(M18*CZ18/CZ30),"0")</f>
        <v>0</v>
      </c>
      <c r="DB18" s="376" t="e">
        <f t="shared" si="38"/>
        <v>#REF!</v>
      </c>
      <c r="DC18" s="375" t="e">
        <f>IF(DB18&lt;&gt;"0",(W18*DB18/DB30),"0")</f>
        <v>#REF!</v>
      </c>
      <c r="DD18" s="376" t="e">
        <f t="shared" si="39"/>
        <v>#REF!</v>
      </c>
      <c r="DE18" s="375" t="e">
        <f>IF(DD18&lt;&gt;"0",(W18*DD18/DD30),"0")</f>
        <v>#REF!</v>
      </c>
      <c r="DF18" s="376" t="e">
        <f t="shared" si="40"/>
        <v>#REF!</v>
      </c>
      <c r="DG18" s="375" t="e">
        <f>IF(DF18&lt;&gt;"0",(W18*DF18/DF30),"0")</f>
        <v>#REF!</v>
      </c>
      <c r="DH18" s="376" t="e">
        <f t="shared" si="41"/>
        <v>#REF!</v>
      </c>
      <c r="DI18" s="375" t="e">
        <f>IF(DH18&lt;&gt;"0",(W18*DH18/DH30),"0")</f>
        <v>#REF!</v>
      </c>
      <c r="DJ18" s="376" t="e">
        <f t="shared" si="42"/>
        <v>#REF!</v>
      </c>
      <c r="DK18" s="375" t="e">
        <f>IF(DJ18&lt;&gt;"0",(W18*DJ18/DJ30),"0")</f>
        <v>#REF!</v>
      </c>
    </row>
    <row r="19" spans="1:115" x14ac:dyDescent="0.25">
      <c r="A19" s="594"/>
      <c r="B19" s="357">
        <v>3</v>
      </c>
      <c r="C19" s="358" t="str">
        <f>'3. Scénario E32a'!I70</f>
        <v>?</v>
      </c>
      <c r="D19" s="358" t="str">
        <f>'3. Scénario E32a'!J70</f>
        <v>?</v>
      </c>
      <c r="E19" s="358" t="str">
        <f>'3. Scénario E32a'!K70</f>
        <v>?</v>
      </c>
      <c r="F19" s="358" t="str">
        <f>'3. Scénario E32a'!L70</f>
        <v>?</v>
      </c>
      <c r="G19" s="460"/>
      <c r="H19" s="461"/>
      <c r="I19" s="461"/>
      <c r="J19" s="468"/>
      <c r="K19" s="359" t="e">
        <f>'3. Scénario E32a'!#REF!</f>
        <v>#REF!</v>
      </c>
      <c r="L19" s="360" t="e">
        <f>'3. Scénario E32a'!#REF!</f>
        <v>#REF!</v>
      </c>
      <c r="M19" s="362">
        <f t="shared" si="0"/>
        <v>0</v>
      </c>
      <c r="N19" s="362" t="e">
        <f t="shared" si="1"/>
        <v>#REF!</v>
      </c>
      <c r="O19" s="362" t="e">
        <f t="shared" si="2"/>
        <v>#REF!</v>
      </c>
      <c r="P19" s="374" t="str">
        <f>IF(D19=P3,K19,"0")</f>
        <v>0</v>
      </c>
      <c r="Q19" s="375" t="str">
        <f>IF(P19&lt;&gt;"0",(M19*P19/P30),"0")</f>
        <v>0</v>
      </c>
      <c r="R19" s="375" t="str">
        <f>IF(D19=R3,K19,"0")</f>
        <v>0</v>
      </c>
      <c r="S19" s="375" t="str">
        <f>IF(R19&lt;&gt;"0",(M19*R19/R30),"0")</f>
        <v>0</v>
      </c>
      <c r="T19" s="375" t="str">
        <f>IF(D19=T3,K19,"0")</f>
        <v>0</v>
      </c>
      <c r="U19" s="375" t="str">
        <f>IF(T19&lt;&gt;"0",(M19*T19/T30),"0")</f>
        <v>0</v>
      </c>
      <c r="V19" s="375" t="str">
        <f>IF(D19=V3,K19,"0")</f>
        <v>0</v>
      </c>
      <c r="W19" s="375" t="str">
        <f>IF(V19&lt;&gt;"0",(M19*V19/V30),"0")</f>
        <v>0</v>
      </c>
      <c r="X19" s="375" t="str">
        <f>IF(D19=X3,K19,"0")</f>
        <v>0</v>
      </c>
      <c r="Y19" s="375" t="str">
        <f>IF(X19&lt;&gt;"0",(M19*X19/X30),"0")</f>
        <v>0</v>
      </c>
      <c r="Z19" s="375" t="str">
        <f>IF(D19=Z3,K19,"0")</f>
        <v>0</v>
      </c>
      <c r="AA19" s="375" t="str">
        <f>IF(Z19&lt;&gt;"0",(M19*Z19/Z30),"0")</f>
        <v>0</v>
      </c>
      <c r="AB19" s="375" t="str">
        <f>IF(D19=AB3,K19,"0")</f>
        <v>0</v>
      </c>
      <c r="AC19" s="375" t="str">
        <f>IF(AB19&lt;&gt;"0",(M19*AB19/AB30),"0")</f>
        <v>0</v>
      </c>
      <c r="AD19" s="375" t="str">
        <f>IF(D19=AD3,K19,"0")</f>
        <v>0</v>
      </c>
      <c r="AE19" s="375" t="str">
        <f>IF(AD19&lt;&gt;"0",(M19*AD19/AD30),"0")</f>
        <v>0</v>
      </c>
      <c r="AF19" s="375" t="str">
        <f>IF(D19=AF3,K19,"0")</f>
        <v>0</v>
      </c>
      <c r="AG19" s="375" t="str">
        <f>IF(AF19&lt;&gt;"0",(M19*AF19/AF30),"0")</f>
        <v>0</v>
      </c>
      <c r="AH19" s="376" t="str">
        <f t="shared" si="3"/>
        <v>0</v>
      </c>
      <c r="AI19" s="375" t="str">
        <f>IF(AH19&lt;&gt;"0",(M19*AH19/AH30),"0")</f>
        <v>0</v>
      </c>
      <c r="AJ19" s="375" t="str">
        <f>IF(D19=AJ3,K19,"0")</f>
        <v>0</v>
      </c>
      <c r="AK19" s="375" t="str">
        <f>IF(AJ19&lt;&gt;"0",(M19*AJ19/AJ30),"0")</f>
        <v>0</v>
      </c>
      <c r="AL19" s="376" t="str">
        <f t="shared" si="4"/>
        <v>0</v>
      </c>
      <c r="AM19" s="375" t="str">
        <f>IF(AL19&lt;&gt;"0",(M19*AL19/AL30),"0")</f>
        <v>0</v>
      </c>
      <c r="AN19" s="376" t="str">
        <f t="shared" si="5"/>
        <v>0</v>
      </c>
      <c r="AO19" s="375" t="str">
        <f>IF(AN19&lt;&gt;"0",(M19*AN19/AN30),"0")</f>
        <v>0</v>
      </c>
      <c r="AP19" s="376" t="str">
        <f t="shared" si="6"/>
        <v>0</v>
      </c>
      <c r="AQ19" s="375" t="str">
        <f>IF(AP19&lt;&gt;"0",(M19*AP19/AP30),"0")</f>
        <v>0</v>
      </c>
      <c r="AR19" s="376" t="str">
        <f t="shared" si="7"/>
        <v>0</v>
      </c>
      <c r="AS19" s="375" t="str">
        <f>IF(AR19&lt;&gt;"0",(M19*AR19/AR30),"0")</f>
        <v>0</v>
      </c>
      <c r="AT19" s="376" t="str">
        <f t="shared" si="8"/>
        <v>0</v>
      </c>
      <c r="AU19" s="375" t="str">
        <f>IF(AT19&lt;&gt;"0",(M19*AT19/AT30),"0")</f>
        <v>0</v>
      </c>
      <c r="AV19" s="376" t="str">
        <f t="shared" si="9"/>
        <v>0</v>
      </c>
      <c r="AW19" s="375" t="str">
        <f>IF(AV19&lt;&gt;"0",(M19*AV19/AV30),"0")</f>
        <v>0</v>
      </c>
      <c r="AX19" s="376" t="str">
        <f t="shared" si="10"/>
        <v>0</v>
      </c>
      <c r="AY19" s="375" t="str">
        <f>IF(AX19&lt;&gt;"0",(M19*AX19/AX30),"0")</f>
        <v>0</v>
      </c>
      <c r="AZ19" s="376" t="str">
        <f t="shared" si="11"/>
        <v>0</v>
      </c>
      <c r="BA19" s="375" t="str">
        <f>IF(AZ19&lt;&gt;"0",(M19*AZ19/AZ30),"0")</f>
        <v>0</v>
      </c>
      <c r="BB19" s="376" t="str">
        <f t="shared" si="12"/>
        <v>0</v>
      </c>
      <c r="BC19" s="375" t="str">
        <f>IF(BB19&lt;&gt;"0",(M19*BB19/BB30),"0")</f>
        <v>0</v>
      </c>
      <c r="BD19" s="376" t="str">
        <f t="shared" si="13"/>
        <v>0</v>
      </c>
      <c r="BE19" s="375" t="str">
        <f>IF(BD19&lt;&gt;"0",(M19*BD19/BD30),"0")</f>
        <v>0</v>
      </c>
      <c r="BF19" s="376" t="str">
        <f t="shared" si="14"/>
        <v>0</v>
      </c>
      <c r="BG19" s="375" t="str">
        <f>IF(BF19&lt;&gt;"0",(M19*BF19/BF30),"0")</f>
        <v>0</v>
      </c>
      <c r="BH19" s="376" t="str">
        <f t="shared" si="15"/>
        <v>0</v>
      </c>
      <c r="BI19" s="375" t="str">
        <f>IF(BH19&lt;&gt;"0",(M19*BH19/BH30),"0")</f>
        <v>0</v>
      </c>
      <c r="BJ19" s="376" t="str">
        <f t="shared" si="16"/>
        <v>0</v>
      </c>
      <c r="BK19" s="375" t="str">
        <f>IF(BJ19&lt;&gt;"0",(M19*BJ19/BJ30),"0")</f>
        <v>0</v>
      </c>
      <c r="BL19" s="376" t="str">
        <f t="shared" si="17"/>
        <v>0</v>
      </c>
      <c r="BM19" s="375" t="str">
        <f>IF(BL19&lt;&gt;"0",(M19*BL19/BL30),"0")</f>
        <v>0</v>
      </c>
      <c r="BN19" s="376" t="str">
        <f t="shared" si="18"/>
        <v>0</v>
      </c>
      <c r="BO19" s="375" t="str">
        <f>IF(BN19&lt;&gt;"0",(M19*BN19/BN30),"0")</f>
        <v>0</v>
      </c>
      <c r="BP19" s="376" t="str">
        <f t="shared" si="19"/>
        <v>0</v>
      </c>
      <c r="BQ19" s="375" t="str">
        <f>IF(BP19&lt;&gt;"0",(M19*BP19/BP30),"0")</f>
        <v>0</v>
      </c>
      <c r="BR19" s="376" t="str">
        <f t="shared" si="20"/>
        <v>0</v>
      </c>
      <c r="BS19" s="375" t="str">
        <f>IF(BR19&lt;&gt;"0",(M19*BR19/BR30),"0")</f>
        <v>0</v>
      </c>
      <c r="BT19" s="376" t="str">
        <f t="shared" si="21"/>
        <v>0</v>
      </c>
      <c r="BU19" s="375" t="str">
        <f>IF(BT19&lt;&gt;"0",(M19*BT19/BT30),"0")</f>
        <v>0</v>
      </c>
      <c r="BV19" s="376" t="str">
        <f t="shared" si="22"/>
        <v>0</v>
      </c>
      <c r="BW19" s="375" t="str">
        <f>IF(BV19&lt;&gt;"0",(M19*BV19/BV30),"0")</f>
        <v>0</v>
      </c>
      <c r="BX19" s="376" t="str">
        <f t="shared" si="23"/>
        <v>0</v>
      </c>
      <c r="BY19" s="375" t="str">
        <f>IF(BX19&lt;&gt;"0",(M19*BX19/BX30),"0")</f>
        <v>0</v>
      </c>
      <c r="BZ19" s="376" t="str">
        <f t="shared" si="24"/>
        <v>0</v>
      </c>
      <c r="CA19" s="375" t="str">
        <f>IF(BZ19&lt;&gt;"0",(M19*BZ19/BZ30),"0")</f>
        <v>0</v>
      </c>
      <c r="CB19" s="376" t="str">
        <f t="shared" si="25"/>
        <v>0</v>
      </c>
      <c r="CC19" s="375" t="str">
        <f>IF(CB19&lt;&gt;"0",(M19*CB19/CB30),"0")</f>
        <v>0</v>
      </c>
      <c r="CD19" s="376" t="str">
        <f t="shared" si="26"/>
        <v>0</v>
      </c>
      <c r="CE19" s="375" t="str">
        <f>IF(CD19&lt;&gt;"0",(M19*CD19/CD30),"0")</f>
        <v>0</v>
      </c>
      <c r="CF19" s="376" t="str">
        <f t="shared" si="27"/>
        <v>0</v>
      </c>
      <c r="CG19" s="375" t="str">
        <f>IF(CF19&lt;&gt;"0",(M19*CF19/CF30),"0")</f>
        <v>0</v>
      </c>
      <c r="CH19" s="376" t="str">
        <f t="shared" si="28"/>
        <v>0</v>
      </c>
      <c r="CI19" s="375" t="str">
        <f>IF(CH19&lt;&gt;"0",(M19*CH19/CH30),"0")</f>
        <v>0</v>
      </c>
      <c r="CJ19" s="376" t="str">
        <f t="shared" si="29"/>
        <v>0</v>
      </c>
      <c r="CK19" s="375" t="str">
        <f>IF(CJ19&lt;&gt;"0",(M19*CJ19/CJ30),"0")</f>
        <v>0</v>
      </c>
      <c r="CL19" s="376" t="str">
        <f t="shared" si="30"/>
        <v>0</v>
      </c>
      <c r="CM19" s="375" t="str">
        <f>IF(CL19&lt;&gt;"0",(M19*CL19/CL30),"0")</f>
        <v>0</v>
      </c>
      <c r="CN19" s="376" t="str">
        <f t="shared" si="31"/>
        <v>0</v>
      </c>
      <c r="CO19" s="375" t="str">
        <f>IF(CN19&lt;&gt;"0",(M19*CN19/CN30),"0")</f>
        <v>0</v>
      </c>
      <c r="CP19" s="376" t="str">
        <f t="shared" si="32"/>
        <v>0</v>
      </c>
      <c r="CQ19" s="375" t="str">
        <f>IF(CP19&lt;&gt;"0",(M19*CP19/CP30),"0")</f>
        <v>0</v>
      </c>
      <c r="CR19" s="376" t="str">
        <f t="shared" si="33"/>
        <v>0</v>
      </c>
      <c r="CS19" s="375" t="str">
        <f>IF(CR19&lt;&gt;"0",(M19*CR19/CR30),"0")</f>
        <v>0</v>
      </c>
      <c r="CT19" s="376" t="str">
        <f t="shared" si="34"/>
        <v>0</v>
      </c>
      <c r="CU19" s="375" t="str">
        <f>IF(CT19&lt;&gt;"0",(M19*CT19/CT30),"0")</f>
        <v>0</v>
      </c>
      <c r="CV19" s="376" t="str">
        <f t="shared" si="35"/>
        <v>0</v>
      </c>
      <c r="CW19" s="375" t="str">
        <f>IF(CV19&lt;&gt;"0",(M19*CV19/CV30),"0")</f>
        <v>0</v>
      </c>
      <c r="CX19" s="376" t="str">
        <f t="shared" si="36"/>
        <v>0</v>
      </c>
      <c r="CY19" s="375" t="str">
        <f>IF(CX19&lt;&gt;"0",(M19*CX19/CX30),"0")</f>
        <v>0</v>
      </c>
      <c r="CZ19" s="376" t="str">
        <f t="shared" si="37"/>
        <v>0</v>
      </c>
      <c r="DA19" s="375" t="str">
        <f>IF(CZ19&lt;&gt;"0",(M19*CZ19/CZ30),"0")</f>
        <v>0</v>
      </c>
      <c r="DB19" s="376" t="e">
        <f t="shared" si="38"/>
        <v>#REF!</v>
      </c>
      <c r="DC19" s="375" t="e">
        <f>IF(DB19&lt;&gt;"0",(W19*DB19/DB30),"0")</f>
        <v>#REF!</v>
      </c>
      <c r="DD19" s="376" t="e">
        <f t="shared" si="39"/>
        <v>#REF!</v>
      </c>
      <c r="DE19" s="375" t="e">
        <f>IF(DD19&lt;&gt;"0",(W19*DD19/DD30),"0")</f>
        <v>#REF!</v>
      </c>
      <c r="DF19" s="376" t="e">
        <f t="shared" si="40"/>
        <v>#REF!</v>
      </c>
      <c r="DG19" s="375" t="e">
        <f>IF(DF19&lt;&gt;"0",(W19*DF19/DF30),"0")</f>
        <v>#REF!</v>
      </c>
      <c r="DH19" s="376" t="e">
        <f t="shared" si="41"/>
        <v>#REF!</v>
      </c>
      <c r="DI19" s="375" t="e">
        <f>IF(DH19&lt;&gt;"0",(W19*DH19/DH30),"0")</f>
        <v>#REF!</v>
      </c>
      <c r="DJ19" s="376" t="e">
        <f t="shared" si="42"/>
        <v>#REF!</v>
      </c>
      <c r="DK19" s="375" t="e">
        <f>IF(DJ19&lt;&gt;"0",(W19*DJ19/DJ30),"0")</f>
        <v>#REF!</v>
      </c>
    </row>
    <row r="20" spans="1:115" x14ac:dyDescent="0.25">
      <c r="A20" s="594"/>
      <c r="B20" s="357">
        <v>4</v>
      </c>
      <c r="C20" s="358" t="str">
        <f>'3. Scénario E32a'!I71</f>
        <v>?</v>
      </c>
      <c r="D20" s="358" t="str">
        <f>'3. Scénario E32a'!J71</f>
        <v>?</v>
      </c>
      <c r="E20" s="358" t="str">
        <f>'3. Scénario E32a'!K71</f>
        <v>?</v>
      </c>
      <c r="F20" s="358" t="str">
        <f>'3. Scénario E32a'!L71</f>
        <v>?</v>
      </c>
      <c r="G20" s="460"/>
      <c r="H20" s="461"/>
      <c r="I20" s="461"/>
      <c r="J20" s="468"/>
      <c r="K20" s="359" t="e">
        <f>'3. Scénario E32a'!#REF!</f>
        <v>#REF!</v>
      </c>
      <c r="L20" s="360" t="e">
        <f>'3. Scénario E32a'!#REF!</f>
        <v>#REF!</v>
      </c>
      <c r="M20" s="362">
        <f t="shared" si="0"/>
        <v>0</v>
      </c>
      <c r="N20" s="362" t="e">
        <f t="shared" si="1"/>
        <v>#REF!</v>
      </c>
      <c r="O20" s="362" t="e">
        <f t="shared" si="2"/>
        <v>#REF!</v>
      </c>
      <c r="P20" s="374" t="str">
        <f>IF(D20=P3,K20,"0")</f>
        <v>0</v>
      </c>
      <c r="Q20" s="375" t="str">
        <f>IF(P20&lt;&gt;"0",(M20*P20/P30),"0")</f>
        <v>0</v>
      </c>
      <c r="R20" s="375" t="str">
        <f>IF(D20=R3,K20,"0")</f>
        <v>0</v>
      </c>
      <c r="S20" s="375" t="str">
        <f>IF(R20&lt;&gt;"0",(M20*R20/R30),"0")</f>
        <v>0</v>
      </c>
      <c r="T20" s="375" t="str">
        <f>IF(D20=T3,K20,"0")</f>
        <v>0</v>
      </c>
      <c r="U20" s="375" t="str">
        <f>IF(T20&lt;&gt;"0",(M20*T20/T30),"0")</f>
        <v>0</v>
      </c>
      <c r="V20" s="375" t="str">
        <f>IF(D20=V3,K20,"0")</f>
        <v>0</v>
      </c>
      <c r="W20" s="375" t="str">
        <f>IF(V20&lt;&gt;"0",(M20*V20/V30),"0")</f>
        <v>0</v>
      </c>
      <c r="X20" s="375" t="str">
        <f>IF(D20=X3,K20,"0")</f>
        <v>0</v>
      </c>
      <c r="Y20" s="375" t="str">
        <f>IF(X20&lt;&gt;"0",(M20*X20/X30),"0")</f>
        <v>0</v>
      </c>
      <c r="Z20" s="375" t="str">
        <f>IF(D20=Z3,K20,"0")</f>
        <v>0</v>
      </c>
      <c r="AA20" s="375" t="str">
        <f>IF(Z20&lt;&gt;"0",(M20*Z20/Z30),"0")</f>
        <v>0</v>
      </c>
      <c r="AB20" s="375" t="str">
        <f>IF(D20=AB3,K20,"0")</f>
        <v>0</v>
      </c>
      <c r="AC20" s="375" t="str">
        <f>IF(AB20&lt;&gt;"0",(M20*AB20/AB30),"0")</f>
        <v>0</v>
      </c>
      <c r="AD20" s="375" t="str">
        <f>IF(D20=AD3,K20,"0")</f>
        <v>0</v>
      </c>
      <c r="AE20" s="375" t="str">
        <f>IF(AD20&lt;&gt;"0",(M20*AD20/AD30),"0")</f>
        <v>0</v>
      </c>
      <c r="AF20" s="375" t="str">
        <f>IF(D20=AF3,K20,"0")</f>
        <v>0</v>
      </c>
      <c r="AG20" s="375" t="str">
        <f>IF(AF20&lt;&gt;"0",(M20*AF20/AF30),"0")</f>
        <v>0</v>
      </c>
      <c r="AH20" s="376" t="str">
        <f t="shared" si="3"/>
        <v>0</v>
      </c>
      <c r="AI20" s="375" t="str">
        <f>IF(AH20&lt;&gt;"0",(M20*AH20/AH30),"0")</f>
        <v>0</v>
      </c>
      <c r="AJ20" s="375" t="str">
        <f>IF(D20=AJ3,K20,"0")</f>
        <v>0</v>
      </c>
      <c r="AK20" s="375" t="str">
        <f>IF(AJ20&lt;&gt;"0",(M20*AJ20/AJ30),"0")</f>
        <v>0</v>
      </c>
      <c r="AL20" s="376" t="str">
        <f t="shared" si="4"/>
        <v>0</v>
      </c>
      <c r="AM20" s="375" t="str">
        <f>IF(AL20&lt;&gt;"0",(M20*AL20/AL30),"0")</f>
        <v>0</v>
      </c>
      <c r="AN20" s="376" t="str">
        <f t="shared" si="5"/>
        <v>0</v>
      </c>
      <c r="AO20" s="375" t="str">
        <f>IF(AN20&lt;&gt;"0",(M20*AN20/AN30),"0")</f>
        <v>0</v>
      </c>
      <c r="AP20" s="376" t="str">
        <f t="shared" si="6"/>
        <v>0</v>
      </c>
      <c r="AQ20" s="375" t="str">
        <f>IF(AP20&lt;&gt;"0",(M20*AP20/AP30),"0")</f>
        <v>0</v>
      </c>
      <c r="AR20" s="376" t="str">
        <f t="shared" si="7"/>
        <v>0</v>
      </c>
      <c r="AS20" s="375" t="str">
        <f>IF(AR20&lt;&gt;"0",(M20*AR20/AR30),"0")</f>
        <v>0</v>
      </c>
      <c r="AT20" s="376" t="str">
        <f t="shared" si="8"/>
        <v>0</v>
      </c>
      <c r="AU20" s="375" t="str">
        <f>IF(AT20&lt;&gt;"0",(M20*AT20/AT30),"0")</f>
        <v>0</v>
      </c>
      <c r="AV20" s="376" t="str">
        <f t="shared" si="9"/>
        <v>0</v>
      </c>
      <c r="AW20" s="375" t="str">
        <f>IF(AV20&lt;&gt;"0",(M20*AV20/AV30),"0")</f>
        <v>0</v>
      </c>
      <c r="AX20" s="376" t="str">
        <f t="shared" si="10"/>
        <v>0</v>
      </c>
      <c r="AY20" s="375" t="str">
        <f>IF(AX20&lt;&gt;"0",(M20*AX20/AX30),"0")</f>
        <v>0</v>
      </c>
      <c r="AZ20" s="376" t="str">
        <f t="shared" si="11"/>
        <v>0</v>
      </c>
      <c r="BA20" s="375" t="str">
        <f>IF(AZ20&lt;&gt;"0",(M20*AZ20/AZ30),"0")</f>
        <v>0</v>
      </c>
      <c r="BB20" s="376" t="str">
        <f t="shared" si="12"/>
        <v>0</v>
      </c>
      <c r="BC20" s="375" t="str">
        <f>IF(BB20&lt;&gt;"0",(M20*BB20/BB30),"0")</f>
        <v>0</v>
      </c>
      <c r="BD20" s="376" t="str">
        <f t="shared" si="13"/>
        <v>0</v>
      </c>
      <c r="BE20" s="375" t="str">
        <f>IF(BD20&lt;&gt;"0",(M20*BD20/BD30),"0")</f>
        <v>0</v>
      </c>
      <c r="BF20" s="376" t="str">
        <f t="shared" si="14"/>
        <v>0</v>
      </c>
      <c r="BG20" s="375" t="str">
        <f>IF(BF20&lt;&gt;"0",(M20*BF20/BF30),"0")</f>
        <v>0</v>
      </c>
      <c r="BH20" s="376" t="str">
        <f t="shared" si="15"/>
        <v>0</v>
      </c>
      <c r="BI20" s="375" t="str">
        <f>IF(BH20&lt;&gt;"0",(M20*BH20/BH30),"0")</f>
        <v>0</v>
      </c>
      <c r="BJ20" s="376" t="str">
        <f t="shared" si="16"/>
        <v>0</v>
      </c>
      <c r="BK20" s="375" t="str">
        <f>IF(BJ20&lt;&gt;"0",(M20*BJ20/BJ30),"0")</f>
        <v>0</v>
      </c>
      <c r="BL20" s="376" t="str">
        <f t="shared" si="17"/>
        <v>0</v>
      </c>
      <c r="BM20" s="375" t="str">
        <f>IF(BL20&lt;&gt;"0",(M20*BL20/BL30),"0")</f>
        <v>0</v>
      </c>
      <c r="BN20" s="376" t="str">
        <f t="shared" si="18"/>
        <v>0</v>
      </c>
      <c r="BO20" s="375" t="str">
        <f>IF(BN20&lt;&gt;"0",(M20*BN20/BN30),"0")</f>
        <v>0</v>
      </c>
      <c r="BP20" s="376" t="str">
        <f t="shared" si="19"/>
        <v>0</v>
      </c>
      <c r="BQ20" s="375" t="str">
        <f>IF(BP20&lt;&gt;"0",(M20*BP20/BP30),"0")</f>
        <v>0</v>
      </c>
      <c r="BR20" s="376" t="str">
        <f t="shared" si="20"/>
        <v>0</v>
      </c>
      <c r="BS20" s="375" t="str">
        <f>IF(BR20&lt;&gt;"0",(M20*BR20/BR30),"0")</f>
        <v>0</v>
      </c>
      <c r="BT20" s="376" t="str">
        <f t="shared" si="21"/>
        <v>0</v>
      </c>
      <c r="BU20" s="375" t="str">
        <f>IF(BT20&lt;&gt;"0",(M20*BT20/BT30),"0")</f>
        <v>0</v>
      </c>
      <c r="BV20" s="376" t="str">
        <f t="shared" si="22"/>
        <v>0</v>
      </c>
      <c r="BW20" s="375" t="str">
        <f>IF(BV20&lt;&gt;"0",(M20*BV20/BV30),"0")</f>
        <v>0</v>
      </c>
      <c r="BX20" s="376" t="str">
        <f t="shared" si="23"/>
        <v>0</v>
      </c>
      <c r="BY20" s="375" t="str">
        <f>IF(BX20&lt;&gt;"0",(M20*BX20/BX30),"0")</f>
        <v>0</v>
      </c>
      <c r="BZ20" s="376" t="str">
        <f t="shared" si="24"/>
        <v>0</v>
      </c>
      <c r="CA20" s="375" t="str">
        <f>IF(BZ20&lt;&gt;"0",(M20*BZ20/BZ30),"0")</f>
        <v>0</v>
      </c>
      <c r="CB20" s="376" t="str">
        <f t="shared" si="25"/>
        <v>0</v>
      </c>
      <c r="CC20" s="375" t="str">
        <f>IF(CB20&lt;&gt;"0",(M20*CB20/CB30),"0")</f>
        <v>0</v>
      </c>
      <c r="CD20" s="376" t="str">
        <f t="shared" si="26"/>
        <v>0</v>
      </c>
      <c r="CE20" s="375" t="str">
        <f>IF(CD20&lt;&gt;"0",(M20*CD20/CD30),"0")</f>
        <v>0</v>
      </c>
      <c r="CF20" s="376" t="str">
        <f t="shared" si="27"/>
        <v>0</v>
      </c>
      <c r="CG20" s="375" t="str">
        <f>IF(CF20&lt;&gt;"0",(M20*CF20/CF30),"0")</f>
        <v>0</v>
      </c>
      <c r="CH20" s="376" t="str">
        <f t="shared" si="28"/>
        <v>0</v>
      </c>
      <c r="CI20" s="375" t="str">
        <f>IF(CH20&lt;&gt;"0",(M20*CH20/CH30),"0")</f>
        <v>0</v>
      </c>
      <c r="CJ20" s="376" t="str">
        <f t="shared" si="29"/>
        <v>0</v>
      </c>
      <c r="CK20" s="375" t="str">
        <f>IF(CJ20&lt;&gt;"0",(M20*CJ20/CJ30),"0")</f>
        <v>0</v>
      </c>
      <c r="CL20" s="376" t="str">
        <f t="shared" si="30"/>
        <v>0</v>
      </c>
      <c r="CM20" s="375" t="str">
        <f>IF(CL20&lt;&gt;"0",(M20*CL20/CL30),"0")</f>
        <v>0</v>
      </c>
      <c r="CN20" s="376" t="str">
        <f t="shared" si="31"/>
        <v>0</v>
      </c>
      <c r="CO20" s="375" t="str">
        <f>IF(CN20&lt;&gt;"0",(M20*CN20/CN30),"0")</f>
        <v>0</v>
      </c>
      <c r="CP20" s="376" t="str">
        <f t="shared" si="32"/>
        <v>0</v>
      </c>
      <c r="CQ20" s="375" t="str">
        <f>IF(CP20&lt;&gt;"0",(M20*CP20/CP30),"0")</f>
        <v>0</v>
      </c>
      <c r="CR20" s="376" t="str">
        <f t="shared" si="33"/>
        <v>0</v>
      </c>
      <c r="CS20" s="375" t="str">
        <f>IF(CR20&lt;&gt;"0",(M20*CR20/CR30),"0")</f>
        <v>0</v>
      </c>
      <c r="CT20" s="376" t="str">
        <f t="shared" si="34"/>
        <v>0</v>
      </c>
      <c r="CU20" s="375" t="str">
        <f>IF(CT20&lt;&gt;"0",(M20*CT20/CT30),"0")</f>
        <v>0</v>
      </c>
      <c r="CV20" s="376" t="str">
        <f t="shared" si="35"/>
        <v>0</v>
      </c>
      <c r="CW20" s="375" t="str">
        <f>IF(CV20&lt;&gt;"0",(M20*CV20/CV30),"0")</f>
        <v>0</v>
      </c>
      <c r="CX20" s="376" t="str">
        <f t="shared" si="36"/>
        <v>0</v>
      </c>
      <c r="CY20" s="375" t="str">
        <f>IF(CX20&lt;&gt;"0",(M20*CX20/CX30),"0")</f>
        <v>0</v>
      </c>
      <c r="CZ20" s="376" t="str">
        <f t="shared" si="37"/>
        <v>0</v>
      </c>
      <c r="DA20" s="375" t="str">
        <f>IF(CZ20&lt;&gt;"0",(M20*CZ20/CZ30),"0")</f>
        <v>0</v>
      </c>
      <c r="DB20" s="376" t="e">
        <f t="shared" si="38"/>
        <v>#REF!</v>
      </c>
      <c r="DC20" s="375" t="e">
        <f>IF(DB20&lt;&gt;"0",(W20*DB20/DB30),"0")</f>
        <v>#REF!</v>
      </c>
      <c r="DD20" s="376" t="e">
        <f t="shared" si="39"/>
        <v>#REF!</v>
      </c>
      <c r="DE20" s="375" t="e">
        <f>IF(DD20&lt;&gt;"0",(W20*DD20/DD30),"0")</f>
        <v>#REF!</v>
      </c>
      <c r="DF20" s="376" t="e">
        <f t="shared" si="40"/>
        <v>#REF!</v>
      </c>
      <c r="DG20" s="375" t="e">
        <f>IF(DF20&lt;&gt;"0",(W20*DF20/DF30),"0")</f>
        <v>#REF!</v>
      </c>
      <c r="DH20" s="376" t="e">
        <f t="shared" si="41"/>
        <v>#REF!</v>
      </c>
      <c r="DI20" s="375" t="e">
        <f>IF(DH20&lt;&gt;"0",(W20*DH20/DH30),"0")</f>
        <v>#REF!</v>
      </c>
      <c r="DJ20" s="376" t="e">
        <f t="shared" si="42"/>
        <v>#REF!</v>
      </c>
      <c r="DK20" s="375" t="e">
        <f>IF(DJ20&lt;&gt;"0",(W20*DJ20/DJ30),"0")</f>
        <v>#REF!</v>
      </c>
    </row>
    <row r="21" spans="1:115" x14ac:dyDescent="0.25">
      <c r="A21" s="594"/>
      <c r="B21" s="357">
        <v>5</v>
      </c>
      <c r="C21" s="358" t="str">
        <f>'3. Scénario E32a'!I72</f>
        <v>?</v>
      </c>
      <c r="D21" s="358" t="str">
        <f>'3. Scénario E32a'!J72</f>
        <v>?</v>
      </c>
      <c r="E21" s="358" t="str">
        <f>'3. Scénario E32a'!K72</f>
        <v>?</v>
      </c>
      <c r="F21" s="358" t="str">
        <f>'3. Scénario E32a'!L72</f>
        <v>?</v>
      </c>
      <c r="G21" s="460"/>
      <c r="H21" s="461"/>
      <c r="I21" s="461"/>
      <c r="J21" s="468"/>
      <c r="K21" s="359" t="e">
        <f>'3. Scénario E32a'!#REF!</f>
        <v>#REF!</v>
      </c>
      <c r="L21" s="360" t="e">
        <f>'3. Scénario E32a'!#REF!</f>
        <v>#REF!</v>
      </c>
      <c r="M21" s="362">
        <f t="shared" si="0"/>
        <v>0</v>
      </c>
      <c r="N21" s="362" t="e">
        <f t="shared" si="1"/>
        <v>#REF!</v>
      </c>
      <c r="O21" s="362" t="e">
        <f t="shared" si="2"/>
        <v>#REF!</v>
      </c>
      <c r="P21" s="374" t="str">
        <f>IF(D21=P3,K21,"0")</f>
        <v>0</v>
      </c>
      <c r="Q21" s="375" t="str">
        <f>IF(P21&lt;&gt;"0",(M21*P21/P30),"0")</f>
        <v>0</v>
      </c>
      <c r="R21" s="375" t="str">
        <f>IF(D21=R3,K21,"0")</f>
        <v>0</v>
      </c>
      <c r="S21" s="375" t="str">
        <f>IF(R21&lt;&gt;"0",(M21*R21/R30),"0")</f>
        <v>0</v>
      </c>
      <c r="T21" s="375" t="str">
        <f>IF(D21=T3,K21,"0")</f>
        <v>0</v>
      </c>
      <c r="U21" s="375" t="str">
        <f>IF(T21&lt;&gt;"0",(M21*T21/T30),"0")</f>
        <v>0</v>
      </c>
      <c r="V21" s="375" t="str">
        <f>IF(D21=V3,K21,"0")</f>
        <v>0</v>
      </c>
      <c r="W21" s="375" t="str">
        <f>IF(V21&lt;&gt;"0",(M21*V21/V30),"0")</f>
        <v>0</v>
      </c>
      <c r="X21" s="375" t="str">
        <f>IF(D21=X3,K21,"0")</f>
        <v>0</v>
      </c>
      <c r="Y21" s="375" t="str">
        <f>IF(X21&lt;&gt;"0",(M21*X21/X30),"0")</f>
        <v>0</v>
      </c>
      <c r="Z21" s="375" t="str">
        <f>IF(D21=Z3,K21,"0")</f>
        <v>0</v>
      </c>
      <c r="AA21" s="375" t="str">
        <f>IF(Z21&lt;&gt;"0",(M21*Z21/Z30),"0")</f>
        <v>0</v>
      </c>
      <c r="AB21" s="375" t="str">
        <f>IF(D21=AB3,K21,"0")</f>
        <v>0</v>
      </c>
      <c r="AC21" s="375" t="str">
        <f>IF(AB21&lt;&gt;"0",(M21*AB21/AB30),"0")</f>
        <v>0</v>
      </c>
      <c r="AD21" s="375" t="str">
        <f>IF(D21=AD3,K21,"0")</f>
        <v>0</v>
      </c>
      <c r="AE21" s="375" t="str">
        <f>IF(AD21&lt;&gt;"0",(M21*AD21/AD30),"0")</f>
        <v>0</v>
      </c>
      <c r="AF21" s="375" t="str">
        <f>IF(D21=AF3,K21,"0")</f>
        <v>0</v>
      </c>
      <c r="AG21" s="375" t="str">
        <f>IF(AF21&lt;&gt;"0",(M21*AF21/AF30),"0")</f>
        <v>0</v>
      </c>
      <c r="AH21" s="376" t="str">
        <f t="shared" si="3"/>
        <v>0</v>
      </c>
      <c r="AI21" s="375" t="str">
        <f>IF(AH21&lt;&gt;"0",(M21*AH21/AH30),"0")</f>
        <v>0</v>
      </c>
      <c r="AJ21" s="375" t="str">
        <f>IF(D21=AJ3,K21,"0")</f>
        <v>0</v>
      </c>
      <c r="AK21" s="375" t="str">
        <f>IF(AJ21&lt;&gt;"0",(M21*AJ21/AJ30),"0")</f>
        <v>0</v>
      </c>
      <c r="AL21" s="376" t="str">
        <f t="shared" si="4"/>
        <v>0</v>
      </c>
      <c r="AM21" s="375" t="str">
        <f>IF(AL21&lt;&gt;"0",(M21*AL21/AL30),"0")</f>
        <v>0</v>
      </c>
      <c r="AN21" s="376" t="str">
        <f t="shared" si="5"/>
        <v>0</v>
      </c>
      <c r="AO21" s="375" t="str">
        <f>IF(AN21&lt;&gt;"0",(M21*AN21/AN30),"0")</f>
        <v>0</v>
      </c>
      <c r="AP21" s="376" t="str">
        <f t="shared" si="6"/>
        <v>0</v>
      </c>
      <c r="AQ21" s="375" t="str">
        <f>IF(AP21&lt;&gt;"0",(M21*AP21/AP30),"0")</f>
        <v>0</v>
      </c>
      <c r="AR21" s="376" t="str">
        <f t="shared" si="7"/>
        <v>0</v>
      </c>
      <c r="AS21" s="375" t="str">
        <f>IF(AR21&lt;&gt;"0",(M21*AR21/AR30),"0")</f>
        <v>0</v>
      </c>
      <c r="AT21" s="376" t="str">
        <f t="shared" si="8"/>
        <v>0</v>
      </c>
      <c r="AU21" s="375" t="str">
        <f>IF(AT21&lt;&gt;"0",(M21*AT21/AT30),"0")</f>
        <v>0</v>
      </c>
      <c r="AV21" s="376" t="str">
        <f t="shared" si="9"/>
        <v>0</v>
      </c>
      <c r="AW21" s="375" t="str">
        <f>IF(AV21&lt;&gt;"0",(M21*AV21/AV30),"0")</f>
        <v>0</v>
      </c>
      <c r="AX21" s="376" t="str">
        <f t="shared" si="10"/>
        <v>0</v>
      </c>
      <c r="AY21" s="375" t="str">
        <f>IF(AX21&lt;&gt;"0",(M21*AX21/AX30),"0")</f>
        <v>0</v>
      </c>
      <c r="AZ21" s="376" t="str">
        <f t="shared" si="11"/>
        <v>0</v>
      </c>
      <c r="BA21" s="375" t="str">
        <f>IF(AZ21&lt;&gt;"0",(M21*AZ21/AZ30),"0")</f>
        <v>0</v>
      </c>
      <c r="BB21" s="376" t="str">
        <f t="shared" si="12"/>
        <v>0</v>
      </c>
      <c r="BC21" s="375" t="str">
        <f>IF(BB21&lt;&gt;"0",(M21*BB21/BB30),"0")</f>
        <v>0</v>
      </c>
      <c r="BD21" s="376" t="str">
        <f t="shared" si="13"/>
        <v>0</v>
      </c>
      <c r="BE21" s="375" t="str">
        <f>IF(BD21&lt;&gt;"0",(M21*BD21/BD30),"0")</f>
        <v>0</v>
      </c>
      <c r="BF21" s="376" t="str">
        <f t="shared" si="14"/>
        <v>0</v>
      </c>
      <c r="BG21" s="375" t="str">
        <f>IF(BF21&lt;&gt;"0",(M21*BF21/BF30),"0")</f>
        <v>0</v>
      </c>
      <c r="BH21" s="376" t="str">
        <f t="shared" si="15"/>
        <v>0</v>
      </c>
      <c r="BI21" s="375" t="str">
        <f>IF(BH21&lt;&gt;"0",(M21*BH21/BH30),"0")</f>
        <v>0</v>
      </c>
      <c r="BJ21" s="376" t="str">
        <f t="shared" si="16"/>
        <v>0</v>
      </c>
      <c r="BK21" s="375" t="str">
        <f>IF(BJ21&lt;&gt;"0",(M21*BJ21/BJ30),"0")</f>
        <v>0</v>
      </c>
      <c r="BL21" s="376" t="str">
        <f t="shared" si="17"/>
        <v>0</v>
      </c>
      <c r="BM21" s="375" t="str">
        <f>IF(BL21&lt;&gt;"0",(M21*BL21/BL30),"0")</f>
        <v>0</v>
      </c>
      <c r="BN21" s="376" t="str">
        <f t="shared" si="18"/>
        <v>0</v>
      </c>
      <c r="BO21" s="375" t="str">
        <f>IF(BN21&lt;&gt;"0",(M21*BN21/BN30),"0")</f>
        <v>0</v>
      </c>
      <c r="BP21" s="376" t="str">
        <f t="shared" si="19"/>
        <v>0</v>
      </c>
      <c r="BQ21" s="375" t="str">
        <f>IF(BP21&lt;&gt;"0",(M21*BP21/BP30),"0")</f>
        <v>0</v>
      </c>
      <c r="BR21" s="376" t="str">
        <f t="shared" si="20"/>
        <v>0</v>
      </c>
      <c r="BS21" s="375" t="str">
        <f>IF(BR21&lt;&gt;"0",(M21*BR21/BR30),"0")</f>
        <v>0</v>
      </c>
      <c r="BT21" s="376" t="str">
        <f t="shared" si="21"/>
        <v>0</v>
      </c>
      <c r="BU21" s="375" t="str">
        <f>IF(BT21&lt;&gt;"0",(M21*BT21/BT30),"0")</f>
        <v>0</v>
      </c>
      <c r="BV21" s="376" t="str">
        <f t="shared" si="22"/>
        <v>0</v>
      </c>
      <c r="BW21" s="375" t="str">
        <f>IF(BV21&lt;&gt;"0",(M21*BV21/BV30),"0")</f>
        <v>0</v>
      </c>
      <c r="BX21" s="376" t="str">
        <f t="shared" si="23"/>
        <v>0</v>
      </c>
      <c r="BY21" s="375" t="str">
        <f>IF(BX21&lt;&gt;"0",(M21*BX21/BX30),"0")</f>
        <v>0</v>
      </c>
      <c r="BZ21" s="376" t="str">
        <f t="shared" si="24"/>
        <v>0</v>
      </c>
      <c r="CA21" s="375" t="str">
        <f>IF(BZ21&lt;&gt;"0",(M21*BZ21/BZ30),"0")</f>
        <v>0</v>
      </c>
      <c r="CB21" s="376" t="str">
        <f t="shared" si="25"/>
        <v>0</v>
      </c>
      <c r="CC21" s="375" t="str">
        <f>IF(CB21&lt;&gt;"0",(M21*CB21/CB30),"0")</f>
        <v>0</v>
      </c>
      <c r="CD21" s="376" t="str">
        <f t="shared" si="26"/>
        <v>0</v>
      </c>
      <c r="CE21" s="375" t="str">
        <f>IF(CD21&lt;&gt;"0",(M21*CD21/CD30),"0")</f>
        <v>0</v>
      </c>
      <c r="CF21" s="376" t="str">
        <f t="shared" si="27"/>
        <v>0</v>
      </c>
      <c r="CG21" s="375" t="str">
        <f>IF(CF21&lt;&gt;"0",(M21*CF21/CF30),"0")</f>
        <v>0</v>
      </c>
      <c r="CH21" s="376" t="str">
        <f t="shared" si="28"/>
        <v>0</v>
      </c>
      <c r="CI21" s="375" t="str">
        <f>IF(CH21&lt;&gt;"0",(M21*CH21/CH30),"0")</f>
        <v>0</v>
      </c>
      <c r="CJ21" s="376" t="str">
        <f t="shared" si="29"/>
        <v>0</v>
      </c>
      <c r="CK21" s="375" t="str">
        <f>IF(CJ21&lt;&gt;"0",(M21*CJ21/CJ30),"0")</f>
        <v>0</v>
      </c>
      <c r="CL21" s="376" t="str">
        <f t="shared" si="30"/>
        <v>0</v>
      </c>
      <c r="CM21" s="375" t="str">
        <f>IF(CL21&lt;&gt;"0",(M21*CL21/CL30),"0")</f>
        <v>0</v>
      </c>
      <c r="CN21" s="376" t="str">
        <f t="shared" si="31"/>
        <v>0</v>
      </c>
      <c r="CO21" s="375" t="str">
        <f>IF(CN21&lt;&gt;"0",(M21*CN21/CN30),"0")</f>
        <v>0</v>
      </c>
      <c r="CP21" s="376" t="str">
        <f t="shared" si="32"/>
        <v>0</v>
      </c>
      <c r="CQ21" s="375" t="str">
        <f>IF(CP21&lt;&gt;"0",(M21*CP21/CP30),"0")</f>
        <v>0</v>
      </c>
      <c r="CR21" s="376" t="str">
        <f t="shared" si="33"/>
        <v>0</v>
      </c>
      <c r="CS21" s="375" t="str">
        <f>IF(CR21&lt;&gt;"0",(M21*CR21/CR30),"0")</f>
        <v>0</v>
      </c>
      <c r="CT21" s="376" t="str">
        <f t="shared" si="34"/>
        <v>0</v>
      </c>
      <c r="CU21" s="375" t="str">
        <f>IF(CT21&lt;&gt;"0",(M21*CT21/CT30),"0")</f>
        <v>0</v>
      </c>
      <c r="CV21" s="376" t="str">
        <f t="shared" si="35"/>
        <v>0</v>
      </c>
      <c r="CW21" s="375" t="str">
        <f>IF(CV21&lt;&gt;"0",(M21*CV21/CV30),"0")</f>
        <v>0</v>
      </c>
      <c r="CX21" s="376" t="str">
        <f t="shared" si="36"/>
        <v>0</v>
      </c>
      <c r="CY21" s="375" t="str">
        <f>IF(CX21&lt;&gt;"0",(M21*CX21/CX30),"0")</f>
        <v>0</v>
      </c>
      <c r="CZ21" s="376" t="str">
        <f t="shared" si="37"/>
        <v>0</v>
      </c>
      <c r="DA21" s="375" t="str">
        <f>IF(CZ21&lt;&gt;"0",(M21*CZ21/CZ30),"0")</f>
        <v>0</v>
      </c>
      <c r="DB21" s="376" t="e">
        <f t="shared" si="38"/>
        <v>#REF!</v>
      </c>
      <c r="DC21" s="375" t="e">
        <f>IF(DB21&lt;&gt;"0",(W21*DB21/DB30),"0")</f>
        <v>#REF!</v>
      </c>
      <c r="DD21" s="376" t="e">
        <f t="shared" si="39"/>
        <v>#REF!</v>
      </c>
      <c r="DE21" s="375" t="e">
        <f>IF(DD21&lt;&gt;"0",(W21*DD21/DD30),"0")</f>
        <v>#REF!</v>
      </c>
      <c r="DF21" s="376" t="e">
        <f t="shared" si="40"/>
        <v>#REF!</v>
      </c>
      <c r="DG21" s="375" t="e">
        <f>IF(DF21&lt;&gt;"0",(W21*DF21/DF30),"0")</f>
        <v>#REF!</v>
      </c>
      <c r="DH21" s="376" t="e">
        <f t="shared" si="41"/>
        <v>#REF!</v>
      </c>
      <c r="DI21" s="375" t="e">
        <f>IF(DH21&lt;&gt;"0",(W21*DH21/DH30),"0")</f>
        <v>#REF!</v>
      </c>
      <c r="DJ21" s="376" t="e">
        <f t="shared" si="42"/>
        <v>#REF!</v>
      </c>
      <c r="DK21" s="375" t="e">
        <f>IF(DJ21&lt;&gt;"0",(W21*DJ21/DJ30),"0")</f>
        <v>#REF!</v>
      </c>
    </row>
    <row r="22" spans="1:115" x14ac:dyDescent="0.25">
      <c r="A22" s="594"/>
      <c r="B22" s="357">
        <v>6</v>
      </c>
      <c r="C22" s="358" t="str">
        <f>'3. Scénario E32a'!I73</f>
        <v>?</v>
      </c>
      <c r="D22" s="358" t="str">
        <f>'3. Scénario E32a'!J73</f>
        <v>?</v>
      </c>
      <c r="E22" s="358" t="str">
        <f>'3. Scénario E32a'!K73</f>
        <v>?</v>
      </c>
      <c r="F22" s="358" t="str">
        <f>'3. Scénario E32a'!L73</f>
        <v>?</v>
      </c>
      <c r="G22" s="460"/>
      <c r="H22" s="461"/>
      <c r="I22" s="461"/>
      <c r="J22" s="468"/>
      <c r="K22" s="359" t="e">
        <f>'3. Scénario E32a'!#REF!</f>
        <v>#REF!</v>
      </c>
      <c r="L22" s="360" t="e">
        <f>'3. Scénario E32a'!#REF!</f>
        <v>#REF!</v>
      </c>
      <c r="M22" s="362">
        <f t="shared" si="0"/>
        <v>0</v>
      </c>
      <c r="N22" s="362" t="e">
        <f t="shared" si="1"/>
        <v>#REF!</v>
      </c>
      <c r="O22" s="362" t="e">
        <f t="shared" si="2"/>
        <v>#REF!</v>
      </c>
      <c r="P22" s="374" t="str">
        <f>IF(D22=P3,K22,"0")</f>
        <v>0</v>
      </c>
      <c r="Q22" s="375" t="str">
        <f>IF(P22&lt;&gt;"0",(M22*P22/P30),"0")</f>
        <v>0</v>
      </c>
      <c r="R22" s="375" t="str">
        <f>IF(D22=R3,K22,"0")</f>
        <v>0</v>
      </c>
      <c r="S22" s="375" t="str">
        <f>IF(R22&lt;&gt;"0",(M22*R22/R30),"0")</f>
        <v>0</v>
      </c>
      <c r="T22" s="375" t="str">
        <f>IF(D22=T3,K22,"0")</f>
        <v>0</v>
      </c>
      <c r="U22" s="375" t="str">
        <f>IF(T22&lt;&gt;"0",(M22*T22/T30),"0")</f>
        <v>0</v>
      </c>
      <c r="V22" s="375" t="str">
        <f>IF(D22=V3,K22,"0")</f>
        <v>0</v>
      </c>
      <c r="W22" s="375" t="str">
        <f>IF(V22&lt;&gt;"0",(M22*V22/V30),"0")</f>
        <v>0</v>
      </c>
      <c r="X22" s="375" t="str">
        <f>IF(D22=X3,K22,"0")</f>
        <v>0</v>
      </c>
      <c r="Y22" s="375" t="str">
        <f>IF(X22&lt;&gt;"0",(M22*X22/X30),"0")</f>
        <v>0</v>
      </c>
      <c r="Z22" s="375" t="str">
        <f>IF(D22=Z3,K22,"0")</f>
        <v>0</v>
      </c>
      <c r="AA22" s="375" t="str">
        <f>IF(Z22&lt;&gt;"0",(M22*Z22/Z30),"0")</f>
        <v>0</v>
      </c>
      <c r="AB22" s="375" t="str">
        <f>IF(D22=AB3,K22,"0")</f>
        <v>0</v>
      </c>
      <c r="AC22" s="375" t="str">
        <f>IF(AB22&lt;&gt;"0",(M22*AB22/AB30),"0")</f>
        <v>0</v>
      </c>
      <c r="AD22" s="375" t="str">
        <f>IF(D22=AD3,K22,"0")</f>
        <v>0</v>
      </c>
      <c r="AE22" s="375" t="str">
        <f>IF(AD22&lt;&gt;"0",(M22*AD22/AD30),"0")</f>
        <v>0</v>
      </c>
      <c r="AF22" s="375" t="str">
        <f>IF(D22=AF3,K22,"0")</f>
        <v>0</v>
      </c>
      <c r="AG22" s="375" t="str">
        <f>IF(AF22&lt;&gt;"0",(M22*AF22/AF30),"0")</f>
        <v>0</v>
      </c>
      <c r="AH22" s="376" t="str">
        <f t="shared" si="3"/>
        <v>0</v>
      </c>
      <c r="AI22" s="375" t="str">
        <f>IF(AH22&lt;&gt;"0",(M22*AH22/AH30),"0")</f>
        <v>0</v>
      </c>
      <c r="AJ22" s="375" t="str">
        <f>IF(D22=AJ3,K22,"0")</f>
        <v>0</v>
      </c>
      <c r="AK22" s="375" t="str">
        <f>IF(AJ22&lt;&gt;"0",(M22*AJ22/AJ30),"0")</f>
        <v>0</v>
      </c>
      <c r="AL22" s="376" t="str">
        <f t="shared" si="4"/>
        <v>0</v>
      </c>
      <c r="AM22" s="375" t="str">
        <f>IF(AL22&lt;&gt;"0",(M22*AL22/AL30),"0")</f>
        <v>0</v>
      </c>
      <c r="AN22" s="376" t="str">
        <f t="shared" si="5"/>
        <v>0</v>
      </c>
      <c r="AO22" s="375" t="str">
        <f>IF(AN22&lt;&gt;"0",(M22*AN22/AN30),"0")</f>
        <v>0</v>
      </c>
      <c r="AP22" s="376" t="str">
        <f t="shared" si="6"/>
        <v>0</v>
      </c>
      <c r="AQ22" s="375" t="str">
        <f>IF(AP22&lt;&gt;"0",(M22*AP22/AP30),"0")</f>
        <v>0</v>
      </c>
      <c r="AR22" s="376" t="str">
        <f t="shared" si="7"/>
        <v>0</v>
      </c>
      <c r="AS22" s="375" t="str">
        <f>IF(AR22&lt;&gt;"0",(M22*AR22/AR30),"0")</f>
        <v>0</v>
      </c>
      <c r="AT22" s="376" t="str">
        <f t="shared" si="8"/>
        <v>0</v>
      </c>
      <c r="AU22" s="375" t="str">
        <f>IF(AT22&lt;&gt;"0",(M22*AT22/AT30),"0")</f>
        <v>0</v>
      </c>
      <c r="AV22" s="376" t="str">
        <f t="shared" si="9"/>
        <v>0</v>
      </c>
      <c r="AW22" s="375" t="str">
        <f>IF(AV22&lt;&gt;"0",(M22*AV22/AV30),"0")</f>
        <v>0</v>
      </c>
      <c r="AX22" s="376" t="str">
        <f t="shared" si="10"/>
        <v>0</v>
      </c>
      <c r="AY22" s="375" t="str">
        <f>IF(AX22&lt;&gt;"0",(M22*AX22/AX30),"0")</f>
        <v>0</v>
      </c>
      <c r="AZ22" s="376" t="str">
        <f t="shared" si="11"/>
        <v>0</v>
      </c>
      <c r="BA22" s="375" t="str">
        <f>IF(AZ22&lt;&gt;"0",(M22*AZ22/AZ30),"0")</f>
        <v>0</v>
      </c>
      <c r="BB22" s="376" t="str">
        <f t="shared" si="12"/>
        <v>0</v>
      </c>
      <c r="BC22" s="375" t="str">
        <f>IF(BB22&lt;&gt;"0",(M22*BB22/BB30),"0")</f>
        <v>0</v>
      </c>
      <c r="BD22" s="376" t="str">
        <f t="shared" si="13"/>
        <v>0</v>
      </c>
      <c r="BE22" s="375" t="str">
        <f>IF(BD22&lt;&gt;"0",(M22*BD22/BD30),"0")</f>
        <v>0</v>
      </c>
      <c r="BF22" s="376" t="str">
        <f t="shared" si="14"/>
        <v>0</v>
      </c>
      <c r="BG22" s="375" t="str">
        <f>IF(BF22&lt;&gt;"0",(M22*BF22/BF30),"0")</f>
        <v>0</v>
      </c>
      <c r="BH22" s="376" t="str">
        <f t="shared" si="15"/>
        <v>0</v>
      </c>
      <c r="BI22" s="375" t="str">
        <f>IF(BH22&lt;&gt;"0",(M22*BH22/BH30),"0")</f>
        <v>0</v>
      </c>
      <c r="BJ22" s="376" t="str">
        <f t="shared" si="16"/>
        <v>0</v>
      </c>
      <c r="BK22" s="375" t="str">
        <f>IF(BJ22&lt;&gt;"0",(M22*BJ22/BJ30),"0")</f>
        <v>0</v>
      </c>
      <c r="BL22" s="376" t="str">
        <f t="shared" si="17"/>
        <v>0</v>
      </c>
      <c r="BM22" s="375" t="str">
        <f>IF(BL22&lt;&gt;"0",(M22*BL22/BL30),"0")</f>
        <v>0</v>
      </c>
      <c r="BN22" s="376" t="str">
        <f t="shared" si="18"/>
        <v>0</v>
      </c>
      <c r="BO22" s="375" t="str">
        <f>IF(BN22&lt;&gt;"0",(M22*BN22/BN30),"0")</f>
        <v>0</v>
      </c>
      <c r="BP22" s="376" t="str">
        <f t="shared" si="19"/>
        <v>0</v>
      </c>
      <c r="BQ22" s="375" t="str">
        <f>IF(BP22&lt;&gt;"0",(M22*BP22/BP30),"0")</f>
        <v>0</v>
      </c>
      <c r="BR22" s="376" t="str">
        <f t="shared" si="20"/>
        <v>0</v>
      </c>
      <c r="BS22" s="375" t="str">
        <f>IF(BR22&lt;&gt;"0",(M22*BR22/BR30),"0")</f>
        <v>0</v>
      </c>
      <c r="BT22" s="376" t="str">
        <f t="shared" si="21"/>
        <v>0</v>
      </c>
      <c r="BU22" s="375" t="str">
        <f>IF(BT22&lt;&gt;"0",(M22*BT22/BT30),"0")</f>
        <v>0</v>
      </c>
      <c r="BV22" s="376" t="str">
        <f t="shared" si="22"/>
        <v>0</v>
      </c>
      <c r="BW22" s="375" t="str">
        <f>IF(BV22&lt;&gt;"0",(M22*BV22/BV30),"0")</f>
        <v>0</v>
      </c>
      <c r="BX22" s="376" t="str">
        <f t="shared" si="23"/>
        <v>0</v>
      </c>
      <c r="BY22" s="375" t="str">
        <f>IF(BX22&lt;&gt;"0",(M22*BX22/BX30),"0")</f>
        <v>0</v>
      </c>
      <c r="BZ22" s="376" t="str">
        <f t="shared" si="24"/>
        <v>0</v>
      </c>
      <c r="CA22" s="375" t="str">
        <f>IF(BZ22&lt;&gt;"0",(M22*BZ22/BZ30),"0")</f>
        <v>0</v>
      </c>
      <c r="CB22" s="376" t="str">
        <f t="shared" si="25"/>
        <v>0</v>
      </c>
      <c r="CC22" s="375" t="str">
        <f>IF(CB22&lt;&gt;"0",(M22*CB22/CB30),"0")</f>
        <v>0</v>
      </c>
      <c r="CD22" s="376" t="str">
        <f t="shared" si="26"/>
        <v>0</v>
      </c>
      <c r="CE22" s="375" t="str">
        <f>IF(CD22&lt;&gt;"0",(M22*CD22/CD30),"0")</f>
        <v>0</v>
      </c>
      <c r="CF22" s="376" t="str">
        <f t="shared" si="27"/>
        <v>0</v>
      </c>
      <c r="CG22" s="375" t="str">
        <f>IF(CF22&lt;&gt;"0",(M22*CF22/CF30),"0")</f>
        <v>0</v>
      </c>
      <c r="CH22" s="376" t="str">
        <f t="shared" si="28"/>
        <v>0</v>
      </c>
      <c r="CI22" s="375" t="str">
        <f>IF(CH22&lt;&gt;"0",(M22*CH22/CH30),"0")</f>
        <v>0</v>
      </c>
      <c r="CJ22" s="376" t="str">
        <f t="shared" si="29"/>
        <v>0</v>
      </c>
      <c r="CK22" s="375" t="str">
        <f>IF(CJ22&lt;&gt;"0",(M22*CJ22/CJ30),"0")</f>
        <v>0</v>
      </c>
      <c r="CL22" s="376" t="str">
        <f t="shared" si="30"/>
        <v>0</v>
      </c>
      <c r="CM22" s="375" t="str">
        <f>IF(CL22&lt;&gt;"0",(M22*CL22/CL30),"0")</f>
        <v>0</v>
      </c>
      <c r="CN22" s="376" t="str">
        <f t="shared" si="31"/>
        <v>0</v>
      </c>
      <c r="CO22" s="375" t="str">
        <f>IF(CN22&lt;&gt;"0",(M22*CN22/CN30),"0")</f>
        <v>0</v>
      </c>
      <c r="CP22" s="376" t="str">
        <f t="shared" si="32"/>
        <v>0</v>
      </c>
      <c r="CQ22" s="375" t="str">
        <f>IF(CP22&lt;&gt;"0",(M22*CP22/CP30),"0")</f>
        <v>0</v>
      </c>
      <c r="CR22" s="376" t="str">
        <f t="shared" si="33"/>
        <v>0</v>
      </c>
      <c r="CS22" s="375" t="str">
        <f>IF(CR22&lt;&gt;"0",(M22*CR22/CR30),"0")</f>
        <v>0</v>
      </c>
      <c r="CT22" s="376" t="str">
        <f t="shared" si="34"/>
        <v>0</v>
      </c>
      <c r="CU22" s="375" t="str">
        <f>IF(CT22&lt;&gt;"0",(M22*CT22/CT30),"0")</f>
        <v>0</v>
      </c>
      <c r="CV22" s="376" t="str">
        <f t="shared" si="35"/>
        <v>0</v>
      </c>
      <c r="CW22" s="375" t="str">
        <f>IF(CV22&lt;&gt;"0",(M22*CV22/CV30),"0")</f>
        <v>0</v>
      </c>
      <c r="CX22" s="376" t="str">
        <f t="shared" si="36"/>
        <v>0</v>
      </c>
      <c r="CY22" s="375" t="str">
        <f>IF(CX22&lt;&gt;"0",(M22*CX22/CX30),"0")</f>
        <v>0</v>
      </c>
      <c r="CZ22" s="376" t="str">
        <f t="shared" si="37"/>
        <v>0</v>
      </c>
      <c r="DA22" s="375" t="str">
        <f>IF(CZ22&lt;&gt;"0",(M22*CZ22/CZ30),"0")</f>
        <v>0</v>
      </c>
      <c r="DB22" s="376" t="e">
        <f t="shared" si="38"/>
        <v>#REF!</v>
      </c>
      <c r="DC22" s="375" t="e">
        <f>IF(DB22&lt;&gt;"0",(W22*DB22/DB30),"0")</f>
        <v>#REF!</v>
      </c>
      <c r="DD22" s="376" t="e">
        <f t="shared" si="39"/>
        <v>#REF!</v>
      </c>
      <c r="DE22" s="375" t="e">
        <f>IF(DD22&lt;&gt;"0",(W22*DD22/DD30),"0")</f>
        <v>#REF!</v>
      </c>
      <c r="DF22" s="376" t="e">
        <f t="shared" si="40"/>
        <v>#REF!</v>
      </c>
      <c r="DG22" s="375" t="e">
        <f>IF(DF22&lt;&gt;"0",(W22*DF22/DF30),"0")</f>
        <v>#REF!</v>
      </c>
      <c r="DH22" s="376" t="e">
        <f t="shared" si="41"/>
        <v>#REF!</v>
      </c>
      <c r="DI22" s="375" t="e">
        <f>IF(DH22&lt;&gt;"0",(W22*DH22/DH30),"0")</f>
        <v>#REF!</v>
      </c>
      <c r="DJ22" s="376" t="e">
        <f t="shared" si="42"/>
        <v>#REF!</v>
      </c>
      <c r="DK22" s="375" t="e">
        <f>IF(DJ22&lt;&gt;"0",(W22*DJ22/DJ30),"0")</f>
        <v>#REF!</v>
      </c>
    </row>
    <row r="23" spans="1:115" x14ac:dyDescent="0.25">
      <c r="A23" s="594"/>
      <c r="B23" s="357">
        <v>7</v>
      </c>
      <c r="C23" s="358" t="str">
        <f>'3. Scénario E32a'!I74</f>
        <v>?</v>
      </c>
      <c r="D23" s="358" t="str">
        <f>'3. Scénario E32a'!J74</f>
        <v>?</v>
      </c>
      <c r="E23" s="358" t="str">
        <f>'3. Scénario E32a'!K74</f>
        <v>?</v>
      </c>
      <c r="F23" s="358" t="str">
        <f>'3. Scénario E32a'!L74</f>
        <v>?</v>
      </c>
      <c r="G23" s="460"/>
      <c r="H23" s="461"/>
      <c r="I23" s="461"/>
      <c r="J23" s="462"/>
      <c r="K23" s="359" t="e">
        <f>'3. Scénario E32a'!#REF!</f>
        <v>#REF!</v>
      </c>
      <c r="L23" s="360" t="e">
        <f>'3. Scénario E32a'!#REF!</f>
        <v>#REF!</v>
      </c>
      <c r="M23" s="362">
        <f t="shared" si="0"/>
        <v>0</v>
      </c>
      <c r="N23" s="362" t="e">
        <f t="shared" si="1"/>
        <v>#REF!</v>
      </c>
      <c r="O23" s="362" t="e">
        <f t="shared" si="2"/>
        <v>#REF!</v>
      </c>
      <c r="P23" s="374" t="str">
        <f>IF(D23=P3,K23,"0")</f>
        <v>0</v>
      </c>
      <c r="Q23" s="375" t="str">
        <f>IF(P23&lt;&gt;"0",(M23*P23/P30),"0")</f>
        <v>0</v>
      </c>
      <c r="R23" s="375" t="str">
        <f>IF(D23=R3,K23,"0")</f>
        <v>0</v>
      </c>
      <c r="S23" s="375" t="str">
        <f>IF(R23&lt;&gt;"0",(M23*R23/R30),"0")</f>
        <v>0</v>
      </c>
      <c r="T23" s="375" t="str">
        <f>IF(D23=T3,K23,"0")</f>
        <v>0</v>
      </c>
      <c r="U23" s="375" t="str">
        <f>IF(T23&lt;&gt;"0",(M23*T23/T30),"0")</f>
        <v>0</v>
      </c>
      <c r="V23" s="375" t="str">
        <f>IF(D23=V3,K23,"0")</f>
        <v>0</v>
      </c>
      <c r="W23" s="375" t="str">
        <f>IF(V23&lt;&gt;"0",(M23*V23/V30),"0")</f>
        <v>0</v>
      </c>
      <c r="X23" s="375" t="str">
        <f>IF(D23=X3,K23,"0")</f>
        <v>0</v>
      </c>
      <c r="Y23" s="375" t="str">
        <f>IF(X23&lt;&gt;"0",(M23*X23/X30),"0")</f>
        <v>0</v>
      </c>
      <c r="Z23" s="375" t="str">
        <f>IF(D23=Z3,K23,"0")</f>
        <v>0</v>
      </c>
      <c r="AA23" s="375" t="str">
        <f>IF(Z23&lt;&gt;"0",(M23*Z23/Z30),"0")</f>
        <v>0</v>
      </c>
      <c r="AB23" s="375" t="str">
        <f>IF(D23=AB3,K23,"0")</f>
        <v>0</v>
      </c>
      <c r="AC23" s="375" t="str">
        <f>IF(AB23&lt;&gt;"0",(M23*AB23/AB30),"0")</f>
        <v>0</v>
      </c>
      <c r="AD23" s="375" t="str">
        <f>IF(D23=AD3,K23,"0")</f>
        <v>0</v>
      </c>
      <c r="AE23" s="375" t="str">
        <f>IF(AD23&lt;&gt;"0",(M23*AD23/AD30),"0")</f>
        <v>0</v>
      </c>
      <c r="AF23" s="375" t="str">
        <f>IF(D23=AF3,K23,"0")</f>
        <v>0</v>
      </c>
      <c r="AG23" s="375" t="str">
        <f>IF(AF23&lt;&gt;"0",(M23*AF23/AF30),"0")</f>
        <v>0</v>
      </c>
      <c r="AH23" s="376" t="str">
        <f t="shared" si="3"/>
        <v>0</v>
      </c>
      <c r="AI23" s="375" t="str">
        <f>IF(AH23&lt;&gt;"0",(M23*AH23/AH30),"0")</f>
        <v>0</v>
      </c>
      <c r="AJ23" s="375" t="str">
        <f>IF(D23=AJ3,K23,"0")</f>
        <v>0</v>
      </c>
      <c r="AK23" s="375" t="str">
        <f>IF(AJ23&lt;&gt;"0",(M23*AJ23/AJ30),"0")</f>
        <v>0</v>
      </c>
      <c r="AL23" s="376" t="str">
        <f t="shared" si="4"/>
        <v>0</v>
      </c>
      <c r="AM23" s="375" t="str">
        <f>IF(AL23&lt;&gt;"0",(M23*AL23/AL30),"0")</f>
        <v>0</v>
      </c>
      <c r="AN23" s="376" t="str">
        <f t="shared" si="5"/>
        <v>0</v>
      </c>
      <c r="AO23" s="375" t="str">
        <f>IF(AN23&lt;&gt;"0",(M23*AN23/AN30),"0")</f>
        <v>0</v>
      </c>
      <c r="AP23" s="376" t="str">
        <f t="shared" si="6"/>
        <v>0</v>
      </c>
      <c r="AQ23" s="375" t="str">
        <f>IF(AP23&lt;&gt;"0",(M23*AP23/AP30),"0")</f>
        <v>0</v>
      </c>
      <c r="AR23" s="376" t="str">
        <f t="shared" si="7"/>
        <v>0</v>
      </c>
      <c r="AS23" s="375" t="str">
        <f>IF(AR23&lt;&gt;"0",(M23*AR23/AR30),"0")</f>
        <v>0</v>
      </c>
      <c r="AT23" s="376" t="str">
        <f t="shared" si="8"/>
        <v>0</v>
      </c>
      <c r="AU23" s="375" t="str">
        <f>IF(AT23&lt;&gt;"0",(M23*AT23/AT30),"0")</f>
        <v>0</v>
      </c>
      <c r="AV23" s="376" t="str">
        <f t="shared" si="9"/>
        <v>0</v>
      </c>
      <c r="AW23" s="375" t="str">
        <f>IF(AV23&lt;&gt;"0",(M23*AV23/AV30),"0")</f>
        <v>0</v>
      </c>
      <c r="AX23" s="376" t="str">
        <f t="shared" si="10"/>
        <v>0</v>
      </c>
      <c r="AY23" s="375" t="str">
        <f>IF(AX23&lt;&gt;"0",(M23*AX23/AX30),"0")</f>
        <v>0</v>
      </c>
      <c r="AZ23" s="376" t="str">
        <f t="shared" si="11"/>
        <v>0</v>
      </c>
      <c r="BA23" s="375" t="str">
        <f>IF(AZ23&lt;&gt;"0",(M23*AZ23/AZ30),"0")</f>
        <v>0</v>
      </c>
      <c r="BB23" s="376" t="str">
        <f t="shared" si="12"/>
        <v>0</v>
      </c>
      <c r="BC23" s="375" t="str">
        <f>IF(BB23&lt;&gt;"0",(M23*BB23/BB30),"0")</f>
        <v>0</v>
      </c>
      <c r="BD23" s="376" t="str">
        <f t="shared" si="13"/>
        <v>0</v>
      </c>
      <c r="BE23" s="375" t="str">
        <f>IF(BD23&lt;&gt;"0",(M23*BD23/BD30),"0")</f>
        <v>0</v>
      </c>
      <c r="BF23" s="376" t="str">
        <f t="shared" si="14"/>
        <v>0</v>
      </c>
      <c r="BG23" s="375" t="str">
        <f>IF(BF23&lt;&gt;"0",(M23*BF23/BF30),"0")</f>
        <v>0</v>
      </c>
      <c r="BH23" s="376" t="str">
        <f t="shared" si="15"/>
        <v>0</v>
      </c>
      <c r="BI23" s="375" t="str">
        <f>IF(BH23&lt;&gt;"0",(M23*BH23/BH30),"0")</f>
        <v>0</v>
      </c>
      <c r="BJ23" s="376" t="str">
        <f t="shared" si="16"/>
        <v>0</v>
      </c>
      <c r="BK23" s="375" t="str">
        <f>IF(BJ23&lt;&gt;"0",(M23*BJ23/BJ30),"0")</f>
        <v>0</v>
      </c>
      <c r="BL23" s="376" t="str">
        <f t="shared" si="17"/>
        <v>0</v>
      </c>
      <c r="BM23" s="375" t="str">
        <f>IF(BL23&lt;&gt;"0",(M23*BL23/BL30),"0")</f>
        <v>0</v>
      </c>
      <c r="BN23" s="376" t="str">
        <f t="shared" si="18"/>
        <v>0</v>
      </c>
      <c r="BO23" s="375" t="str">
        <f>IF(BN23&lt;&gt;"0",(M23*BN23/BN30),"0")</f>
        <v>0</v>
      </c>
      <c r="BP23" s="376" t="str">
        <f t="shared" si="19"/>
        <v>0</v>
      </c>
      <c r="BQ23" s="375" t="str">
        <f>IF(BP23&lt;&gt;"0",(M23*BP23/BP30),"0")</f>
        <v>0</v>
      </c>
      <c r="BR23" s="376" t="str">
        <f t="shared" si="20"/>
        <v>0</v>
      </c>
      <c r="BS23" s="375" t="str">
        <f>IF(BR23&lt;&gt;"0",(M23*BR23/BR30),"0")</f>
        <v>0</v>
      </c>
      <c r="BT23" s="376" t="str">
        <f t="shared" si="21"/>
        <v>0</v>
      </c>
      <c r="BU23" s="375" t="str">
        <f>IF(BT23&lt;&gt;"0",(M23*BT23/BT30),"0")</f>
        <v>0</v>
      </c>
      <c r="BV23" s="376" t="str">
        <f t="shared" si="22"/>
        <v>0</v>
      </c>
      <c r="BW23" s="375" t="str">
        <f>IF(BV23&lt;&gt;"0",(M23*BV23/BV30),"0")</f>
        <v>0</v>
      </c>
      <c r="BX23" s="376" t="str">
        <f t="shared" si="23"/>
        <v>0</v>
      </c>
      <c r="BY23" s="375" t="str">
        <f>IF(BX23&lt;&gt;"0",(M23*BX23/BX30),"0")</f>
        <v>0</v>
      </c>
      <c r="BZ23" s="376" t="str">
        <f t="shared" si="24"/>
        <v>0</v>
      </c>
      <c r="CA23" s="375" t="str">
        <f>IF(BZ23&lt;&gt;"0",(M23*BZ23/BZ30),"0")</f>
        <v>0</v>
      </c>
      <c r="CB23" s="376" t="str">
        <f t="shared" si="25"/>
        <v>0</v>
      </c>
      <c r="CC23" s="375" t="str">
        <f>IF(CB23&lt;&gt;"0",(M23*CB23/CB30),"0")</f>
        <v>0</v>
      </c>
      <c r="CD23" s="376" t="str">
        <f t="shared" si="26"/>
        <v>0</v>
      </c>
      <c r="CE23" s="375" t="str">
        <f>IF(CD23&lt;&gt;"0",(M23*CD23/CD30),"0")</f>
        <v>0</v>
      </c>
      <c r="CF23" s="376" t="str">
        <f t="shared" si="27"/>
        <v>0</v>
      </c>
      <c r="CG23" s="375" t="str">
        <f>IF(CF23&lt;&gt;"0",(M23*CF23/CF30),"0")</f>
        <v>0</v>
      </c>
      <c r="CH23" s="376" t="str">
        <f t="shared" si="28"/>
        <v>0</v>
      </c>
      <c r="CI23" s="375" t="str">
        <f>IF(CH23&lt;&gt;"0",(M23*CH23/CH30),"0")</f>
        <v>0</v>
      </c>
      <c r="CJ23" s="376" t="str">
        <f t="shared" si="29"/>
        <v>0</v>
      </c>
      <c r="CK23" s="375" t="str">
        <f>IF(CJ23&lt;&gt;"0",(M23*CJ23/CJ30),"0")</f>
        <v>0</v>
      </c>
      <c r="CL23" s="376" t="str">
        <f t="shared" si="30"/>
        <v>0</v>
      </c>
      <c r="CM23" s="375" t="str">
        <f>IF(CL23&lt;&gt;"0",(M23*CL23/CL30),"0")</f>
        <v>0</v>
      </c>
      <c r="CN23" s="376" t="str">
        <f t="shared" si="31"/>
        <v>0</v>
      </c>
      <c r="CO23" s="375" t="str">
        <f>IF(CN23&lt;&gt;"0",(M23*CN23/CN30),"0")</f>
        <v>0</v>
      </c>
      <c r="CP23" s="376" t="str">
        <f t="shared" si="32"/>
        <v>0</v>
      </c>
      <c r="CQ23" s="375" t="str">
        <f>IF(CP23&lt;&gt;"0",(M23*CP23/CP30),"0")</f>
        <v>0</v>
      </c>
      <c r="CR23" s="376" t="str">
        <f t="shared" si="33"/>
        <v>0</v>
      </c>
      <c r="CS23" s="375" t="str">
        <f>IF(CR23&lt;&gt;"0",(M23*CR23/CR30),"0")</f>
        <v>0</v>
      </c>
      <c r="CT23" s="376" t="str">
        <f t="shared" si="34"/>
        <v>0</v>
      </c>
      <c r="CU23" s="375" t="str">
        <f>IF(CT23&lt;&gt;"0",(M23*CT23/CT30),"0")</f>
        <v>0</v>
      </c>
      <c r="CV23" s="376" t="str">
        <f t="shared" si="35"/>
        <v>0</v>
      </c>
      <c r="CW23" s="375" t="str">
        <f>IF(CV23&lt;&gt;"0",(M23*CV23/CV30),"0")</f>
        <v>0</v>
      </c>
      <c r="CX23" s="376" t="str">
        <f t="shared" si="36"/>
        <v>0</v>
      </c>
      <c r="CY23" s="375" t="str">
        <f>IF(CX23&lt;&gt;"0",(M23*CX23/CX30),"0")</f>
        <v>0</v>
      </c>
      <c r="CZ23" s="376" t="str">
        <f t="shared" si="37"/>
        <v>0</v>
      </c>
      <c r="DA23" s="375" t="str">
        <f>IF(CZ23&lt;&gt;"0",(M23*CZ23/CZ30),"0")</f>
        <v>0</v>
      </c>
      <c r="DB23" s="376" t="e">
        <f t="shared" si="38"/>
        <v>#REF!</v>
      </c>
      <c r="DC23" s="375" t="e">
        <f>IF(DB23&lt;&gt;"0",(W23*DB23/DB30),"0")</f>
        <v>#REF!</v>
      </c>
      <c r="DD23" s="376" t="e">
        <f t="shared" si="39"/>
        <v>#REF!</v>
      </c>
      <c r="DE23" s="375" t="e">
        <f>IF(DD23&lt;&gt;"0",(W23*DD23/DD30),"0")</f>
        <v>#REF!</v>
      </c>
      <c r="DF23" s="376" t="e">
        <f t="shared" si="40"/>
        <v>#REF!</v>
      </c>
      <c r="DG23" s="375" t="e">
        <f>IF(DF23&lt;&gt;"0",(W23*DF23/DF30),"0")</f>
        <v>#REF!</v>
      </c>
      <c r="DH23" s="376" t="e">
        <f t="shared" si="41"/>
        <v>#REF!</v>
      </c>
      <c r="DI23" s="375" t="e">
        <f>IF(DH23&lt;&gt;"0",(W23*DH23/DH30),"0")</f>
        <v>#REF!</v>
      </c>
      <c r="DJ23" s="376" t="e">
        <f t="shared" si="42"/>
        <v>#REF!</v>
      </c>
      <c r="DK23" s="375" t="e">
        <f>IF(DJ23&lt;&gt;"0",(W23*DJ23/DJ30),"0")</f>
        <v>#REF!</v>
      </c>
    </row>
    <row r="24" spans="1:115" x14ac:dyDescent="0.25">
      <c r="A24" s="594"/>
      <c r="B24" s="357">
        <v>8</v>
      </c>
      <c r="C24" s="358" t="str">
        <f>'3. Scénario E32a'!I75</f>
        <v>?</v>
      </c>
      <c r="D24" s="358" t="str">
        <f>'3. Scénario E32a'!J75</f>
        <v>?</v>
      </c>
      <c r="E24" s="358" t="str">
        <f>'3. Scénario E32a'!K75</f>
        <v>?</v>
      </c>
      <c r="F24" s="358" t="str">
        <f>'3. Scénario E32a'!L75</f>
        <v>?</v>
      </c>
      <c r="G24" s="460"/>
      <c r="H24" s="461"/>
      <c r="I24" s="461"/>
      <c r="J24" s="468"/>
      <c r="K24" s="359" t="e">
        <f>'3. Scénario E32a'!#REF!</f>
        <v>#REF!</v>
      </c>
      <c r="L24" s="360" t="e">
        <f>'3. Scénario E32a'!#REF!</f>
        <v>#REF!</v>
      </c>
      <c r="M24" s="362">
        <f t="shared" si="0"/>
        <v>0</v>
      </c>
      <c r="N24" s="362" t="e">
        <f t="shared" si="1"/>
        <v>#REF!</v>
      </c>
      <c r="O24" s="362" t="e">
        <f t="shared" si="2"/>
        <v>#REF!</v>
      </c>
      <c r="P24" s="374" t="str">
        <f>IF(D24=P3,K24,"0")</f>
        <v>0</v>
      </c>
      <c r="Q24" s="375" t="str">
        <f>IF(P24&lt;&gt;"0",(M24*P24/P30),"0")</f>
        <v>0</v>
      </c>
      <c r="R24" s="375" t="str">
        <f>IF(D24=R3,K24,"0")</f>
        <v>0</v>
      </c>
      <c r="S24" s="375" t="str">
        <f>IF(R24&lt;&gt;"0",(M24*R24/R30),"0")</f>
        <v>0</v>
      </c>
      <c r="T24" s="375" t="str">
        <f>IF(D24=T3,K24,"0")</f>
        <v>0</v>
      </c>
      <c r="U24" s="375" t="str">
        <f>IF(T24&lt;&gt;"0",(M24*T24/T30),"0")</f>
        <v>0</v>
      </c>
      <c r="V24" s="375" t="str">
        <f>IF(D24=V3,K24,"0")</f>
        <v>0</v>
      </c>
      <c r="W24" s="375" t="str">
        <f>IF(V24&lt;&gt;"0",(M24*V24/V30),"0")</f>
        <v>0</v>
      </c>
      <c r="X24" s="375" t="str">
        <f>IF(D24=X3,K24,"0")</f>
        <v>0</v>
      </c>
      <c r="Y24" s="375" t="str">
        <f>IF(X24&lt;&gt;"0",(M24*X24/X30),"0")</f>
        <v>0</v>
      </c>
      <c r="Z24" s="375" t="str">
        <f>IF(D24=Z3,K24,"0")</f>
        <v>0</v>
      </c>
      <c r="AA24" s="375" t="str">
        <f>IF(Z24&lt;&gt;"0",(M24*Z24/Z30),"0")</f>
        <v>0</v>
      </c>
      <c r="AB24" s="375" t="str">
        <f>IF(D24=AB3,K24,"0")</f>
        <v>0</v>
      </c>
      <c r="AC24" s="375" t="str">
        <f>IF(AB24&lt;&gt;"0",(M24*AB24/AB30),"0")</f>
        <v>0</v>
      </c>
      <c r="AD24" s="375" t="str">
        <f>IF(D24=AD3,K24,"0")</f>
        <v>0</v>
      </c>
      <c r="AE24" s="375" t="str">
        <f>IF(AD24&lt;&gt;"0",(M24*AD24/AD30),"0")</f>
        <v>0</v>
      </c>
      <c r="AF24" s="375" t="str">
        <f>IF(D24=AF3,K24,"0")</f>
        <v>0</v>
      </c>
      <c r="AG24" s="375" t="str">
        <f>IF(AF24&lt;&gt;"0",(M24*AF24/AF30),"0")</f>
        <v>0</v>
      </c>
      <c r="AH24" s="376" t="str">
        <f t="shared" si="3"/>
        <v>0</v>
      </c>
      <c r="AI24" s="375" t="str">
        <f>IF(AH24&lt;&gt;"0",(M24*AH24/AH30),"0")</f>
        <v>0</v>
      </c>
      <c r="AJ24" s="375" t="str">
        <f>IF(D24=AJ3,K24,"0")</f>
        <v>0</v>
      </c>
      <c r="AK24" s="375" t="str">
        <f>IF(AJ24&lt;&gt;"0",(M24*AJ24/AJ30),"0")</f>
        <v>0</v>
      </c>
      <c r="AL24" s="376" t="str">
        <f t="shared" si="4"/>
        <v>0</v>
      </c>
      <c r="AM24" s="375" t="str">
        <f>IF(AL24&lt;&gt;"0",(M24*AL24/AL30),"0")</f>
        <v>0</v>
      </c>
      <c r="AN24" s="376" t="str">
        <f t="shared" si="5"/>
        <v>0</v>
      </c>
      <c r="AO24" s="375" t="str">
        <f>IF(AN24&lt;&gt;"0",(M24*AN24/AN30),"0")</f>
        <v>0</v>
      </c>
      <c r="AP24" s="376" t="str">
        <f t="shared" si="6"/>
        <v>0</v>
      </c>
      <c r="AQ24" s="375" t="str">
        <f>IF(AP24&lt;&gt;"0",(M24*AP24/AP30),"0")</f>
        <v>0</v>
      </c>
      <c r="AR24" s="376" t="str">
        <f t="shared" si="7"/>
        <v>0</v>
      </c>
      <c r="AS24" s="375" t="str">
        <f>IF(AR24&lt;&gt;"0",(M24*AR24/AR30),"0")</f>
        <v>0</v>
      </c>
      <c r="AT24" s="376" t="str">
        <f t="shared" si="8"/>
        <v>0</v>
      </c>
      <c r="AU24" s="375" t="str">
        <f>IF(AT24&lt;&gt;"0",(M24*AT24/AT30),"0")</f>
        <v>0</v>
      </c>
      <c r="AV24" s="376" t="str">
        <f t="shared" si="9"/>
        <v>0</v>
      </c>
      <c r="AW24" s="375" t="str">
        <f>IF(AV24&lt;&gt;"0",(M24*AV24/AV30),"0")</f>
        <v>0</v>
      </c>
      <c r="AX24" s="376" t="str">
        <f t="shared" si="10"/>
        <v>0</v>
      </c>
      <c r="AY24" s="375" t="str">
        <f>IF(AX24&lt;&gt;"0",(M24*AX24/AX30),"0")</f>
        <v>0</v>
      </c>
      <c r="AZ24" s="376" t="str">
        <f t="shared" si="11"/>
        <v>0</v>
      </c>
      <c r="BA24" s="375" t="str">
        <f>IF(AZ24&lt;&gt;"0",(M24*AZ24/AZ30),"0")</f>
        <v>0</v>
      </c>
      <c r="BB24" s="376" t="str">
        <f t="shared" si="12"/>
        <v>0</v>
      </c>
      <c r="BC24" s="375" t="str">
        <f>IF(BB24&lt;&gt;"0",(M24*BB24/BB30),"0")</f>
        <v>0</v>
      </c>
      <c r="BD24" s="376" t="str">
        <f t="shared" si="13"/>
        <v>0</v>
      </c>
      <c r="BE24" s="375" t="str">
        <f>IF(BD24&lt;&gt;"0",(M24*BD24/BD30),"0")</f>
        <v>0</v>
      </c>
      <c r="BF24" s="376" t="str">
        <f t="shared" si="14"/>
        <v>0</v>
      </c>
      <c r="BG24" s="375" t="str">
        <f>IF(BF24&lt;&gt;"0",(M24*BF24/BF30),"0")</f>
        <v>0</v>
      </c>
      <c r="BH24" s="376" t="str">
        <f t="shared" si="15"/>
        <v>0</v>
      </c>
      <c r="BI24" s="375" t="str">
        <f>IF(BH24&lt;&gt;"0",(M24*BH24/BH30),"0")</f>
        <v>0</v>
      </c>
      <c r="BJ24" s="376" t="str">
        <f t="shared" si="16"/>
        <v>0</v>
      </c>
      <c r="BK24" s="375" t="str">
        <f>IF(BJ24&lt;&gt;"0",(M24*BJ24/BJ30),"0")</f>
        <v>0</v>
      </c>
      <c r="BL24" s="376" t="str">
        <f t="shared" si="17"/>
        <v>0</v>
      </c>
      <c r="BM24" s="375" t="str">
        <f>IF(BL24&lt;&gt;"0",(M24*BL24/BL30),"0")</f>
        <v>0</v>
      </c>
      <c r="BN24" s="376" t="str">
        <f t="shared" si="18"/>
        <v>0</v>
      </c>
      <c r="BO24" s="375" t="str">
        <f>IF(BN24&lt;&gt;"0",(M24*BN24/BN30),"0")</f>
        <v>0</v>
      </c>
      <c r="BP24" s="376" t="str">
        <f t="shared" si="19"/>
        <v>0</v>
      </c>
      <c r="BQ24" s="375" t="str">
        <f>IF(BP24&lt;&gt;"0",(M24*BP24/BP30),"0")</f>
        <v>0</v>
      </c>
      <c r="BR24" s="376" t="str">
        <f t="shared" si="20"/>
        <v>0</v>
      </c>
      <c r="BS24" s="375" t="str">
        <f>IF(BR24&lt;&gt;"0",(M24*BR24/BR30),"0")</f>
        <v>0</v>
      </c>
      <c r="BT24" s="376" t="str">
        <f t="shared" si="21"/>
        <v>0</v>
      </c>
      <c r="BU24" s="375" t="str">
        <f>IF(BT24&lt;&gt;"0",(M24*BT24/BT30),"0")</f>
        <v>0</v>
      </c>
      <c r="BV24" s="376" t="str">
        <f t="shared" si="22"/>
        <v>0</v>
      </c>
      <c r="BW24" s="375" t="str">
        <f>IF(BV24&lt;&gt;"0",(M24*BV24/BV30),"0")</f>
        <v>0</v>
      </c>
      <c r="BX24" s="376" t="str">
        <f t="shared" si="23"/>
        <v>0</v>
      </c>
      <c r="BY24" s="375" t="str">
        <f>IF(BX24&lt;&gt;"0",(M24*BX24/BX30),"0")</f>
        <v>0</v>
      </c>
      <c r="BZ24" s="376" t="str">
        <f t="shared" si="24"/>
        <v>0</v>
      </c>
      <c r="CA24" s="375" t="str">
        <f>IF(BZ24&lt;&gt;"0",(M24*BZ24/BZ30),"0")</f>
        <v>0</v>
      </c>
      <c r="CB24" s="376" t="str">
        <f t="shared" si="25"/>
        <v>0</v>
      </c>
      <c r="CC24" s="375" t="str">
        <f>IF(CB24&lt;&gt;"0",(M24*CB24/CB30),"0")</f>
        <v>0</v>
      </c>
      <c r="CD24" s="376" t="str">
        <f t="shared" si="26"/>
        <v>0</v>
      </c>
      <c r="CE24" s="375" t="str">
        <f>IF(CD24&lt;&gt;"0",(M24*CD24/CD30),"0")</f>
        <v>0</v>
      </c>
      <c r="CF24" s="376" t="str">
        <f t="shared" si="27"/>
        <v>0</v>
      </c>
      <c r="CG24" s="375" t="str">
        <f>IF(CF24&lt;&gt;"0",(M24*CF24/CF30),"0")</f>
        <v>0</v>
      </c>
      <c r="CH24" s="376" t="str">
        <f t="shared" si="28"/>
        <v>0</v>
      </c>
      <c r="CI24" s="375" t="str">
        <f>IF(CH24&lt;&gt;"0",(M24*CH24/CH30),"0")</f>
        <v>0</v>
      </c>
      <c r="CJ24" s="376" t="str">
        <f t="shared" si="29"/>
        <v>0</v>
      </c>
      <c r="CK24" s="375" t="str">
        <f>IF(CJ24&lt;&gt;"0",(M24*CJ24/CJ30),"0")</f>
        <v>0</v>
      </c>
      <c r="CL24" s="376" t="str">
        <f t="shared" si="30"/>
        <v>0</v>
      </c>
      <c r="CM24" s="375" t="str">
        <f>IF(CL24&lt;&gt;"0",(M24*CL24/CL30),"0")</f>
        <v>0</v>
      </c>
      <c r="CN24" s="376" t="str">
        <f t="shared" si="31"/>
        <v>0</v>
      </c>
      <c r="CO24" s="375" t="str">
        <f>IF(CN24&lt;&gt;"0",(M24*CN24/CN30),"0")</f>
        <v>0</v>
      </c>
      <c r="CP24" s="376" t="str">
        <f t="shared" si="32"/>
        <v>0</v>
      </c>
      <c r="CQ24" s="375" t="str">
        <f>IF(CP24&lt;&gt;"0",(M24*CP24/CP30),"0")</f>
        <v>0</v>
      </c>
      <c r="CR24" s="376" t="str">
        <f t="shared" si="33"/>
        <v>0</v>
      </c>
      <c r="CS24" s="375" t="str">
        <f>IF(CR24&lt;&gt;"0",(M24*CR24/CR30),"0")</f>
        <v>0</v>
      </c>
      <c r="CT24" s="376" t="str">
        <f t="shared" si="34"/>
        <v>0</v>
      </c>
      <c r="CU24" s="375" t="str">
        <f>IF(CT24&lt;&gt;"0",(M24*CT24/CT30),"0")</f>
        <v>0</v>
      </c>
      <c r="CV24" s="376" t="str">
        <f t="shared" si="35"/>
        <v>0</v>
      </c>
      <c r="CW24" s="375" t="str">
        <f>IF(CV24&lt;&gt;"0",(M24*CV24/CV30),"0")</f>
        <v>0</v>
      </c>
      <c r="CX24" s="376" t="str">
        <f t="shared" si="36"/>
        <v>0</v>
      </c>
      <c r="CY24" s="375" t="str">
        <f>IF(CX24&lt;&gt;"0",(M24*CX24/CX30),"0")</f>
        <v>0</v>
      </c>
      <c r="CZ24" s="376" t="str">
        <f t="shared" si="37"/>
        <v>0</v>
      </c>
      <c r="DA24" s="375" t="str">
        <f>IF(CZ24&lt;&gt;"0",(M24*CZ24/CZ30),"0")</f>
        <v>0</v>
      </c>
      <c r="DB24" s="376" t="e">
        <f t="shared" si="38"/>
        <v>#REF!</v>
      </c>
      <c r="DC24" s="375" t="e">
        <f>IF(DB24&lt;&gt;"0",(W24*DB24/DB30),"0")</f>
        <v>#REF!</v>
      </c>
      <c r="DD24" s="376" t="e">
        <f t="shared" si="39"/>
        <v>#REF!</v>
      </c>
      <c r="DE24" s="375" t="e">
        <f>IF(DD24&lt;&gt;"0",(W24*DD24/DD30),"0")</f>
        <v>#REF!</v>
      </c>
      <c r="DF24" s="376" t="e">
        <f t="shared" si="40"/>
        <v>#REF!</v>
      </c>
      <c r="DG24" s="375" t="e">
        <f>IF(DF24&lt;&gt;"0",(W24*DF24/DF30),"0")</f>
        <v>#REF!</v>
      </c>
      <c r="DH24" s="376" t="e">
        <f t="shared" si="41"/>
        <v>#REF!</v>
      </c>
      <c r="DI24" s="375" t="e">
        <f>IF(DH24&lt;&gt;"0",(W24*DH24/DH30),"0")</f>
        <v>#REF!</v>
      </c>
      <c r="DJ24" s="376" t="e">
        <f t="shared" si="42"/>
        <v>#REF!</v>
      </c>
      <c r="DK24" s="375" t="e">
        <f>IF(DJ24&lt;&gt;"0",(W24*DJ24/DJ30),"0")</f>
        <v>#REF!</v>
      </c>
    </row>
    <row r="25" spans="1:115" x14ac:dyDescent="0.25">
      <c r="A25" s="594"/>
      <c r="B25" s="357">
        <v>9</v>
      </c>
      <c r="C25" s="358" t="str">
        <f>'3. Scénario E32a'!I76</f>
        <v>?</v>
      </c>
      <c r="D25" s="358" t="str">
        <f>'3. Scénario E32a'!J76</f>
        <v>?</v>
      </c>
      <c r="E25" s="358" t="str">
        <f>'3. Scénario E32a'!K76</f>
        <v>?</v>
      </c>
      <c r="F25" s="358" t="str">
        <f>'3. Scénario E32a'!L76</f>
        <v>?</v>
      </c>
      <c r="G25" s="460"/>
      <c r="H25" s="461"/>
      <c r="I25" s="469"/>
      <c r="J25" s="468"/>
      <c r="K25" s="359" t="e">
        <f>'3. Scénario E32a'!#REF!</f>
        <v>#REF!</v>
      </c>
      <c r="L25" s="360" t="e">
        <f>'3. Scénario E32a'!#REF!</f>
        <v>#REF!</v>
      </c>
      <c r="M25" s="362">
        <f t="shared" si="0"/>
        <v>0</v>
      </c>
      <c r="N25" s="362" t="e">
        <f t="shared" si="1"/>
        <v>#REF!</v>
      </c>
      <c r="O25" s="362" t="e">
        <f t="shared" si="2"/>
        <v>#REF!</v>
      </c>
      <c r="P25" s="374" t="str">
        <f>IF(D25=P3,K25,"0")</f>
        <v>0</v>
      </c>
      <c r="Q25" s="375" t="str">
        <f>IF(P25&lt;&gt;"0",(M25*P25/P30),"0")</f>
        <v>0</v>
      </c>
      <c r="R25" s="375" t="str">
        <f>IF(D25=R3,K25,"0")</f>
        <v>0</v>
      </c>
      <c r="S25" s="375" t="str">
        <f>IF(R25&lt;&gt;"0",(M25*R25/R30),"0")</f>
        <v>0</v>
      </c>
      <c r="T25" s="375" t="str">
        <f>IF(D25=T3,K25,"0")</f>
        <v>0</v>
      </c>
      <c r="U25" s="375" t="str">
        <f>IF(T25&lt;&gt;"0",(M25*T25/T30),"0")</f>
        <v>0</v>
      </c>
      <c r="V25" s="375" t="str">
        <f>IF(D25=V3,K25,"0")</f>
        <v>0</v>
      </c>
      <c r="W25" s="375" t="str">
        <f>IF(V25&lt;&gt;"0",(M25*V25/V30),"0")</f>
        <v>0</v>
      </c>
      <c r="X25" s="375" t="str">
        <f>IF(D25=X3,K25,"0")</f>
        <v>0</v>
      </c>
      <c r="Y25" s="375" t="str">
        <f>IF(X25&lt;&gt;"0",(M25*X25/X30),"0")</f>
        <v>0</v>
      </c>
      <c r="Z25" s="375" t="str">
        <f>IF(D25=Z3,K25,"0")</f>
        <v>0</v>
      </c>
      <c r="AA25" s="375" t="str">
        <f>IF(Z25&lt;&gt;"0",(M25*Z25/Z30),"0")</f>
        <v>0</v>
      </c>
      <c r="AB25" s="375" t="str">
        <f>IF(D25=AB3,K25,"0")</f>
        <v>0</v>
      </c>
      <c r="AC25" s="375" t="str">
        <f>IF(AB25&lt;&gt;"0",(M25*AB25/AB30),"0")</f>
        <v>0</v>
      </c>
      <c r="AD25" s="375" t="str">
        <f>IF(D25=AD3,K25,"0")</f>
        <v>0</v>
      </c>
      <c r="AE25" s="375" t="str">
        <f>IF(AD25&lt;&gt;"0",(M25*AD25/AD30),"0")</f>
        <v>0</v>
      </c>
      <c r="AF25" s="375" t="str">
        <f>IF(D25=AF3,K25,"0")</f>
        <v>0</v>
      </c>
      <c r="AG25" s="375" t="str">
        <f>IF(AF25&lt;&gt;"0",(M25*AF25/AF30),"0")</f>
        <v>0</v>
      </c>
      <c r="AH25" s="376" t="str">
        <f t="shared" si="3"/>
        <v>0</v>
      </c>
      <c r="AI25" s="375" t="str">
        <f>IF(AH25&lt;&gt;"0",(M25*AH25/AH30),"0")</f>
        <v>0</v>
      </c>
      <c r="AJ25" s="375" t="str">
        <f>IF(D25=AJ3,K25,"0")</f>
        <v>0</v>
      </c>
      <c r="AK25" s="375" t="str">
        <f>IF(AJ25&lt;&gt;"0",(M25*AJ25/AJ30),"0")</f>
        <v>0</v>
      </c>
      <c r="AL25" s="376" t="str">
        <f t="shared" si="4"/>
        <v>0</v>
      </c>
      <c r="AM25" s="375" t="str">
        <f>IF(AL25&lt;&gt;"0",(M25*AL25/AL30),"0")</f>
        <v>0</v>
      </c>
      <c r="AN25" s="376" t="str">
        <f t="shared" si="5"/>
        <v>0</v>
      </c>
      <c r="AO25" s="375" t="str">
        <f>IF(AN25&lt;&gt;"0",(M25*AN25/AN30),"0")</f>
        <v>0</v>
      </c>
      <c r="AP25" s="376" t="str">
        <f t="shared" si="6"/>
        <v>0</v>
      </c>
      <c r="AQ25" s="375" t="str">
        <f>IF(AP25&lt;&gt;"0",(M25*AP25/AP30),"0")</f>
        <v>0</v>
      </c>
      <c r="AR25" s="376" t="str">
        <f t="shared" si="7"/>
        <v>0</v>
      </c>
      <c r="AS25" s="375" t="str">
        <f>IF(AR25&lt;&gt;"0",(M25*AR25/AR30),"0")</f>
        <v>0</v>
      </c>
      <c r="AT25" s="376" t="str">
        <f t="shared" si="8"/>
        <v>0</v>
      </c>
      <c r="AU25" s="375" t="str">
        <f>IF(AT25&lt;&gt;"0",(M25*AT25/AT30),"0")</f>
        <v>0</v>
      </c>
      <c r="AV25" s="376" t="str">
        <f t="shared" si="9"/>
        <v>0</v>
      </c>
      <c r="AW25" s="375" t="str">
        <f>IF(AV25&lt;&gt;"0",(M25*AV25/AV30),"0")</f>
        <v>0</v>
      </c>
      <c r="AX25" s="376" t="str">
        <f t="shared" si="10"/>
        <v>0</v>
      </c>
      <c r="AY25" s="375" t="str">
        <f>IF(AX25&lt;&gt;"0",(M25*AX25/AX30),"0")</f>
        <v>0</v>
      </c>
      <c r="AZ25" s="376" t="str">
        <f t="shared" si="11"/>
        <v>0</v>
      </c>
      <c r="BA25" s="375" t="str">
        <f>IF(AZ25&lt;&gt;"0",(M25*AZ25/AZ30),"0")</f>
        <v>0</v>
      </c>
      <c r="BB25" s="376" t="str">
        <f t="shared" si="12"/>
        <v>0</v>
      </c>
      <c r="BC25" s="375" t="str">
        <f>IF(BB25&lt;&gt;"0",(M25*BB25/BB30),"0")</f>
        <v>0</v>
      </c>
      <c r="BD25" s="376" t="str">
        <f t="shared" si="13"/>
        <v>0</v>
      </c>
      <c r="BE25" s="375" t="str">
        <f>IF(BD25&lt;&gt;"0",(M25*BD25/BD30),"0")</f>
        <v>0</v>
      </c>
      <c r="BF25" s="376" t="str">
        <f t="shared" si="14"/>
        <v>0</v>
      </c>
      <c r="BG25" s="375" t="str">
        <f>IF(BF25&lt;&gt;"0",(M25*BF25/BF30),"0")</f>
        <v>0</v>
      </c>
      <c r="BH25" s="376" t="str">
        <f t="shared" si="15"/>
        <v>0</v>
      </c>
      <c r="BI25" s="375" t="str">
        <f>IF(BH25&lt;&gt;"0",(M25*BH25/BH30),"0")</f>
        <v>0</v>
      </c>
      <c r="BJ25" s="376" t="str">
        <f t="shared" si="16"/>
        <v>0</v>
      </c>
      <c r="BK25" s="375" t="str">
        <f>IF(BJ25&lt;&gt;"0",(M25*BJ25/BJ30),"0")</f>
        <v>0</v>
      </c>
      <c r="BL25" s="376" t="str">
        <f t="shared" si="17"/>
        <v>0</v>
      </c>
      <c r="BM25" s="375" t="str">
        <f>IF(BL25&lt;&gt;"0",(M25*BL25/BL30),"0")</f>
        <v>0</v>
      </c>
      <c r="BN25" s="376" t="str">
        <f t="shared" si="18"/>
        <v>0</v>
      </c>
      <c r="BO25" s="375" t="str">
        <f>IF(BN25&lt;&gt;"0",(M25*BN25/BN30),"0")</f>
        <v>0</v>
      </c>
      <c r="BP25" s="376" t="str">
        <f t="shared" si="19"/>
        <v>0</v>
      </c>
      <c r="BQ25" s="375" t="str">
        <f>IF(BP25&lt;&gt;"0",(M25*BP25/BP30),"0")</f>
        <v>0</v>
      </c>
      <c r="BR25" s="376" t="str">
        <f t="shared" si="20"/>
        <v>0</v>
      </c>
      <c r="BS25" s="375" t="str">
        <f>IF(BR25&lt;&gt;"0",(M25*BR25/BR30),"0")</f>
        <v>0</v>
      </c>
      <c r="BT25" s="376" t="str">
        <f t="shared" si="21"/>
        <v>0</v>
      </c>
      <c r="BU25" s="375" t="str">
        <f>IF(BT25&lt;&gt;"0",(M25*BT25/BT30),"0")</f>
        <v>0</v>
      </c>
      <c r="BV25" s="376" t="str">
        <f t="shared" si="22"/>
        <v>0</v>
      </c>
      <c r="BW25" s="375" t="str">
        <f>IF(BV25&lt;&gt;"0",(M25*BV25/BV30),"0")</f>
        <v>0</v>
      </c>
      <c r="BX25" s="376" t="str">
        <f t="shared" si="23"/>
        <v>0</v>
      </c>
      <c r="BY25" s="375" t="str">
        <f>IF(BX25&lt;&gt;"0",(M25*BX25/BX30),"0")</f>
        <v>0</v>
      </c>
      <c r="BZ25" s="376" t="str">
        <f t="shared" si="24"/>
        <v>0</v>
      </c>
      <c r="CA25" s="375" t="str">
        <f>IF(BZ25&lt;&gt;"0",(M25*BZ25/BZ30),"0")</f>
        <v>0</v>
      </c>
      <c r="CB25" s="376" t="str">
        <f t="shared" si="25"/>
        <v>0</v>
      </c>
      <c r="CC25" s="375" t="str">
        <f>IF(CB25&lt;&gt;"0",(M25*CB25/CB30),"0")</f>
        <v>0</v>
      </c>
      <c r="CD25" s="376" t="str">
        <f t="shared" si="26"/>
        <v>0</v>
      </c>
      <c r="CE25" s="375" t="str">
        <f>IF(CD25&lt;&gt;"0",(M25*CD25/CD30),"0")</f>
        <v>0</v>
      </c>
      <c r="CF25" s="376" t="str">
        <f t="shared" si="27"/>
        <v>0</v>
      </c>
      <c r="CG25" s="375" t="str">
        <f>IF(CF25&lt;&gt;"0",(M25*CF25/CF30),"0")</f>
        <v>0</v>
      </c>
      <c r="CH25" s="376" t="str">
        <f t="shared" si="28"/>
        <v>0</v>
      </c>
      <c r="CI25" s="375" t="str">
        <f>IF(CH25&lt;&gt;"0",(M25*CH25/CH30),"0")</f>
        <v>0</v>
      </c>
      <c r="CJ25" s="376" t="str">
        <f t="shared" si="29"/>
        <v>0</v>
      </c>
      <c r="CK25" s="375" t="str">
        <f>IF(CJ25&lt;&gt;"0",(M25*CJ25/CJ30),"0")</f>
        <v>0</v>
      </c>
      <c r="CL25" s="376" t="str">
        <f t="shared" si="30"/>
        <v>0</v>
      </c>
      <c r="CM25" s="375" t="str">
        <f>IF(CL25&lt;&gt;"0",(M25*CL25/CL30),"0")</f>
        <v>0</v>
      </c>
      <c r="CN25" s="376" t="str">
        <f t="shared" si="31"/>
        <v>0</v>
      </c>
      <c r="CO25" s="375" t="str">
        <f>IF(CN25&lt;&gt;"0",(M25*CN25/CN30),"0")</f>
        <v>0</v>
      </c>
      <c r="CP25" s="376" t="str">
        <f t="shared" si="32"/>
        <v>0</v>
      </c>
      <c r="CQ25" s="375" t="str">
        <f>IF(CP25&lt;&gt;"0",(M25*CP25/CP30),"0")</f>
        <v>0</v>
      </c>
      <c r="CR25" s="376" t="str">
        <f t="shared" si="33"/>
        <v>0</v>
      </c>
      <c r="CS25" s="375" t="str">
        <f>IF(CR25&lt;&gt;"0",(M25*CR25/CR30),"0")</f>
        <v>0</v>
      </c>
      <c r="CT25" s="376" t="str">
        <f t="shared" si="34"/>
        <v>0</v>
      </c>
      <c r="CU25" s="375" t="str">
        <f>IF(CT25&lt;&gt;"0",(M25*CT25/CT30),"0")</f>
        <v>0</v>
      </c>
      <c r="CV25" s="376" t="str">
        <f t="shared" si="35"/>
        <v>0</v>
      </c>
      <c r="CW25" s="375" t="str">
        <f>IF(CV25&lt;&gt;"0",(M25*CV25/CV30),"0")</f>
        <v>0</v>
      </c>
      <c r="CX25" s="376" t="str">
        <f t="shared" si="36"/>
        <v>0</v>
      </c>
      <c r="CY25" s="375" t="str">
        <f>IF(CX25&lt;&gt;"0",(M25*CX25/CX30),"0")</f>
        <v>0</v>
      </c>
      <c r="CZ25" s="376" t="str">
        <f t="shared" si="37"/>
        <v>0</v>
      </c>
      <c r="DA25" s="375" t="str">
        <f>IF(CZ25&lt;&gt;"0",(M25*CZ25/CZ30),"0")</f>
        <v>0</v>
      </c>
      <c r="DB25" s="376" t="e">
        <f t="shared" si="38"/>
        <v>#REF!</v>
      </c>
      <c r="DC25" s="375" t="e">
        <f>IF(DB25&lt;&gt;"0",(W25*DB25/DB30),"0")</f>
        <v>#REF!</v>
      </c>
      <c r="DD25" s="376" t="e">
        <f t="shared" si="39"/>
        <v>#REF!</v>
      </c>
      <c r="DE25" s="375" t="e">
        <f>IF(DD25&lt;&gt;"0",(W25*DD25/DD30),"0")</f>
        <v>#REF!</v>
      </c>
      <c r="DF25" s="376" t="e">
        <f t="shared" si="40"/>
        <v>#REF!</v>
      </c>
      <c r="DG25" s="375" t="e">
        <f>IF(DF25&lt;&gt;"0",(W25*DF25/DF30),"0")</f>
        <v>#REF!</v>
      </c>
      <c r="DH25" s="376" t="e">
        <f t="shared" si="41"/>
        <v>#REF!</v>
      </c>
      <c r="DI25" s="375" t="e">
        <f>IF(DH25&lt;&gt;"0",(W25*DH25/DH30),"0")</f>
        <v>#REF!</v>
      </c>
      <c r="DJ25" s="376" t="e">
        <f t="shared" si="42"/>
        <v>#REF!</v>
      </c>
      <c r="DK25" s="375" t="e">
        <f>IF(DJ25&lt;&gt;"0",(W25*DJ25/DJ30),"0")</f>
        <v>#REF!</v>
      </c>
    </row>
    <row r="26" spans="1:115" x14ac:dyDescent="0.25">
      <c r="A26" s="594"/>
      <c r="B26" s="357">
        <v>10</v>
      </c>
      <c r="C26" s="358" t="str">
        <f>'3. Scénario E32a'!I77</f>
        <v>?</v>
      </c>
      <c r="D26" s="358" t="str">
        <f>'3. Scénario E32a'!J77</f>
        <v>?</v>
      </c>
      <c r="E26" s="358" t="str">
        <f>'3. Scénario E32a'!K77</f>
        <v>?</v>
      </c>
      <c r="F26" s="358" t="str">
        <f>'3. Scénario E32a'!L77</f>
        <v>?</v>
      </c>
      <c r="G26" s="460"/>
      <c r="H26" s="461"/>
      <c r="I26" s="469"/>
      <c r="J26" s="468"/>
      <c r="K26" s="359" t="e">
        <f>'3. Scénario E32a'!#REF!</f>
        <v>#REF!</v>
      </c>
      <c r="L26" s="360" t="e">
        <f>'3. Scénario E32a'!#REF!</f>
        <v>#REF!</v>
      </c>
      <c r="M26" s="362">
        <f t="shared" si="0"/>
        <v>0</v>
      </c>
      <c r="N26" s="362" t="e">
        <f t="shared" si="1"/>
        <v>#REF!</v>
      </c>
      <c r="O26" s="362" t="e">
        <f t="shared" si="2"/>
        <v>#REF!</v>
      </c>
      <c r="P26" s="374" t="str">
        <f>IF(D26=P3,K26,"0")</f>
        <v>0</v>
      </c>
      <c r="Q26" s="375" t="str">
        <f>IF(P26&lt;&gt;"0",(M26*P26/P30),"0")</f>
        <v>0</v>
      </c>
      <c r="R26" s="375" t="str">
        <f>IF(D26=R3,K26,"0")</f>
        <v>0</v>
      </c>
      <c r="S26" s="375" t="str">
        <f>IF(R26&lt;&gt;"0",(M26*R26/R30),"0")</f>
        <v>0</v>
      </c>
      <c r="T26" s="375" t="str">
        <f>IF(D26=T3,K26,"0")</f>
        <v>0</v>
      </c>
      <c r="U26" s="375" t="str">
        <f>IF(T26&lt;&gt;"0",(M26*T26/T30),"0")</f>
        <v>0</v>
      </c>
      <c r="V26" s="375" t="str">
        <f>IF(D26=V3,K26,"0")</f>
        <v>0</v>
      </c>
      <c r="W26" s="375" t="str">
        <f>IF(V26&lt;&gt;"0",(M26*V26/V30),"0")</f>
        <v>0</v>
      </c>
      <c r="X26" s="375" t="str">
        <f>IF(D26=X3,K26,"0")</f>
        <v>0</v>
      </c>
      <c r="Y26" s="375" t="str">
        <f>IF(X26&lt;&gt;"0",(M26*X26/X30),"0")</f>
        <v>0</v>
      </c>
      <c r="Z26" s="375" t="str">
        <f>IF(D26=Z3,K26,"0")</f>
        <v>0</v>
      </c>
      <c r="AA26" s="375" t="str">
        <f>IF(Z26&lt;&gt;"0",(M26*Z26/Z30),"0")</f>
        <v>0</v>
      </c>
      <c r="AB26" s="375" t="str">
        <f>IF(D26=AB3,K26,"0")</f>
        <v>0</v>
      </c>
      <c r="AC26" s="375" t="str">
        <f>IF(AB26&lt;&gt;"0",(M26*AB26/AB30),"0")</f>
        <v>0</v>
      </c>
      <c r="AD26" s="375" t="str">
        <f>IF(D26=AD3,K26,"0")</f>
        <v>0</v>
      </c>
      <c r="AE26" s="375" t="str">
        <f>IF(AD26&lt;&gt;"0",(M26*AD26/AD30),"0")</f>
        <v>0</v>
      </c>
      <c r="AF26" s="375" t="str">
        <f>IF(D26=AF3,K26,"0")</f>
        <v>0</v>
      </c>
      <c r="AG26" s="375" t="str">
        <f>IF(AF26&lt;&gt;"0",(M26*AF26/AF30),"0")</f>
        <v>0</v>
      </c>
      <c r="AH26" s="376" t="str">
        <f t="shared" si="3"/>
        <v>0</v>
      </c>
      <c r="AI26" s="375" t="str">
        <f>IF(AH26&lt;&gt;"0",(M26*AH26/AH30),"0")</f>
        <v>0</v>
      </c>
      <c r="AJ26" s="375" t="str">
        <f>IF(D26=AJ3,K26,"0")</f>
        <v>0</v>
      </c>
      <c r="AK26" s="375" t="str">
        <f>IF(AJ26&lt;&gt;"0",(M26*AJ26/AJ30),"0")</f>
        <v>0</v>
      </c>
      <c r="AL26" s="376" t="str">
        <f t="shared" si="4"/>
        <v>0</v>
      </c>
      <c r="AM26" s="375" t="str">
        <f>IF(AL26&lt;&gt;"0",(M26*AL26/AL30),"0")</f>
        <v>0</v>
      </c>
      <c r="AN26" s="376" t="str">
        <f t="shared" si="5"/>
        <v>0</v>
      </c>
      <c r="AO26" s="375" t="str">
        <f>IF(AN26&lt;&gt;"0",(M26*AN26/AN30),"0")</f>
        <v>0</v>
      </c>
      <c r="AP26" s="376" t="str">
        <f t="shared" si="6"/>
        <v>0</v>
      </c>
      <c r="AQ26" s="375" t="str">
        <f>IF(AP26&lt;&gt;"0",(M26*AP26/AP30),"0")</f>
        <v>0</v>
      </c>
      <c r="AR26" s="376" t="str">
        <f t="shared" si="7"/>
        <v>0</v>
      </c>
      <c r="AS26" s="375" t="str">
        <f>IF(AR26&lt;&gt;"0",(M26*AR26/AR30),"0")</f>
        <v>0</v>
      </c>
      <c r="AT26" s="376" t="str">
        <f t="shared" si="8"/>
        <v>0</v>
      </c>
      <c r="AU26" s="375" t="str">
        <f>IF(AT26&lt;&gt;"0",(M26*AT26/AT30),"0")</f>
        <v>0</v>
      </c>
      <c r="AV26" s="376" t="str">
        <f t="shared" si="9"/>
        <v>0</v>
      </c>
      <c r="AW26" s="375" t="str">
        <f>IF(AV26&lt;&gt;"0",(M26*AV26/AV30),"0")</f>
        <v>0</v>
      </c>
      <c r="AX26" s="376" t="str">
        <f t="shared" si="10"/>
        <v>0</v>
      </c>
      <c r="AY26" s="375" t="str">
        <f>IF(AX26&lt;&gt;"0",(M26*AX26/AX30),"0")</f>
        <v>0</v>
      </c>
      <c r="AZ26" s="376" t="str">
        <f t="shared" si="11"/>
        <v>0</v>
      </c>
      <c r="BA26" s="375" t="str">
        <f>IF(AZ26&lt;&gt;"0",(M26*AZ26/AZ30),"0")</f>
        <v>0</v>
      </c>
      <c r="BB26" s="376" t="str">
        <f t="shared" si="12"/>
        <v>0</v>
      </c>
      <c r="BC26" s="375" t="str">
        <f>IF(BB26&lt;&gt;"0",(M26*BB26/BB30),"0")</f>
        <v>0</v>
      </c>
      <c r="BD26" s="376" t="str">
        <f t="shared" si="13"/>
        <v>0</v>
      </c>
      <c r="BE26" s="375" t="str">
        <f>IF(BD26&lt;&gt;"0",(M26*BD26/BD30),"0")</f>
        <v>0</v>
      </c>
      <c r="BF26" s="376" t="str">
        <f t="shared" si="14"/>
        <v>0</v>
      </c>
      <c r="BG26" s="375" t="str">
        <f>IF(BF26&lt;&gt;"0",(M26*BF26/BF30),"0")</f>
        <v>0</v>
      </c>
      <c r="BH26" s="376" t="str">
        <f t="shared" si="15"/>
        <v>0</v>
      </c>
      <c r="BI26" s="375" t="str">
        <f>IF(BH26&lt;&gt;"0",(M26*BH26/BH30),"0")</f>
        <v>0</v>
      </c>
      <c r="BJ26" s="376" t="str">
        <f t="shared" si="16"/>
        <v>0</v>
      </c>
      <c r="BK26" s="375" t="str">
        <f>IF(BJ26&lt;&gt;"0",(M26*BJ26/BJ30),"0")</f>
        <v>0</v>
      </c>
      <c r="BL26" s="376" t="str">
        <f t="shared" si="17"/>
        <v>0</v>
      </c>
      <c r="BM26" s="375" t="str">
        <f>IF(BL26&lt;&gt;"0",(M26*BL26/BL30),"0")</f>
        <v>0</v>
      </c>
      <c r="BN26" s="376" t="str">
        <f t="shared" si="18"/>
        <v>0</v>
      </c>
      <c r="BO26" s="375" t="str">
        <f>IF(BN26&lt;&gt;"0",(M26*BN26/BN30),"0")</f>
        <v>0</v>
      </c>
      <c r="BP26" s="376" t="str">
        <f t="shared" si="19"/>
        <v>0</v>
      </c>
      <c r="BQ26" s="375" t="str">
        <f>IF(BP26&lt;&gt;"0",(M26*BP26/BP30),"0")</f>
        <v>0</v>
      </c>
      <c r="BR26" s="376" t="str">
        <f t="shared" si="20"/>
        <v>0</v>
      </c>
      <c r="BS26" s="375" t="str">
        <f>IF(BR26&lt;&gt;"0",(M26*BR26/BR30),"0")</f>
        <v>0</v>
      </c>
      <c r="BT26" s="376" t="str">
        <f t="shared" si="21"/>
        <v>0</v>
      </c>
      <c r="BU26" s="375" t="str">
        <f>IF(BT26&lt;&gt;"0",(M26*BT26/BT30),"0")</f>
        <v>0</v>
      </c>
      <c r="BV26" s="376" t="str">
        <f t="shared" si="22"/>
        <v>0</v>
      </c>
      <c r="BW26" s="375" t="str">
        <f>IF(BV26&lt;&gt;"0",(M26*BV26/BV30),"0")</f>
        <v>0</v>
      </c>
      <c r="BX26" s="376" t="str">
        <f t="shared" si="23"/>
        <v>0</v>
      </c>
      <c r="BY26" s="375" t="str">
        <f>IF(BX26&lt;&gt;"0",(M26*BX26/BX30),"0")</f>
        <v>0</v>
      </c>
      <c r="BZ26" s="376" t="str">
        <f t="shared" si="24"/>
        <v>0</v>
      </c>
      <c r="CA26" s="375" t="str">
        <f>IF(BZ26&lt;&gt;"0",(M26*BZ26/BZ30),"0")</f>
        <v>0</v>
      </c>
      <c r="CB26" s="376" t="str">
        <f t="shared" si="25"/>
        <v>0</v>
      </c>
      <c r="CC26" s="375" t="str">
        <f>IF(CB26&lt;&gt;"0",(M26*CB26/CB30),"0")</f>
        <v>0</v>
      </c>
      <c r="CD26" s="376" t="str">
        <f t="shared" si="26"/>
        <v>0</v>
      </c>
      <c r="CE26" s="375" t="str">
        <f>IF(CD26&lt;&gt;"0",(M26*CD26/CD30),"0")</f>
        <v>0</v>
      </c>
      <c r="CF26" s="376" t="str">
        <f t="shared" si="27"/>
        <v>0</v>
      </c>
      <c r="CG26" s="375" t="str">
        <f>IF(CF26&lt;&gt;"0",(M26*CF26/CF30),"0")</f>
        <v>0</v>
      </c>
      <c r="CH26" s="376" t="str">
        <f t="shared" si="28"/>
        <v>0</v>
      </c>
      <c r="CI26" s="375" t="str">
        <f>IF(CH26&lt;&gt;"0",(M26*CH26/CH30),"0")</f>
        <v>0</v>
      </c>
      <c r="CJ26" s="376" t="str">
        <f t="shared" si="29"/>
        <v>0</v>
      </c>
      <c r="CK26" s="375" t="str">
        <f>IF(CJ26&lt;&gt;"0",(M26*CJ26/CJ30),"0")</f>
        <v>0</v>
      </c>
      <c r="CL26" s="376" t="str">
        <f t="shared" si="30"/>
        <v>0</v>
      </c>
      <c r="CM26" s="375" t="str">
        <f>IF(CL26&lt;&gt;"0",(M26*CL26/CL30),"0")</f>
        <v>0</v>
      </c>
      <c r="CN26" s="376" t="str">
        <f t="shared" si="31"/>
        <v>0</v>
      </c>
      <c r="CO26" s="375" t="str">
        <f>IF(CN26&lt;&gt;"0",(M26*CN26/CN30),"0")</f>
        <v>0</v>
      </c>
      <c r="CP26" s="376" t="str">
        <f t="shared" si="32"/>
        <v>0</v>
      </c>
      <c r="CQ26" s="375" t="str">
        <f>IF(CP26&lt;&gt;"0",(M26*CP26/CP30),"0")</f>
        <v>0</v>
      </c>
      <c r="CR26" s="376" t="str">
        <f t="shared" si="33"/>
        <v>0</v>
      </c>
      <c r="CS26" s="375" t="str">
        <f>IF(CR26&lt;&gt;"0",(M26*CR26/CR30),"0")</f>
        <v>0</v>
      </c>
      <c r="CT26" s="376" t="str">
        <f t="shared" si="34"/>
        <v>0</v>
      </c>
      <c r="CU26" s="375" t="str">
        <f>IF(CT26&lt;&gt;"0",(M26*CT26/CT30),"0")</f>
        <v>0</v>
      </c>
      <c r="CV26" s="376" t="str">
        <f t="shared" si="35"/>
        <v>0</v>
      </c>
      <c r="CW26" s="375" t="str">
        <f>IF(CV26&lt;&gt;"0",(M26*CV26/CV30),"0")</f>
        <v>0</v>
      </c>
      <c r="CX26" s="376" t="str">
        <f t="shared" si="36"/>
        <v>0</v>
      </c>
      <c r="CY26" s="375" t="str">
        <f>IF(CX26&lt;&gt;"0",(M26*CX26/CX30),"0")</f>
        <v>0</v>
      </c>
      <c r="CZ26" s="376" t="str">
        <f t="shared" si="37"/>
        <v>0</v>
      </c>
      <c r="DA26" s="375" t="str">
        <f>IF(CZ26&lt;&gt;"0",(M26*CZ26/CZ30),"0")</f>
        <v>0</v>
      </c>
      <c r="DB26" s="376" t="e">
        <f t="shared" si="38"/>
        <v>#REF!</v>
      </c>
      <c r="DC26" s="375" t="e">
        <f>IF(DB26&lt;&gt;"0",(W26*DB26/DB30),"0")</f>
        <v>#REF!</v>
      </c>
      <c r="DD26" s="376" t="e">
        <f t="shared" si="39"/>
        <v>#REF!</v>
      </c>
      <c r="DE26" s="375" t="e">
        <f>IF(DD26&lt;&gt;"0",(W26*DD26/DD30),"0")</f>
        <v>#REF!</v>
      </c>
      <c r="DF26" s="376" t="e">
        <f t="shared" si="40"/>
        <v>#REF!</v>
      </c>
      <c r="DG26" s="375" t="e">
        <f>IF(DF26&lt;&gt;"0",(W26*DF26/DF30),"0")</f>
        <v>#REF!</v>
      </c>
      <c r="DH26" s="376" t="e">
        <f t="shared" si="41"/>
        <v>#REF!</v>
      </c>
      <c r="DI26" s="375" t="e">
        <f>IF(DH26&lt;&gt;"0",(W26*DH26/DH30),"0")</f>
        <v>#REF!</v>
      </c>
      <c r="DJ26" s="376" t="e">
        <f t="shared" si="42"/>
        <v>#REF!</v>
      </c>
      <c r="DK26" s="375" t="e">
        <f>IF(DJ26&lt;&gt;"0",(W26*DJ26/DJ30),"0")</f>
        <v>#REF!</v>
      </c>
    </row>
    <row r="27" spans="1:115" x14ac:dyDescent="0.25">
      <c r="A27" s="594"/>
      <c r="B27" s="357">
        <v>11</v>
      </c>
      <c r="C27" s="358" t="str">
        <f>'3. Scénario E32a'!I78</f>
        <v>?</v>
      </c>
      <c r="D27" s="358" t="str">
        <f>'3. Scénario E32a'!J78</f>
        <v>?</v>
      </c>
      <c r="E27" s="358" t="str">
        <f>'3. Scénario E32a'!K78</f>
        <v>?</v>
      </c>
      <c r="F27" s="358" t="str">
        <f>'3. Scénario E32a'!L78</f>
        <v>?</v>
      </c>
      <c r="G27" s="463"/>
      <c r="H27" s="464"/>
      <c r="I27" s="476"/>
      <c r="J27" s="477"/>
      <c r="K27" s="363" t="e">
        <f>'3. Scénario E32a'!#REF!</f>
        <v>#REF!</v>
      </c>
      <c r="L27" s="360" t="e">
        <f>'3. Scénario E32a'!#REF!</f>
        <v>#REF!</v>
      </c>
      <c r="M27" s="364">
        <f t="shared" si="0"/>
        <v>0</v>
      </c>
      <c r="N27" s="364" t="e">
        <f t="shared" si="1"/>
        <v>#REF!</v>
      </c>
      <c r="O27" s="364" t="e">
        <f t="shared" si="2"/>
        <v>#REF!</v>
      </c>
      <c r="P27" s="374" t="str">
        <f>IF(D27=P3,K27,"0")</f>
        <v>0</v>
      </c>
      <c r="Q27" s="375" t="str">
        <f>IF(P27&lt;&gt;"0",(M27*P27/P30),"0")</f>
        <v>0</v>
      </c>
      <c r="R27" s="375" t="str">
        <f>IF(D27=R3,K27,"0")</f>
        <v>0</v>
      </c>
      <c r="S27" s="375" t="str">
        <f>IF(R27&lt;&gt;"0",(M27*R27/R30),"0")</f>
        <v>0</v>
      </c>
      <c r="T27" s="375" t="str">
        <f>IF(D27=T3,K27,"0")</f>
        <v>0</v>
      </c>
      <c r="U27" s="375" t="str">
        <f>IF(T27&lt;&gt;"0",(M27*T27/T30),"0")</f>
        <v>0</v>
      </c>
      <c r="V27" s="375" t="str">
        <f>IF(D27=V3,K27,"0")</f>
        <v>0</v>
      </c>
      <c r="W27" s="375" t="str">
        <f>IF(V27&lt;&gt;"0",(M27*V27/V30),"0")</f>
        <v>0</v>
      </c>
      <c r="X27" s="375" t="str">
        <f>IF(D27=X3,K27,"0")</f>
        <v>0</v>
      </c>
      <c r="Y27" s="375" t="str">
        <f>IF(X27&lt;&gt;"0",(M27*X27/X30),"0")</f>
        <v>0</v>
      </c>
      <c r="Z27" s="375" t="str">
        <f>IF(D27=Z3,K27,"0")</f>
        <v>0</v>
      </c>
      <c r="AA27" s="375" t="str">
        <f>IF(Z27&lt;&gt;"0",(M27*Z27/Z30),"0")</f>
        <v>0</v>
      </c>
      <c r="AB27" s="375" t="str">
        <f>IF(D27=AB3,K27,"0")</f>
        <v>0</v>
      </c>
      <c r="AC27" s="375" t="str">
        <f>IF(AB27&lt;&gt;"0",(M27*AB27/AB30),"0")</f>
        <v>0</v>
      </c>
      <c r="AD27" s="375" t="str">
        <f>IF(D27=AD3,K27,"0")</f>
        <v>0</v>
      </c>
      <c r="AE27" s="375" t="str">
        <f>IF(AD27&lt;&gt;"0",(M27*AD27/AD30),"0")</f>
        <v>0</v>
      </c>
      <c r="AF27" s="375" t="str">
        <f>IF(D27=AF3,K27,"0")</f>
        <v>0</v>
      </c>
      <c r="AG27" s="375" t="str">
        <f>IF(AF27&lt;&gt;"0",(M27*AF27/AF30),"0")</f>
        <v>0</v>
      </c>
      <c r="AH27" s="376" t="str">
        <f t="shared" si="3"/>
        <v>0</v>
      </c>
      <c r="AI27" s="375" t="str">
        <f>IF(AH27&lt;&gt;"0",(M27*AH27/AH30),"0")</f>
        <v>0</v>
      </c>
      <c r="AJ27" s="375" t="str">
        <f>IF(D27=AJ3,K27,"0")</f>
        <v>0</v>
      </c>
      <c r="AK27" s="375" t="str">
        <f>IF(AJ27&lt;&gt;"0",(M27*AJ27/AJ30),"0")</f>
        <v>0</v>
      </c>
      <c r="AL27" s="376" t="str">
        <f t="shared" si="4"/>
        <v>0</v>
      </c>
      <c r="AM27" s="375" t="str">
        <f>IF(AL27&lt;&gt;"0",(M27*AL27/AL30),"0")</f>
        <v>0</v>
      </c>
      <c r="AN27" s="376" t="str">
        <f t="shared" si="5"/>
        <v>0</v>
      </c>
      <c r="AO27" s="375" t="str">
        <f>IF(AN27&lt;&gt;"0",(M27*AN27/AN30),"0")</f>
        <v>0</v>
      </c>
      <c r="AP27" s="376" t="str">
        <f t="shared" si="6"/>
        <v>0</v>
      </c>
      <c r="AQ27" s="375" t="str">
        <f>IF(AP27&lt;&gt;"0",(M27*AP27/AP30),"0")</f>
        <v>0</v>
      </c>
      <c r="AR27" s="376" t="str">
        <f t="shared" si="7"/>
        <v>0</v>
      </c>
      <c r="AS27" s="375" t="str">
        <f>IF(AR27&lt;&gt;"0",(M27*AR27/AR30),"0")</f>
        <v>0</v>
      </c>
      <c r="AT27" s="376" t="str">
        <f t="shared" si="8"/>
        <v>0</v>
      </c>
      <c r="AU27" s="375" t="str">
        <f>IF(AT27&lt;&gt;"0",(M27*AT27/AT30),"0")</f>
        <v>0</v>
      </c>
      <c r="AV27" s="376" t="str">
        <f t="shared" si="9"/>
        <v>0</v>
      </c>
      <c r="AW27" s="375" t="str">
        <f>IF(AV27&lt;&gt;"0",(M27*AV27/AV30),"0")</f>
        <v>0</v>
      </c>
      <c r="AX27" s="376" t="str">
        <f t="shared" si="10"/>
        <v>0</v>
      </c>
      <c r="AY27" s="375" t="str">
        <f>IF(AX27&lt;&gt;"0",(M27*AX27/AX30),"0")</f>
        <v>0</v>
      </c>
      <c r="AZ27" s="376" t="str">
        <f t="shared" si="11"/>
        <v>0</v>
      </c>
      <c r="BA27" s="375" t="str">
        <f>IF(AZ27&lt;&gt;"0",(M27*AZ27/AZ30),"0")</f>
        <v>0</v>
      </c>
      <c r="BB27" s="376" t="str">
        <f t="shared" si="12"/>
        <v>0</v>
      </c>
      <c r="BC27" s="375" t="str">
        <f>IF(BB27&lt;&gt;"0",(M27*BB27/BB30),"0")</f>
        <v>0</v>
      </c>
      <c r="BD27" s="376" t="str">
        <f t="shared" si="13"/>
        <v>0</v>
      </c>
      <c r="BE27" s="375" t="str">
        <f>IF(BD27&lt;&gt;"0",(M27*BD27/BD30),"0")</f>
        <v>0</v>
      </c>
      <c r="BF27" s="376" t="str">
        <f t="shared" si="14"/>
        <v>0</v>
      </c>
      <c r="BG27" s="375" t="str">
        <f>IF(BF27&lt;&gt;"0",(M27*BF27/BF30),"0")</f>
        <v>0</v>
      </c>
      <c r="BH27" s="376" t="str">
        <f t="shared" si="15"/>
        <v>0</v>
      </c>
      <c r="BI27" s="375" t="str">
        <f>IF(BH27&lt;&gt;"0",(M27*BH27/BH30),"0")</f>
        <v>0</v>
      </c>
      <c r="BJ27" s="376" t="str">
        <f t="shared" si="16"/>
        <v>0</v>
      </c>
      <c r="BK27" s="375" t="str">
        <f>IF(BJ27&lt;&gt;"0",(M27*BJ27/BJ30),"0")</f>
        <v>0</v>
      </c>
      <c r="BL27" s="376" t="str">
        <f t="shared" si="17"/>
        <v>0</v>
      </c>
      <c r="BM27" s="375" t="str">
        <f>IF(BL27&lt;&gt;"0",(M27*BL27/BL30),"0")</f>
        <v>0</v>
      </c>
      <c r="BN27" s="376" t="str">
        <f t="shared" si="18"/>
        <v>0</v>
      </c>
      <c r="BO27" s="375" t="str">
        <f>IF(BN27&lt;&gt;"0",(M27*BN27/BN30),"0")</f>
        <v>0</v>
      </c>
      <c r="BP27" s="376" t="str">
        <f t="shared" si="19"/>
        <v>0</v>
      </c>
      <c r="BQ27" s="375" t="str">
        <f>IF(BP27&lt;&gt;"0",(M27*BP27/BP30),"0")</f>
        <v>0</v>
      </c>
      <c r="BR27" s="376" t="str">
        <f t="shared" si="20"/>
        <v>0</v>
      </c>
      <c r="BS27" s="375" t="str">
        <f>IF(BR27&lt;&gt;"0",(M27*BR27/BR30),"0")</f>
        <v>0</v>
      </c>
      <c r="BT27" s="376" t="str">
        <f t="shared" si="21"/>
        <v>0</v>
      </c>
      <c r="BU27" s="375" t="str">
        <f>IF(BT27&lt;&gt;"0",(M27*BT27/BT30),"0")</f>
        <v>0</v>
      </c>
      <c r="BV27" s="376" t="str">
        <f t="shared" si="22"/>
        <v>0</v>
      </c>
      <c r="BW27" s="375" t="str">
        <f>IF(BV27&lt;&gt;"0",(M27*BV27/BV30),"0")</f>
        <v>0</v>
      </c>
      <c r="BX27" s="376" t="str">
        <f t="shared" si="23"/>
        <v>0</v>
      </c>
      <c r="BY27" s="375" t="str">
        <f>IF(BX27&lt;&gt;"0",(M27*BX27/BX30),"0")</f>
        <v>0</v>
      </c>
      <c r="BZ27" s="376" t="str">
        <f t="shared" si="24"/>
        <v>0</v>
      </c>
      <c r="CA27" s="375" t="str">
        <f>IF(BZ27&lt;&gt;"0",(M27*BZ27/BZ30),"0")</f>
        <v>0</v>
      </c>
      <c r="CB27" s="376" t="str">
        <f t="shared" si="25"/>
        <v>0</v>
      </c>
      <c r="CC27" s="375" t="str">
        <f>IF(CB27&lt;&gt;"0",(M27*CB27/CB30),"0")</f>
        <v>0</v>
      </c>
      <c r="CD27" s="376" t="str">
        <f t="shared" si="26"/>
        <v>0</v>
      </c>
      <c r="CE27" s="375" t="str">
        <f>IF(CD27&lt;&gt;"0",(M27*CD27/CD30),"0")</f>
        <v>0</v>
      </c>
      <c r="CF27" s="376" t="str">
        <f t="shared" si="27"/>
        <v>0</v>
      </c>
      <c r="CG27" s="375" t="str">
        <f>IF(CF27&lt;&gt;"0",(M27*CF27/CF30),"0")</f>
        <v>0</v>
      </c>
      <c r="CH27" s="376" t="str">
        <f t="shared" si="28"/>
        <v>0</v>
      </c>
      <c r="CI27" s="375" t="str">
        <f>IF(CH27&lt;&gt;"0",(M27*CH27/CH30),"0")</f>
        <v>0</v>
      </c>
      <c r="CJ27" s="376" t="str">
        <f t="shared" si="29"/>
        <v>0</v>
      </c>
      <c r="CK27" s="375" t="str">
        <f>IF(CJ27&lt;&gt;"0",(M27*CJ27/CJ30),"0")</f>
        <v>0</v>
      </c>
      <c r="CL27" s="376" t="str">
        <f t="shared" si="30"/>
        <v>0</v>
      </c>
      <c r="CM27" s="375" t="str">
        <f>IF(CL27&lt;&gt;"0",(M27*CL27/CL30),"0")</f>
        <v>0</v>
      </c>
      <c r="CN27" s="376" t="str">
        <f t="shared" si="31"/>
        <v>0</v>
      </c>
      <c r="CO27" s="375" t="str">
        <f>IF(CN27&lt;&gt;"0",(M27*CN27/CN30),"0")</f>
        <v>0</v>
      </c>
      <c r="CP27" s="376" t="str">
        <f t="shared" si="32"/>
        <v>0</v>
      </c>
      <c r="CQ27" s="375" t="str">
        <f>IF(CP27&lt;&gt;"0",(M27*CP27/CP30),"0")</f>
        <v>0</v>
      </c>
      <c r="CR27" s="376" t="str">
        <f t="shared" si="33"/>
        <v>0</v>
      </c>
      <c r="CS27" s="375" t="str">
        <f>IF(CR27&lt;&gt;"0",(M27*CR27/CR30),"0")</f>
        <v>0</v>
      </c>
      <c r="CT27" s="376" t="str">
        <f t="shared" si="34"/>
        <v>0</v>
      </c>
      <c r="CU27" s="375" t="str">
        <f>IF(CT27&lt;&gt;"0",(M27*CT27/CT30),"0")</f>
        <v>0</v>
      </c>
      <c r="CV27" s="376" t="str">
        <f t="shared" si="35"/>
        <v>0</v>
      </c>
      <c r="CW27" s="375" t="str">
        <f>IF(CV27&lt;&gt;"0",(M27*CV27/CV30),"0")</f>
        <v>0</v>
      </c>
      <c r="CX27" s="376" t="str">
        <f t="shared" si="36"/>
        <v>0</v>
      </c>
      <c r="CY27" s="375" t="str">
        <f>IF(CX27&lt;&gt;"0",(M27*CX27/CX30),"0")</f>
        <v>0</v>
      </c>
      <c r="CZ27" s="376" t="str">
        <f t="shared" si="37"/>
        <v>0</v>
      </c>
      <c r="DA27" s="375" t="str">
        <f>IF(CZ27&lt;&gt;"0",(M27*CZ27/CZ30),"0")</f>
        <v>0</v>
      </c>
      <c r="DB27" s="376" t="e">
        <f t="shared" si="38"/>
        <v>#REF!</v>
      </c>
      <c r="DC27" s="375" t="e">
        <f>IF(DB27&lt;&gt;"0",(W27*DB27/DB30),"0")</f>
        <v>#REF!</v>
      </c>
      <c r="DD27" s="376" t="e">
        <f t="shared" si="39"/>
        <v>#REF!</v>
      </c>
      <c r="DE27" s="375" t="e">
        <f>IF(DD27&lt;&gt;"0",(W27*DD27/DD30),"0")</f>
        <v>#REF!</v>
      </c>
      <c r="DF27" s="376" t="e">
        <f t="shared" si="40"/>
        <v>#REF!</v>
      </c>
      <c r="DG27" s="375" t="e">
        <f>IF(DF27&lt;&gt;"0",(W27*DF27/DF30),"0")</f>
        <v>#REF!</v>
      </c>
      <c r="DH27" s="376" t="e">
        <f t="shared" si="41"/>
        <v>#REF!</v>
      </c>
      <c r="DI27" s="375" t="e">
        <f>IF(DH27&lt;&gt;"0",(W27*DH27/DH30),"0")</f>
        <v>#REF!</v>
      </c>
      <c r="DJ27" s="376" t="e">
        <f t="shared" si="42"/>
        <v>#REF!</v>
      </c>
      <c r="DK27" s="375" t="e">
        <f>IF(DJ27&lt;&gt;"0",(W27*DJ27/DJ30),"0")</f>
        <v>#REF!</v>
      </c>
    </row>
    <row r="28" spans="1:115" x14ac:dyDescent="0.25">
      <c r="A28" s="594"/>
      <c r="B28" s="357">
        <v>12</v>
      </c>
      <c r="C28" s="358" t="str">
        <f>'3. Scénario E32a'!I79</f>
        <v>?</v>
      </c>
      <c r="D28" s="358" t="str">
        <f>'3. Scénario E32a'!J79</f>
        <v>?</v>
      </c>
      <c r="E28" s="358" t="str">
        <f>'3. Scénario E32a'!K79</f>
        <v>?</v>
      </c>
      <c r="F28" s="358" t="str">
        <f>'3. Scénario E32a'!L79</f>
        <v>?</v>
      </c>
      <c r="G28" s="460"/>
      <c r="H28" s="461"/>
      <c r="I28" s="461"/>
      <c r="J28" s="468"/>
      <c r="K28" s="359" t="e">
        <f>'3. Scénario E32a'!#REF!</f>
        <v>#REF!</v>
      </c>
      <c r="L28" s="360" t="e">
        <f>'3. Scénario E32a'!#REF!</f>
        <v>#REF!</v>
      </c>
      <c r="M28" s="362">
        <f t="shared" si="0"/>
        <v>0</v>
      </c>
      <c r="N28" s="362" t="e">
        <f t="shared" si="1"/>
        <v>#REF!</v>
      </c>
      <c r="O28" s="362" t="e">
        <f t="shared" si="2"/>
        <v>#REF!</v>
      </c>
      <c r="P28" s="374" t="str">
        <f>IF(D28=P16,K28,"0")</f>
        <v>0</v>
      </c>
      <c r="Q28" s="375" t="str">
        <f>IF(P28&lt;&gt;"0",(M28*P28/P43),"0")</f>
        <v>0</v>
      </c>
      <c r="R28" s="375" t="str">
        <f>IF(D28=R16,K28,"0")</f>
        <v>0</v>
      </c>
      <c r="S28" s="375" t="str">
        <f>IF(R28&lt;&gt;"0",(M28*R28/R43),"0")</f>
        <v>0</v>
      </c>
      <c r="T28" s="375" t="str">
        <f>IF(D28=T16,K28,"0")</f>
        <v>0</v>
      </c>
      <c r="U28" s="375" t="str">
        <f>IF(T28&lt;&gt;"0",(M28*T28/T43),"0")</f>
        <v>0</v>
      </c>
      <c r="V28" s="375" t="str">
        <f>IF(D28=V16,K28,"0")</f>
        <v>0</v>
      </c>
      <c r="W28" s="375" t="str">
        <f>IF(V28&lt;&gt;"0",(M28*V28/V43),"0")</f>
        <v>0</v>
      </c>
      <c r="X28" s="375" t="str">
        <f>IF(D28=X16,K28,"0")</f>
        <v>0</v>
      </c>
      <c r="Y28" s="375" t="str">
        <f>IF(X28&lt;&gt;"0",(M28*X28/X43),"0")</f>
        <v>0</v>
      </c>
      <c r="Z28" s="375" t="str">
        <f>IF(D28=Z16,K28,"0")</f>
        <v>0</v>
      </c>
      <c r="AA28" s="375" t="str">
        <f>IF(Z28&lt;&gt;"0",(M28*Z28/Z43),"0")</f>
        <v>0</v>
      </c>
      <c r="AB28" s="375" t="str">
        <f>IF(D28=AB16,K28,"0")</f>
        <v>0</v>
      </c>
      <c r="AC28" s="375" t="str">
        <f>IF(AB28&lt;&gt;"0",(M28*AB28/AB43),"0")</f>
        <v>0</v>
      </c>
      <c r="AD28" s="375" t="str">
        <f>IF(D28=AD16,K28,"0")</f>
        <v>0</v>
      </c>
      <c r="AE28" s="375" t="str">
        <f>IF(AD28&lt;&gt;"0",(M28*AD28/AD43),"0")</f>
        <v>0</v>
      </c>
      <c r="AF28" s="375" t="str">
        <f>IF(D28=AF16,K28,"0")</f>
        <v>0</v>
      </c>
      <c r="AG28" s="375" t="str">
        <f>IF(AF28&lt;&gt;"0",(M28*AF28/AF43),"0")</f>
        <v>0</v>
      </c>
      <c r="AH28" s="376" t="str">
        <f>IF(D28=$AH$3,K28,"0")</f>
        <v>0</v>
      </c>
      <c r="AI28" s="375" t="str">
        <f>IF(AH28&lt;&gt;"0",(M28*AH28/AH43),"0")</f>
        <v>0</v>
      </c>
      <c r="AJ28" s="375" t="str">
        <f>IF(D28=AJ16,K28,"0")</f>
        <v>0</v>
      </c>
      <c r="AK28" s="375" t="str">
        <f>IF(AJ28&lt;&gt;"0",(M28*AJ28/AJ43),"0")</f>
        <v>0</v>
      </c>
      <c r="AL28" s="376" t="str">
        <f>IF(D28=$AL$3,$K28,"0")</f>
        <v>0</v>
      </c>
      <c r="AM28" s="375" t="str">
        <f>IF(AL28&lt;&gt;"0",(M28*AL28/AL43),"0")</f>
        <v>0</v>
      </c>
      <c r="AN28" s="376" t="str">
        <f>IF(D28=$AN$3,$K28,"0")</f>
        <v>0</v>
      </c>
      <c r="AO28" s="375" t="str">
        <f>IF(AN28&lt;&gt;"0",(M28*AN28/AN43),"0")</f>
        <v>0</v>
      </c>
      <c r="AP28" s="376" t="str">
        <f>IF(D28=$AP$3,$K28,"0")</f>
        <v>0</v>
      </c>
      <c r="AQ28" s="375" t="str">
        <f>IF(AP28&lt;&gt;"0",(M28*AP28/AP30),"0")</f>
        <v>0</v>
      </c>
      <c r="AR28" s="376" t="str">
        <f>IF(D28=$AR$3,$K28,"0")</f>
        <v>0</v>
      </c>
      <c r="AS28" s="375" t="str">
        <f>IF(AR28&lt;&gt;"0",(M28*AR28/AR43),"0")</f>
        <v>0</v>
      </c>
      <c r="AT28" s="376" t="str">
        <f>IF(D28=$AT$3,$K28,"0")</f>
        <v>0</v>
      </c>
      <c r="AU28" s="375" t="str">
        <f>IF(AT28&lt;&gt;"0",(M28*AT28/AT43),"0")</f>
        <v>0</v>
      </c>
      <c r="AV28" s="376" t="str">
        <f>IF(D28=$AV$3,$K28,"0")</f>
        <v>0</v>
      </c>
      <c r="AW28" s="375" t="str">
        <f>IF(AV28&lt;&gt;"0",(M28*AV28/AV43),"0")</f>
        <v>0</v>
      </c>
      <c r="AX28" s="376" t="str">
        <f>IF(D28=$AX$3,$K28,"0")</f>
        <v>0</v>
      </c>
      <c r="AY28" s="375" t="str">
        <f>IF(AX28&lt;&gt;"0",(M28*AX28/AX43),"0")</f>
        <v>0</v>
      </c>
      <c r="AZ28" s="376" t="str">
        <f>IF(D28=$AZ$3,$K28,"0")</f>
        <v>0</v>
      </c>
      <c r="BA28" s="375" t="str">
        <f>IF(AZ28&lt;&gt;"0",(M28*AZ28/AZ43),"0")</f>
        <v>0</v>
      </c>
      <c r="BB28" s="376" t="str">
        <f>IF(D28=$BB$3,$K28,"0")</f>
        <v>0</v>
      </c>
      <c r="BC28" s="375" t="str">
        <f>IF(BB28&lt;&gt;"0",(M28*BB28/BB43),"0")</f>
        <v>0</v>
      </c>
      <c r="BD28" s="376" t="str">
        <f>IF(D28=$BD$3,$K28,"0")</f>
        <v>0</v>
      </c>
      <c r="BE28" s="375" t="str">
        <f>IF(BD28&lt;&gt;"0",(M28*BD28/BD43),"0")</f>
        <v>0</v>
      </c>
      <c r="BF28" s="376" t="str">
        <f>IF(D28=$BF$3,$K28,"0")</f>
        <v>0</v>
      </c>
      <c r="BG28" s="375" t="str">
        <f>IF(BF28&lt;&gt;"0",(M28*BF28/BF43),"0")</f>
        <v>0</v>
      </c>
      <c r="BH28" s="376" t="str">
        <f>IF(D28=$BH$3,$K28,"0")</f>
        <v>0</v>
      </c>
      <c r="BI28" s="375" t="str">
        <f>IF(BH28&lt;&gt;"0",(M28*BH28/BH43),"0")</f>
        <v>0</v>
      </c>
      <c r="BJ28" s="376" t="str">
        <f>IF(D28=$BJ$3,$K28,"0")</f>
        <v>0</v>
      </c>
      <c r="BK28" s="375" t="str">
        <f>IF(BJ28&lt;&gt;"0",(M28*BJ28/BJ43),"0")</f>
        <v>0</v>
      </c>
      <c r="BL28" s="376" t="str">
        <f>IF(D28=$BL$3,$K28,"0")</f>
        <v>0</v>
      </c>
      <c r="BM28" s="375" t="str">
        <f>IF(BL28&lt;&gt;"0",(M28*BL28/BL43),"0")</f>
        <v>0</v>
      </c>
      <c r="BN28" s="376" t="str">
        <f>IF(D28=$BN$3,$K28,"0")</f>
        <v>0</v>
      </c>
      <c r="BO28" s="375" t="str">
        <f>IF(BN28&lt;&gt;"0",(M28*BN28/BN43),"0")</f>
        <v>0</v>
      </c>
      <c r="BP28" s="376" t="str">
        <f>IF(D28=$BP$3,$K28,"0")</f>
        <v>0</v>
      </c>
      <c r="BQ28" s="375" t="str">
        <f>IF(BP28&lt;&gt;"0",(M28*BP28/BP43),"0")</f>
        <v>0</v>
      </c>
      <c r="BR28" s="376" t="str">
        <f>IF(D28=$BR$3,$K28,"0")</f>
        <v>0</v>
      </c>
      <c r="BS28" s="375" t="str">
        <f>IF(BR28&lt;&gt;"0",(M28*BR28/BR43),"0")</f>
        <v>0</v>
      </c>
      <c r="BT28" s="376" t="str">
        <f>IF(D28=$BT$3,$K28,"0")</f>
        <v>0</v>
      </c>
      <c r="BU28" s="375" t="str">
        <f>IF(BT28&lt;&gt;"0",(M28*BT28/BT43),"0")</f>
        <v>0</v>
      </c>
      <c r="BV28" s="376" t="str">
        <f>IF(D28=$BV$3,$K28,"0")</f>
        <v>0</v>
      </c>
      <c r="BW28" s="375" t="str">
        <f>IF(BV28&lt;&gt;"0",(M28*BV28/BV43),"0")</f>
        <v>0</v>
      </c>
      <c r="BX28" s="376" t="str">
        <f>IF(D28=$BX$3,$K28,"0")</f>
        <v>0</v>
      </c>
      <c r="BY28" s="375" t="str">
        <f>IF(BX28&lt;&gt;"0",(M28*BX28/BX43),"0")</f>
        <v>0</v>
      </c>
      <c r="BZ28" s="376" t="str">
        <f>IF(D28=$BZ$3,$K28,"0")</f>
        <v>0</v>
      </c>
      <c r="CA28" s="375" t="str">
        <f>IF(BZ28&lt;&gt;"0",(M28*BZ28/BZ43),"0")</f>
        <v>0</v>
      </c>
      <c r="CB28" s="376" t="str">
        <f>IF(D28=$CB$3,$K28,"0")</f>
        <v>0</v>
      </c>
      <c r="CC28" s="375" t="str">
        <f>IF(CB28&lt;&gt;"0",(M28*CB28/CB43),"0")</f>
        <v>0</v>
      </c>
      <c r="CD28" s="376" t="str">
        <f>IF(D28=$CD$3,$K28,"0")</f>
        <v>0</v>
      </c>
      <c r="CE28" s="375" t="str">
        <f>IF(CD28&lt;&gt;"0",(M28*CD28/CD43),"0")</f>
        <v>0</v>
      </c>
      <c r="CF28" s="376" t="str">
        <f>IF(D28=$CF$3,$L28,"0")</f>
        <v>0</v>
      </c>
      <c r="CG28" s="375" t="str">
        <f>IF(CF28&lt;&gt;"0",(M28*CF28/CF43),"0")</f>
        <v>0</v>
      </c>
      <c r="CH28" s="376" t="str">
        <f>IF(D28=$CH$3,$L28,"0")</f>
        <v>0</v>
      </c>
      <c r="CI28" s="375" t="str">
        <f>IF(CH28&lt;&gt;"0",(M28*CH28/CH43),"0")</f>
        <v>0</v>
      </c>
      <c r="CJ28" s="376" t="str">
        <f>IF(D28=$CJ$3,$L28,"0")</f>
        <v>0</v>
      </c>
      <c r="CK28" s="375" t="str">
        <f>IF(CJ28&lt;&gt;"0",(M28*CJ28/CJ43),"0")</f>
        <v>0</v>
      </c>
      <c r="CL28" s="376" t="str">
        <f>IF(D28=$CL$3,$L28,"0")</f>
        <v>0</v>
      </c>
      <c r="CM28" s="375" t="str">
        <f>IF(CL28&lt;&gt;"0",(M28*CL28/CL43),"0")</f>
        <v>0</v>
      </c>
      <c r="CN28" s="376" t="str">
        <f>IF(D28=$CN$3,$L28,"0")</f>
        <v>0</v>
      </c>
      <c r="CO28" s="375" t="str">
        <f>IF(CN28&lt;&gt;"0",(M28*CN28/CN43),"0")</f>
        <v>0</v>
      </c>
      <c r="CP28" s="376" t="str">
        <f>IF(D28=$CP$3,$L28,"0")</f>
        <v>0</v>
      </c>
      <c r="CQ28" s="375" t="str">
        <f>IF(CP28&lt;&gt;"0",(M28*CP28/CP43),"0")</f>
        <v>0</v>
      </c>
      <c r="CR28" s="376" t="str">
        <f>IF(D28=$CR$3,$L28,"0")</f>
        <v>0</v>
      </c>
      <c r="CS28" s="375" t="str">
        <f>IF(CR28&lt;&gt;"0",(M28*CR28/CR43),"0")</f>
        <v>0</v>
      </c>
      <c r="CT28" s="376" t="str">
        <f>IF(D28=$CT$3,$L28,"0")</f>
        <v>0</v>
      </c>
      <c r="CU28" s="375" t="str">
        <f>IF(CT28&lt;&gt;"0",(M28*CT28/CT43),"0")</f>
        <v>0</v>
      </c>
      <c r="CV28" s="376" t="str">
        <f>IF(D28=$CV$3,$L28,"0")</f>
        <v>0</v>
      </c>
      <c r="CW28" s="375" t="str">
        <f>IF(CV28&lt;&gt;"0",(M28*CV28/CV43),"0")</f>
        <v>0</v>
      </c>
      <c r="CX28" s="376" t="str">
        <f>IF(D28=$CX$3,$L28,"0")</f>
        <v>0</v>
      </c>
      <c r="CY28" s="375" t="str">
        <f>IF(CX28&lt;&gt;"0",(M28*CX28/CX43),"0")</f>
        <v>0</v>
      </c>
      <c r="CZ28" s="376" t="str">
        <f>IF(D28=$CZ$3,$L28,"0")</f>
        <v>0</v>
      </c>
      <c r="DA28" s="375" t="str">
        <f>IF(CZ28&lt;&gt;"0",(M28*CZ28/CZ43),"0")</f>
        <v>0</v>
      </c>
      <c r="DB28" s="376" t="e">
        <f>IF(N28=$DB$3,$L28,"0")</f>
        <v>#REF!</v>
      </c>
      <c r="DC28" s="375" t="e">
        <f>IF(DB28&lt;&gt;"0",(W28*DB28/DB43),"0")</f>
        <v>#REF!</v>
      </c>
      <c r="DD28" s="376" t="e">
        <f>IF(N28=$DD$3,$L28,"0")</f>
        <v>#REF!</v>
      </c>
      <c r="DE28" s="375" t="e">
        <f>IF(DD28&lt;&gt;"0",(W28*DD28/DD43),"0")</f>
        <v>#REF!</v>
      </c>
      <c r="DF28" s="376" t="e">
        <f>IF(N28=$DF$3,$L28,"0")</f>
        <v>#REF!</v>
      </c>
      <c r="DG28" s="375" t="e">
        <f>IF(DF28&lt;&gt;"0",(W28*DF28/DF43),"0")</f>
        <v>#REF!</v>
      </c>
      <c r="DH28" s="376" t="e">
        <f>IF(N28=$DH$3,$L28,"0")</f>
        <v>#REF!</v>
      </c>
      <c r="DI28" s="375" t="e">
        <f>IF(DH28&lt;&gt;"0",(W28*DH28/DH43),"0")</f>
        <v>#REF!</v>
      </c>
      <c r="DJ28" s="376" t="e">
        <f>IF(N28=$DJ$3,$L28,"0")</f>
        <v>#REF!</v>
      </c>
      <c r="DK28" s="375" t="e">
        <f>IF(DJ28&lt;&gt;"0",(W28*DJ28/DJ43),"0")</f>
        <v>#REF!</v>
      </c>
    </row>
    <row r="29" spans="1:115" x14ac:dyDescent="0.25">
      <c r="A29" s="594"/>
      <c r="B29" s="357">
        <v>13</v>
      </c>
      <c r="C29" s="358" t="str">
        <f>'3. Scénario E32a'!I80</f>
        <v>?</v>
      </c>
      <c r="D29" s="358" t="str">
        <f>'3. Scénario E32a'!J80</f>
        <v>?</v>
      </c>
      <c r="E29" s="358" t="str">
        <f>'3. Scénario E32a'!K80</f>
        <v>?</v>
      </c>
      <c r="F29" s="358" t="str">
        <f>'3. Scénario E32a'!L80</f>
        <v>?</v>
      </c>
      <c r="G29" s="460"/>
      <c r="H29" s="461"/>
      <c r="I29" s="461"/>
      <c r="J29" s="468"/>
      <c r="K29" s="359" t="e">
        <f>'3. Scénario E32a'!#REF!</f>
        <v>#REF!</v>
      </c>
      <c r="L29" s="360" t="e">
        <f>'3. Scénario E32a'!#REF!</f>
        <v>#REF!</v>
      </c>
      <c r="M29" s="362">
        <f t="shared" si="0"/>
        <v>0</v>
      </c>
      <c r="N29" s="362" t="e">
        <f t="shared" si="1"/>
        <v>#REF!</v>
      </c>
      <c r="O29" s="362" t="e">
        <f t="shared" si="2"/>
        <v>#REF!</v>
      </c>
      <c r="P29" s="374" t="str">
        <f>IF(D29=P16,K29,"0")</f>
        <v>0</v>
      </c>
      <c r="Q29" s="375" t="str">
        <f>IF(P29&lt;&gt;"0",(M29*P29/P43),"0")</f>
        <v>0</v>
      </c>
      <c r="R29" s="375" t="str">
        <f>IF(D29=R16,K29,"0")</f>
        <v>0</v>
      </c>
      <c r="S29" s="375" t="str">
        <f>IF(R29&lt;&gt;"0",(M29*R29/R43),"0")</f>
        <v>0</v>
      </c>
      <c r="T29" s="375" t="str">
        <f>IF(D29=T16,K29,"0")</f>
        <v>0</v>
      </c>
      <c r="U29" s="375" t="str">
        <f>IF(T29&lt;&gt;"0",(M29*T29/T43),"0")</f>
        <v>0</v>
      </c>
      <c r="V29" s="375" t="str">
        <f>IF(D29=V16,K29,"0")</f>
        <v>0</v>
      </c>
      <c r="W29" s="375" t="str">
        <f>IF(V29&lt;&gt;"0",(M29*V29/V43),"0")</f>
        <v>0</v>
      </c>
      <c r="X29" s="375" t="str">
        <f>IF(D29=X16,K29,"0")</f>
        <v>0</v>
      </c>
      <c r="Y29" s="375" t="str">
        <f>IF(X29&lt;&gt;"0",(M29*X29/X43),"0")</f>
        <v>0</v>
      </c>
      <c r="Z29" s="375" t="str">
        <f>IF(D29=Z16,K29,"0")</f>
        <v>0</v>
      </c>
      <c r="AA29" s="375" t="str">
        <f>IF(Z29&lt;&gt;"0",(M29*Z29/Z43),"0")</f>
        <v>0</v>
      </c>
      <c r="AB29" s="375" t="str">
        <f>IF(D29=AB16,K29,"0")</f>
        <v>0</v>
      </c>
      <c r="AC29" s="375" t="str">
        <f>IF(AB29&lt;&gt;"0",(M29*AB29/AB43),"0")</f>
        <v>0</v>
      </c>
      <c r="AD29" s="375" t="str">
        <f>IF(D29=AD16,K29,"0")</f>
        <v>0</v>
      </c>
      <c r="AE29" s="375" t="str">
        <f>IF(AD29&lt;&gt;"0",(M29*AD29/AD43),"0")</f>
        <v>0</v>
      </c>
      <c r="AF29" s="375" t="str">
        <f>IF(D29=AF16,K29,"0")</f>
        <v>0</v>
      </c>
      <c r="AG29" s="375" t="str">
        <f>IF(AF29&lt;&gt;"0",(M29*AF29/AF43),"0")</f>
        <v>0</v>
      </c>
      <c r="AH29" s="376" t="str">
        <f>IF(D29=$AH$3,K29,"0")</f>
        <v>0</v>
      </c>
      <c r="AI29" s="375" t="str">
        <f>IF(AH29&lt;&gt;"0",(M29*AH29/AH43),"0")</f>
        <v>0</v>
      </c>
      <c r="AJ29" s="375" t="str">
        <f>IF(D29=AJ16,K29,"0")</f>
        <v>0</v>
      </c>
      <c r="AK29" s="375" t="str">
        <f>IF(AJ29&lt;&gt;"0",(M29*AJ29/AJ43),"0")</f>
        <v>0</v>
      </c>
      <c r="AL29" s="376" t="str">
        <f>IF(D29=$AL$3,$K29,"0")</f>
        <v>0</v>
      </c>
      <c r="AM29" s="375" t="str">
        <f>IF(AL29&lt;&gt;"0",(M29*AL29/AL43),"0")</f>
        <v>0</v>
      </c>
      <c r="AN29" s="376" t="str">
        <f>IF(D29=$AN$3,$K29,"0")</f>
        <v>0</v>
      </c>
      <c r="AO29" s="375" t="str">
        <f>IF(AN29&lt;&gt;"0",(M29*AN29/AN43),"0")</f>
        <v>0</v>
      </c>
      <c r="AP29" s="376" t="str">
        <f>IF(D29=$AP$3,$K29,"0")</f>
        <v>0</v>
      </c>
      <c r="AQ29" s="375" t="str">
        <f>IF(AP29&lt;&gt;"0",(M29*AP29/AP30),"0")</f>
        <v>0</v>
      </c>
      <c r="AR29" s="376" t="str">
        <f>IF(D29=$AR$3,$K29,"0")</f>
        <v>0</v>
      </c>
      <c r="AS29" s="375" t="str">
        <f>IF(AR29&lt;&gt;"0",(M29*AR29/AR43),"0")</f>
        <v>0</v>
      </c>
      <c r="AT29" s="376" t="str">
        <f>IF(D29=$AT$3,$K29,"0")</f>
        <v>0</v>
      </c>
      <c r="AU29" s="375" t="str">
        <f>IF(AT29&lt;&gt;"0",(M29*AT29/AT43),"0")</f>
        <v>0</v>
      </c>
      <c r="AV29" s="376" t="str">
        <f>IF(D29=$AV$3,$K29,"0")</f>
        <v>0</v>
      </c>
      <c r="AW29" s="375" t="str">
        <f>IF(AV29&lt;&gt;"0",(M29*AV29/AV43),"0")</f>
        <v>0</v>
      </c>
      <c r="AX29" s="376" t="str">
        <f>IF(D29=$AX$3,$K29,"0")</f>
        <v>0</v>
      </c>
      <c r="AY29" s="375" t="str">
        <f>IF(AX29&lt;&gt;"0",(M29*AX29/AX43),"0")</f>
        <v>0</v>
      </c>
      <c r="AZ29" s="376" t="str">
        <f>IF(D29=$AZ$3,$K29,"0")</f>
        <v>0</v>
      </c>
      <c r="BA29" s="375" t="str">
        <f>IF(AZ29&lt;&gt;"0",(M29*AZ29/AZ43),"0")</f>
        <v>0</v>
      </c>
      <c r="BB29" s="376" t="str">
        <f>IF(D29=$BB$3,$K29,"0")</f>
        <v>0</v>
      </c>
      <c r="BC29" s="375" t="str">
        <f>IF(BB29&lt;&gt;"0",(M29*BB29/BB43),"0")</f>
        <v>0</v>
      </c>
      <c r="BD29" s="376" t="str">
        <f>IF(D29=$BD$3,$K29,"0")</f>
        <v>0</v>
      </c>
      <c r="BE29" s="375" t="str">
        <f>IF(BD29&lt;&gt;"0",(M29*BD29/BD43),"0")</f>
        <v>0</v>
      </c>
      <c r="BF29" s="376" t="str">
        <f>IF(D29=$BF$3,$K29,"0")</f>
        <v>0</v>
      </c>
      <c r="BG29" s="375" t="str">
        <f>IF(BF29&lt;&gt;"0",(M29*BF29/BF43),"0")</f>
        <v>0</v>
      </c>
      <c r="BH29" s="376" t="str">
        <f>IF(D29=$BH$3,$K29,"0")</f>
        <v>0</v>
      </c>
      <c r="BI29" s="375" t="str">
        <f>IF(BH29&lt;&gt;"0",(M29*BH29/BH43),"0")</f>
        <v>0</v>
      </c>
      <c r="BJ29" s="376" t="str">
        <f>IF(D29=$BJ$3,$K29,"0")</f>
        <v>0</v>
      </c>
      <c r="BK29" s="375" t="str">
        <f>IF(BJ29&lt;&gt;"0",(M29*BJ29/BJ43),"0")</f>
        <v>0</v>
      </c>
      <c r="BL29" s="376" t="str">
        <f>IF(D29=$BL$3,$K29,"0")</f>
        <v>0</v>
      </c>
      <c r="BM29" s="375" t="str">
        <f>IF(BL29&lt;&gt;"0",(M29*BL29/BL43),"0")</f>
        <v>0</v>
      </c>
      <c r="BN29" s="376" t="str">
        <f>IF(D29=$BN$3,$K29,"0")</f>
        <v>0</v>
      </c>
      <c r="BO29" s="375" t="str">
        <f>IF(BN29&lt;&gt;"0",(M29*BN29/BN43),"0")</f>
        <v>0</v>
      </c>
      <c r="BP29" s="376" t="str">
        <f>IF(D29=$BP$3,$K29,"0")</f>
        <v>0</v>
      </c>
      <c r="BQ29" s="375" t="str">
        <f>IF(BP29&lt;&gt;"0",(M29*BP29/BP43),"0")</f>
        <v>0</v>
      </c>
      <c r="BR29" s="376" t="str">
        <f>IF(D29=$BR$3,$K29,"0")</f>
        <v>0</v>
      </c>
      <c r="BS29" s="375" t="str">
        <f>IF(BR29&lt;&gt;"0",(M29*BR29/BR43),"0")</f>
        <v>0</v>
      </c>
      <c r="BT29" s="376" t="str">
        <f>IF(D29=$BT$3,$K29,"0")</f>
        <v>0</v>
      </c>
      <c r="BU29" s="375" t="str">
        <f>IF(BT29&lt;&gt;"0",(M29*BT29/BT43),"0")</f>
        <v>0</v>
      </c>
      <c r="BV29" s="376" t="str">
        <f>IF(D29=$BV$3,$K29,"0")</f>
        <v>0</v>
      </c>
      <c r="BW29" s="375" t="str">
        <f>IF(BV29&lt;&gt;"0",(M29*BV29/BV43),"0")</f>
        <v>0</v>
      </c>
      <c r="BX29" s="376" t="str">
        <f>IF(D29=$BX$3,$K29,"0")</f>
        <v>0</v>
      </c>
      <c r="BY29" s="375" t="str">
        <f>IF(BX29&lt;&gt;"0",(M29*BX29/BX43),"0")</f>
        <v>0</v>
      </c>
      <c r="BZ29" s="376" t="str">
        <f>IF(D29=$BZ$3,$K29,"0")</f>
        <v>0</v>
      </c>
      <c r="CA29" s="375" t="str">
        <f>IF(BZ29&lt;&gt;"0",(M29*BZ29/BZ43),"0")</f>
        <v>0</v>
      </c>
      <c r="CB29" s="376" t="str">
        <f>IF(D29=$CB$3,$K29,"0")</f>
        <v>0</v>
      </c>
      <c r="CC29" s="375" t="str">
        <f>IF(CB29&lt;&gt;"0",(M29*CB29/CB43),"0")</f>
        <v>0</v>
      </c>
      <c r="CD29" s="376" t="str">
        <f>IF(D29=$CD$3,$K29,"0")</f>
        <v>0</v>
      </c>
      <c r="CE29" s="375" t="str">
        <f>IF(CD29&lt;&gt;"0",(M29*CD29/CD43),"0")</f>
        <v>0</v>
      </c>
      <c r="CF29" s="376" t="str">
        <f>IF(D29=$CF$3,$L29,"0")</f>
        <v>0</v>
      </c>
      <c r="CG29" s="375" t="str">
        <f>IF(CF29&lt;&gt;"0",(M29*CF29/CF43),"0")</f>
        <v>0</v>
      </c>
      <c r="CH29" s="376" t="str">
        <f>IF(D29=$CH$3,$L29,"0")</f>
        <v>0</v>
      </c>
      <c r="CI29" s="375" t="str">
        <f>IF(CH29&lt;&gt;"0",(M29*CH29/CH43),"0")</f>
        <v>0</v>
      </c>
      <c r="CJ29" s="376" t="str">
        <f>IF(D29=$CJ$3,$L29,"0")</f>
        <v>0</v>
      </c>
      <c r="CK29" s="375" t="str">
        <f>IF(CJ29&lt;&gt;"0",(M29*CJ29/CJ43),"0")</f>
        <v>0</v>
      </c>
      <c r="CL29" s="376" t="str">
        <f>IF(D29=$CL$3,$L29,"0")</f>
        <v>0</v>
      </c>
      <c r="CM29" s="375" t="str">
        <f>IF(CL29&lt;&gt;"0",(M29*CL29/CL43),"0")</f>
        <v>0</v>
      </c>
      <c r="CN29" s="376" t="str">
        <f>IF(D29=$CN$3,$L29,"0")</f>
        <v>0</v>
      </c>
      <c r="CO29" s="375" t="str">
        <f>IF(CN29&lt;&gt;"0",(M29*CN29/CN43),"0")</f>
        <v>0</v>
      </c>
      <c r="CP29" s="376" t="str">
        <f>IF(D29=$CP$3,$L29,"0")</f>
        <v>0</v>
      </c>
      <c r="CQ29" s="375" t="str">
        <f>IF(CP29&lt;&gt;"0",(M29*CP29/CP43),"0")</f>
        <v>0</v>
      </c>
      <c r="CR29" s="376" t="str">
        <f>IF(D29=$CR$3,$L29,"0")</f>
        <v>0</v>
      </c>
      <c r="CS29" s="375" t="str">
        <f>IF(CR29&lt;&gt;"0",(M29*CR29/CR43),"0")</f>
        <v>0</v>
      </c>
      <c r="CT29" s="376" t="str">
        <f>IF(D29=$CT$3,$L29,"0")</f>
        <v>0</v>
      </c>
      <c r="CU29" s="375" t="str">
        <f>IF(CT29&lt;&gt;"0",(M29*CT29/CT43),"0")</f>
        <v>0</v>
      </c>
      <c r="CV29" s="376" t="str">
        <f>IF(D29=$CV$3,$L29,"0")</f>
        <v>0</v>
      </c>
      <c r="CW29" s="375" t="str">
        <f>IF(CV29&lt;&gt;"0",(M29*CV29/CV43),"0")</f>
        <v>0</v>
      </c>
      <c r="CX29" s="376" t="str">
        <f>IF(D29=$CX$3,$L29,"0")</f>
        <v>0</v>
      </c>
      <c r="CY29" s="375" t="str">
        <f>IF(CX29&lt;&gt;"0",(M29*CX29/CX43),"0")</f>
        <v>0</v>
      </c>
      <c r="CZ29" s="376" t="str">
        <f>IF(D29=$CZ$3,$L29,"0")</f>
        <v>0</v>
      </c>
      <c r="DA29" s="375" t="str">
        <f>IF(CZ29&lt;&gt;"0",(M29*CZ29/CZ43),"0")</f>
        <v>0</v>
      </c>
      <c r="DB29" s="376" t="e">
        <f>IF(N29=$DB$3,$L29,"0")</f>
        <v>#REF!</v>
      </c>
      <c r="DC29" s="375" t="e">
        <f>IF(DB29&lt;&gt;"0",(W29*DB29/DB43),"0")</f>
        <v>#REF!</v>
      </c>
      <c r="DD29" s="376" t="e">
        <f>IF(N29=$DD$3,$L29,"0")</f>
        <v>#REF!</v>
      </c>
      <c r="DE29" s="375" t="e">
        <f>IF(DD29&lt;&gt;"0",(W29*DD29/DD43),"0")</f>
        <v>#REF!</v>
      </c>
      <c r="DF29" s="376" t="e">
        <f>IF(N29=$DF$3,$L29,"0")</f>
        <v>#REF!</v>
      </c>
      <c r="DG29" s="375" t="e">
        <f>IF(DF29&lt;&gt;"0",(W29*DF29/DF43),"0")</f>
        <v>#REF!</v>
      </c>
      <c r="DH29" s="376" t="e">
        <f>IF(N29=$DH$3,$L29,"0")</f>
        <v>#REF!</v>
      </c>
      <c r="DI29" s="375" t="e">
        <f>IF(DH29&lt;&gt;"0",(W29*DH29/DH43),"0")</f>
        <v>#REF!</v>
      </c>
      <c r="DJ29" s="376" t="e">
        <f>IF(N29=$DJ$3,$L29,"0")</f>
        <v>#REF!</v>
      </c>
      <c r="DK29" s="375" t="e">
        <f>IF(DJ29&lt;&gt;"0",(W29*DJ29/DJ43),"0")</f>
        <v>#REF!</v>
      </c>
    </row>
    <row r="30" spans="1:115" ht="15.75" thickBot="1" x14ac:dyDescent="0.3">
      <c r="J30" s="455" t="s">
        <v>193</v>
      </c>
      <c r="K30" s="388" t="e">
        <f>SUM(K4:K29)</f>
        <v>#REF!</v>
      </c>
      <c r="L30" s="388" t="e">
        <f>SUM(L4:L29)</f>
        <v>#REF!</v>
      </c>
      <c r="M30" s="389" t="s">
        <v>161</v>
      </c>
      <c r="N30" s="389" t="e">
        <f>SUM(N4:N27)</f>
        <v>#REF!</v>
      </c>
      <c r="O30" s="228" t="e">
        <f>SUM(O4:O27)</f>
        <v>#REF!</v>
      </c>
      <c r="P30" s="390">
        <f>SUM(P4:P29)</f>
        <v>0</v>
      </c>
      <c r="Q30" s="390">
        <f>SUM(Q4:Q29)</f>
        <v>0</v>
      </c>
      <c r="R30" s="390">
        <f t="shared" ref="R30:CC30" si="43">SUM(R4:R29)</f>
        <v>0</v>
      </c>
      <c r="S30" s="390">
        <f t="shared" si="43"/>
        <v>0</v>
      </c>
      <c r="T30" s="390">
        <f t="shared" si="43"/>
        <v>0</v>
      </c>
      <c r="U30" s="390">
        <f t="shared" si="43"/>
        <v>0</v>
      </c>
      <c r="V30" s="390">
        <f t="shared" si="43"/>
        <v>0</v>
      </c>
      <c r="W30" s="390">
        <f t="shared" si="43"/>
        <v>0</v>
      </c>
      <c r="X30" s="390">
        <f t="shared" si="43"/>
        <v>0</v>
      </c>
      <c r="Y30" s="390">
        <f t="shared" si="43"/>
        <v>0</v>
      </c>
      <c r="Z30" s="390">
        <f t="shared" si="43"/>
        <v>0</v>
      </c>
      <c r="AA30" s="390">
        <f t="shared" si="43"/>
        <v>0</v>
      </c>
      <c r="AB30" s="390">
        <f t="shared" si="43"/>
        <v>0</v>
      </c>
      <c r="AC30" s="390">
        <f t="shared" si="43"/>
        <v>0</v>
      </c>
      <c r="AD30" s="390">
        <f t="shared" si="43"/>
        <v>0</v>
      </c>
      <c r="AE30" s="390">
        <f t="shared" si="43"/>
        <v>0</v>
      </c>
      <c r="AF30" s="390">
        <f t="shared" si="43"/>
        <v>0</v>
      </c>
      <c r="AG30" s="390">
        <f t="shared" si="43"/>
        <v>0</v>
      </c>
      <c r="AH30" s="390">
        <f t="shared" si="43"/>
        <v>0</v>
      </c>
      <c r="AI30" s="390">
        <f t="shared" si="43"/>
        <v>0</v>
      </c>
      <c r="AJ30" s="390">
        <f t="shared" si="43"/>
        <v>0</v>
      </c>
      <c r="AK30" s="390">
        <f t="shared" si="43"/>
        <v>0</v>
      </c>
      <c r="AL30" s="390">
        <f>SUM(AL4:AL29)</f>
        <v>0</v>
      </c>
      <c r="AM30" s="390">
        <f>SUM(AM4:AM29)</f>
        <v>0</v>
      </c>
      <c r="AN30" s="390">
        <f t="shared" si="43"/>
        <v>0</v>
      </c>
      <c r="AO30" s="390">
        <f t="shared" si="43"/>
        <v>0</v>
      </c>
      <c r="AP30" s="390">
        <f t="shared" si="43"/>
        <v>0</v>
      </c>
      <c r="AQ30" s="390">
        <f t="shared" si="43"/>
        <v>0</v>
      </c>
      <c r="AR30" s="390">
        <f t="shared" si="43"/>
        <v>0</v>
      </c>
      <c r="AS30" s="390">
        <f t="shared" si="43"/>
        <v>0</v>
      </c>
      <c r="AT30" s="390">
        <f t="shared" si="43"/>
        <v>0</v>
      </c>
      <c r="AU30" s="390">
        <f t="shared" si="43"/>
        <v>0</v>
      </c>
      <c r="AV30" s="390">
        <f t="shared" si="43"/>
        <v>0</v>
      </c>
      <c r="AW30" s="390">
        <f t="shared" si="43"/>
        <v>0</v>
      </c>
      <c r="AX30" s="390">
        <f t="shared" si="43"/>
        <v>0</v>
      </c>
      <c r="AY30" s="390">
        <f t="shared" si="43"/>
        <v>0</v>
      </c>
      <c r="AZ30" s="390">
        <f t="shared" si="43"/>
        <v>0</v>
      </c>
      <c r="BA30" s="390">
        <f t="shared" si="43"/>
        <v>0</v>
      </c>
      <c r="BB30" s="390">
        <f t="shared" si="43"/>
        <v>0</v>
      </c>
      <c r="BC30" s="390">
        <f t="shared" si="43"/>
        <v>0</v>
      </c>
      <c r="BD30" s="390">
        <f t="shared" si="43"/>
        <v>0</v>
      </c>
      <c r="BE30" s="390">
        <f t="shared" si="43"/>
        <v>0</v>
      </c>
      <c r="BF30" s="390">
        <f>SUM(BF4:BF29)</f>
        <v>0</v>
      </c>
      <c r="BG30" s="390">
        <f>SUM(BG4:BG29)</f>
        <v>0</v>
      </c>
      <c r="BH30" s="390">
        <f t="shared" si="43"/>
        <v>0</v>
      </c>
      <c r="BI30" s="390">
        <f t="shared" si="43"/>
        <v>0</v>
      </c>
      <c r="BJ30" s="390">
        <f t="shared" si="43"/>
        <v>0</v>
      </c>
      <c r="BK30" s="390">
        <f t="shared" si="43"/>
        <v>0</v>
      </c>
      <c r="BL30" s="390">
        <f t="shared" si="43"/>
        <v>0</v>
      </c>
      <c r="BM30" s="390">
        <f t="shared" si="43"/>
        <v>0</v>
      </c>
      <c r="BN30" s="390">
        <f t="shared" si="43"/>
        <v>0</v>
      </c>
      <c r="BO30" s="390">
        <f t="shared" si="43"/>
        <v>0</v>
      </c>
      <c r="BP30" s="390">
        <f t="shared" si="43"/>
        <v>0</v>
      </c>
      <c r="BQ30" s="390">
        <f t="shared" si="43"/>
        <v>0</v>
      </c>
      <c r="BR30" s="390">
        <f t="shared" si="43"/>
        <v>0</v>
      </c>
      <c r="BS30" s="390">
        <f t="shared" si="43"/>
        <v>0</v>
      </c>
      <c r="BT30" s="390">
        <f t="shared" si="43"/>
        <v>0</v>
      </c>
      <c r="BU30" s="390">
        <f t="shared" si="43"/>
        <v>0</v>
      </c>
      <c r="BV30" s="390">
        <f t="shared" si="43"/>
        <v>0</v>
      </c>
      <c r="BW30" s="390">
        <f t="shared" si="43"/>
        <v>0</v>
      </c>
      <c r="BX30" s="390">
        <f t="shared" si="43"/>
        <v>0</v>
      </c>
      <c r="BY30" s="390">
        <f t="shared" si="43"/>
        <v>0</v>
      </c>
      <c r="BZ30" s="390">
        <f t="shared" si="43"/>
        <v>0</v>
      </c>
      <c r="CA30" s="390">
        <f t="shared" si="43"/>
        <v>0</v>
      </c>
      <c r="CB30" s="390">
        <f t="shared" si="43"/>
        <v>0</v>
      </c>
      <c r="CC30" s="390">
        <f t="shared" si="43"/>
        <v>0</v>
      </c>
      <c r="CD30" s="390">
        <f t="shared" ref="CD30:DA30" si="44">SUM(CD4:CD29)</f>
        <v>0</v>
      </c>
      <c r="CE30" s="390">
        <f t="shared" si="44"/>
        <v>0</v>
      </c>
      <c r="CF30" s="390">
        <f t="shared" si="44"/>
        <v>0</v>
      </c>
      <c r="CG30" s="390">
        <f t="shared" si="44"/>
        <v>0</v>
      </c>
      <c r="CH30" s="390">
        <f t="shared" si="44"/>
        <v>0</v>
      </c>
      <c r="CI30" s="390">
        <f t="shared" si="44"/>
        <v>0</v>
      </c>
      <c r="CJ30" s="390">
        <f t="shared" si="44"/>
        <v>0</v>
      </c>
      <c r="CK30" s="390">
        <f t="shared" si="44"/>
        <v>0</v>
      </c>
      <c r="CL30" s="390">
        <f t="shared" si="44"/>
        <v>0</v>
      </c>
      <c r="CM30" s="390">
        <f t="shared" si="44"/>
        <v>0</v>
      </c>
      <c r="CN30" s="390">
        <f t="shared" si="44"/>
        <v>0</v>
      </c>
      <c r="CO30" s="390">
        <f t="shared" si="44"/>
        <v>0</v>
      </c>
      <c r="CP30" s="390">
        <f t="shared" si="44"/>
        <v>0</v>
      </c>
      <c r="CQ30" s="390">
        <f t="shared" si="44"/>
        <v>0</v>
      </c>
      <c r="CR30" s="390">
        <f>SUM(CR4:CR29)</f>
        <v>0</v>
      </c>
      <c r="CS30" s="390">
        <f>SUM(CS4:CS29)</f>
        <v>0</v>
      </c>
      <c r="CT30" s="390">
        <f t="shared" si="44"/>
        <v>0</v>
      </c>
      <c r="CU30" s="390">
        <f t="shared" si="44"/>
        <v>0</v>
      </c>
      <c r="CV30" s="390">
        <f t="shared" si="44"/>
        <v>0</v>
      </c>
      <c r="CW30" s="390">
        <f t="shared" si="44"/>
        <v>0</v>
      </c>
      <c r="CX30" s="390">
        <f>SUM(CX4:CX29)</f>
        <v>0</v>
      </c>
      <c r="CY30" s="390">
        <f>SUM(CY4:CY29)</f>
        <v>0</v>
      </c>
      <c r="CZ30" s="390">
        <f t="shared" si="44"/>
        <v>0</v>
      </c>
      <c r="DA30" s="390">
        <f t="shared" si="44"/>
        <v>0</v>
      </c>
      <c r="DB30" s="390" t="e">
        <f t="shared" ref="DB30" si="45">SUM(DB4:DB29)</f>
        <v>#REF!</v>
      </c>
      <c r="DC30" s="390" t="e">
        <f t="shared" ref="DC30" si="46">SUM(DC4:DC29)</f>
        <v>#REF!</v>
      </c>
      <c r="DD30" s="390" t="e">
        <f t="shared" ref="DD30" si="47">SUM(DD4:DD29)</f>
        <v>#REF!</v>
      </c>
      <c r="DE30" s="390" t="e">
        <f t="shared" ref="DE30" si="48">SUM(DE4:DE29)</f>
        <v>#REF!</v>
      </c>
      <c r="DF30" s="390" t="e">
        <f t="shared" ref="DF30" si="49">SUM(DF4:DF29)</f>
        <v>#REF!</v>
      </c>
      <c r="DG30" s="390" t="e">
        <f t="shared" ref="DG30" si="50">SUM(DG4:DG29)</f>
        <v>#REF!</v>
      </c>
      <c r="DH30" s="390" t="e">
        <f t="shared" ref="DH30" si="51">SUM(DH4:DH29)</f>
        <v>#REF!</v>
      </c>
      <c r="DI30" s="390" t="e">
        <f t="shared" ref="DI30" si="52">SUM(DI4:DI29)</f>
        <v>#REF!</v>
      </c>
      <c r="DJ30" s="390" t="e">
        <f t="shared" ref="DJ30" si="53">SUM(DJ4:DJ29)</f>
        <v>#REF!</v>
      </c>
      <c r="DK30" s="390" t="e">
        <f t="shared" ref="DK30" si="54">SUM(DK4:DK29)</f>
        <v>#REF!</v>
      </c>
    </row>
    <row r="31" spans="1:115" ht="15.75" thickBot="1" x14ac:dyDescent="0.3">
      <c r="B31" s="391"/>
      <c r="C31" s="391"/>
      <c r="D31" s="391"/>
      <c r="F31" s="391"/>
      <c r="G31" s="478"/>
      <c r="H31" s="478"/>
      <c r="I31" s="478"/>
      <c r="J31" s="478"/>
      <c r="K31" s="392" t="e">
        <f>IF(K30=100%,"OK","Erreur")</f>
        <v>#REF!</v>
      </c>
      <c r="L31" s="392" t="e">
        <f>IF(L30=100%,"OK","Erreur")</f>
        <v>#REF!</v>
      </c>
      <c r="N31" s="227" t="e">
        <f>ROUNDUP(N30,0)</f>
        <v>#REF!</v>
      </c>
      <c r="O31" s="227" t="e">
        <f>ROUNDUP(O30,0)</f>
        <v>#REF!</v>
      </c>
      <c r="P31" s="586" t="s">
        <v>815</v>
      </c>
      <c r="Q31" s="393">
        <f t="shared" ref="Q31:AA31" si="55">ROUNDUP(Q30,0)</f>
        <v>0</v>
      </c>
      <c r="R31" s="586" t="s">
        <v>819</v>
      </c>
      <c r="S31" s="394">
        <f t="shared" si="55"/>
        <v>0</v>
      </c>
      <c r="T31" s="586" t="s">
        <v>821</v>
      </c>
      <c r="U31" s="394">
        <f t="shared" si="55"/>
        <v>0</v>
      </c>
      <c r="V31" s="592" t="s">
        <v>115</v>
      </c>
      <c r="W31" s="395">
        <f t="shared" si="55"/>
        <v>0</v>
      </c>
      <c r="X31" s="592" t="s">
        <v>122</v>
      </c>
      <c r="Y31" s="395">
        <f t="shared" si="55"/>
        <v>0</v>
      </c>
      <c r="Z31" s="584" t="s">
        <v>755</v>
      </c>
      <c r="AA31" s="396">
        <f t="shared" si="55"/>
        <v>0</v>
      </c>
      <c r="AB31" s="584" t="s">
        <v>120</v>
      </c>
      <c r="AC31" s="396">
        <f>ROUNDUP(AC30,0)</f>
        <v>0</v>
      </c>
      <c r="AD31" s="584" t="s">
        <v>759</v>
      </c>
      <c r="AE31" s="396">
        <f>ROUNDUP(AE30,0)</f>
        <v>0</v>
      </c>
      <c r="AF31" s="586" t="s">
        <v>121</v>
      </c>
      <c r="AG31" s="394">
        <f>ROUNDUP(AG30,0)</f>
        <v>0</v>
      </c>
      <c r="AH31" s="588" t="s">
        <v>123</v>
      </c>
      <c r="AI31" s="397">
        <f t="shared" ref="AI31:AM31" si="56">ROUNDUP(AI30,0)</f>
        <v>0</v>
      </c>
      <c r="AJ31" s="590" t="s">
        <v>130</v>
      </c>
      <c r="AK31" s="398">
        <f t="shared" si="56"/>
        <v>0</v>
      </c>
      <c r="AL31" s="580" t="s">
        <v>777</v>
      </c>
      <c r="AM31" s="399">
        <f t="shared" si="56"/>
        <v>0</v>
      </c>
      <c r="AN31" s="580" t="s">
        <v>779</v>
      </c>
      <c r="AO31" s="399">
        <f>ROUNDUP(AO30,0)</f>
        <v>0</v>
      </c>
      <c r="AP31" s="582" t="s">
        <v>131</v>
      </c>
      <c r="AQ31" s="400">
        <f>ROUNDUP(AQ30,0)</f>
        <v>0</v>
      </c>
      <c r="AR31" s="582" t="s">
        <v>985</v>
      </c>
      <c r="AS31" s="400">
        <f>ROUNDUP(AS30,0)</f>
        <v>0</v>
      </c>
      <c r="AT31" s="566" t="s">
        <v>836</v>
      </c>
      <c r="AU31" s="401">
        <f>ROUNDUP(AU30,0)</f>
        <v>0</v>
      </c>
      <c r="AV31" s="566" t="s">
        <v>838</v>
      </c>
      <c r="AW31" s="401">
        <f>ROUNDUP(AW30,0)</f>
        <v>0</v>
      </c>
      <c r="AX31" s="566" t="s">
        <v>840</v>
      </c>
      <c r="AY31" s="401">
        <f>ROUNDUP(AY30,0)</f>
        <v>0</v>
      </c>
      <c r="AZ31" s="566" t="s">
        <v>134</v>
      </c>
      <c r="BA31" s="401">
        <f>ROUNDUP(BA30,0)</f>
        <v>0</v>
      </c>
      <c r="BB31" s="566" t="s">
        <v>842</v>
      </c>
      <c r="BC31" s="401">
        <f>ROUNDUP(BC30,0)</f>
        <v>0</v>
      </c>
      <c r="BD31" s="566" t="s">
        <v>844</v>
      </c>
      <c r="BE31" s="401">
        <f>ROUNDUP(BE30,0)</f>
        <v>0</v>
      </c>
      <c r="BF31" s="564" t="s">
        <v>133</v>
      </c>
      <c r="BG31" s="402">
        <f>ROUNDUP(BG30,0)</f>
        <v>0</v>
      </c>
      <c r="BH31" s="564" t="s">
        <v>848</v>
      </c>
      <c r="BI31" s="402">
        <f>ROUNDUP(BI30,0)</f>
        <v>0</v>
      </c>
      <c r="BJ31" s="564" t="s">
        <v>850</v>
      </c>
      <c r="BK31" s="402">
        <f>ROUNDUP(BK30,0)</f>
        <v>0</v>
      </c>
      <c r="BL31" s="564" t="s">
        <v>852</v>
      </c>
      <c r="BM31" s="402">
        <f>ROUNDUP(BM30,0)</f>
        <v>0</v>
      </c>
      <c r="BN31" s="564" t="s">
        <v>854</v>
      </c>
      <c r="BO31" s="402">
        <f>ROUNDUP(BO30,0)</f>
        <v>0</v>
      </c>
      <c r="BP31" s="566" t="s">
        <v>855</v>
      </c>
      <c r="BQ31" s="401">
        <f>ROUNDUP(BQ30,0)</f>
        <v>0</v>
      </c>
      <c r="BR31" s="566" t="s">
        <v>858</v>
      </c>
      <c r="BS31" s="401">
        <f>ROUNDUP(BS30,0)</f>
        <v>0</v>
      </c>
      <c r="BT31" s="568" t="s">
        <v>135</v>
      </c>
      <c r="BU31" s="403">
        <f>ROUNDUP(BU30,0)</f>
        <v>0</v>
      </c>
      <c r="BV31" s="570" t="s">
        <v>861</v>
      </c>
      <c r="BW31" s="404">
        <f>ROUNDUP(BW30,0)</f>
        <v>0</v>
      </c>
      <c r="BX31" s="570" t="s">
        <v>863</v>
      </c>
      <c r="BY31" s="404">
        <f>ROUNDUP(BY30,0)</f>
        <v>0</v>
      </c>
      <c r="BZ31" s="572" t="s">
        <v>140</v>
      </c>
      <c r="CA31" s="405">
        <f>ROUNDUP(CA30,0)</f>
        <v>0</v>
      </c>
      <c r="CB31" s="572" t="s">
        <v>864</v>
      </c>
      <c r="CC31" s="405">
        <f>ROUNDUP(CC30,0)</f>
        <v>0</v>
      </c>
      <c r="CD31" s="572" t="s">
        <v>866</v>
      </c>
      <c r="CE31" s="405">
        <f>ROUNDUP(CE30,0)</f>
        <v>0</v>
      </c>
      <c r="CF31" s="574" t="s">
        <v>867</v>
      </c>
      <c r="CG31" s="406">
        <f>ROUNDUP(CG30,0)</f>
        <v>0</v>
      </c>
      <c r="CH31" s="574" t="s">
        <v>871</v>
      </c>
      <c r="CI31" s="406">
        <f>ROUNDUP(CI30,0)</f>
        <v>0</v>
      </c>
      <c r="CJ31" s="572" t="s">
        <v>873</v>
      </c>
      <c r="CK31" s="405">
        <f>ROUNDUP(CK30,0)</f>
        <v>0</v>
      </c>
      <c r="CL31" s="572" t="s">
        <v>876</v>
      </c>
      <c r="CM31" s="405">
        <f>ROUNDUP(CM30,0)</f>
        <v>0</v>
      </c>
      <c r="CN31" s="572" t="s">
        <v>878</v>
      </c>
      <c r="CO31" s="405">
        <f>ROUNDUP(CO30,0)</f>
        <v>0</v>
      </c>
      <c r="CP31" s="578" t="s">
        <v>879</v>
      </c>
      <c r="CQ31" s="407">
        <f>ROUNDUP(CQ30,0)</f>
        <v>0</v>
      </c>
      <c r="CR31" s="578" t="s">
        <v>882</v>
      </c>
      <c r="CS31" s="407">
        <f>ROUNDUP(CS30,0)</f>
        <v>0</v>
      </c>
      <c r="CT31" s="578" t="s">
        <v>136</v>
      </c>
      <c r="CU31" s="407">
        <f>ROUNDUP(CU30,0)</f>
        <v>0</v>
      </c>
      <c r="CV31" s="576" t="s">
        <v>138</v>
      </c>
      <c r="CW31" s="407">
        <f>ROUNDUP(CW30,0)</f>
        <v>0</v>
      </c>
      <c r="CX31" s="576" t="s">
        <v>139</v>
      </c>
      <c r="CY31" s="407">
        <f>ROUNDUP(CY30,0)</f>
        <v>0</v>
      </c>
      <c r="CZ31" s="576" t="s">
        <v>887</v>
      </c>
      <c r="DA31" s="407">
        <f>ROUNDUP(DA30,0)</f>
        <v>0</v>
      </c>
      <c r="DB31" s="562" t="s">
        <v>142</v>
      </c>
      <c r="DC31" s="408" t="e">
        <f>ROUNDUP(DC30,0)</f>
        <v>#REF!</v>
      </c>
      <c r="DD31" s="562" t="s">
        <v>891</v>
      </c>
      <c r="DE31" s="408" t="e">
        <f>ROUNDUP(DE30,0)</f>
        <v>#REF!</v>
      </c>
      <c r="DF31" s="560" t="s">
        <v>892</v>
      </c>
      <c r="DG31" s="408" t="e">
        <f>ROUNDUP(DG30,0)</f>
        <v>#REF!</v>
      </c>
      <c r="DH31" s="560" t="s">
        <v>893</v>
      </c>
      <c r="DI31" s="408" t="e">
        <f>ROUNDUP(DI30,0)</f>
        <v>#REF!</v>
      </c>
      <c r="DJ31" s="560" t="s">
        <v>895</v>
      </c>
      <c r="DK31" s="408" t="e">
        <f>ROUNDUP(DK30,0)</f>
        <v>#REF!</v>
      </c>
    </row>
    <row r="32" spans="1:115" ht="15.75" thickBot="1" x14ac:dyDescent="0.3">
      <c r="B32" s="391"/>
      <c r="C32" s="391"/>
      <c r="D32" s="391"/>
      <c r="F32" s="391"/>
      <c r="G32" s="598" t="s">
        <v>194</v>
      </c>
      <c r="H32" s="598"/>
      <c r="I32" s="598"/>
      <c r="J32" s="598"/>
      <c r="K32" s="598" t="s">
        <v>195</v>
      </c>
      <c r="L32" s="598"/>
      <c r="N32" s="599" t="s">
        <v>196</v>
      </c>
      <c r="O32" s="600"/>
      <c r="P32" s="587"/>
      <c r="Q32" s="409" t="str">
        <f>IF(Q31&lt;&gt;0,Q31,"NE")</f>
        <v>NE</v>
      </c>
      <c r="R32" s="587"/>
      <c r="S32" s="410" t="str">
        <f>IF(S31&lt;&gt;0,S31,"NE")</f>
        <v>NE</v>
      </c>
      <c r="T32" s="587"/>
      <c r="U32" s="410" t="str">
        <f>IF(U31&lt;&gt;0,U31,"NE")</f>
        <v>NE</v>
      </c>
      <c r="V32" s="593"/>
      <c r="W32" s="411" t="str">
        <f>IF(W31&lt;&gt;0,W31,"NE")</f>
        <v>NE</v>
      </c>
      <c r="X32" s="593"/>
      <c r="Y32" s="411" t="str">
        <f>IF(Y31&lt;&gt;0,Y31,"NE")</f>
        <v>NE</v>
      </c>
      <c r="Z32" s="585"/>
      <c r="AA32" s="412" t="str">
        <f>IF(AA31&lt;&gt;0,AA31,"NE")</f>
        <v>NE</v>
      </c>
      <c r="AB32" s="585"/>
      <c r="AC32" s="412" t="str">
        <f>IF(AC31&lt;&gt;0,AC31,"NE")</f>
        <v>NE</v>
      </c>
      <c r="AD32" s="585"/>
      <c r="AE32" s="412" t="str">
        <f>IF(AE31&lt;&gt;0,AE31,"NE")</f>
        <v>NE</v>
      </c>
      <c r="AF32" s="587"/>
      <c r="AG32" s="410" t="str">
        <f>IF(AG31&lt;&gt;0,AG31,"NE")</f>
        <v>NE</v>
      </c>
      <c r="AH32" s="589"/>
      <c r="AI32" s="413" t="str">
        <f>IF(AI31&lt;&gt;0,AI31,"NE")</f>
        <v>NE</v>
      </c>
      <c r="AJ32" s="591"/>
      <c r="AK32" s="414" t="str">
        <f>IF(AK31&lt;&gt;0,AK31,"NE")</f>
        <v>NE</v>
      </c>
      <c r="AL32" s="581"/>
      <c r="AM32" s="415" t="str">
        <f>IF(AM31&lt;&gt;0,AM31,"NE")</f>
        <v>NE</v>
      </c>
      <c r="AN32" s="581"/>
      <c r="AO32" s="415" t="str">
        <f>IF(AO31&lt;&gt;0,AO31,"NE")</f>
        <v>NE</v>
      </c>
      <c r="AP32" s="583"/>
      <c r="AQ32" s="416" t="str">
        <f>IF(AQ31&lt;&gt;0,AQ31,"NE")</f>
        <v>NE</v>
      </c>
      <c r="AR32" s="583"/>
      <c r="AS32" s="416" t="str">
        <f>IF(AS31&lt;&gt;0,AS31,"NE")</f>
        <v>NE</v>
      </c>
      <c r="AT32" s="567"/>
      <c r="AU32" s="417" t="str">
        <f>IF(AU31&lt;&gt;0,AU31,"NE")</f>
        <v>NE</v>
      </c>
      <c r="AV32" s="567"/>
      <c r="AW32" s="417" t="str">
        <f>IF(AW31&lt;&gt;0,AW31,"NE")</f>
        <v>NE</v>
      </c>
      <c r="AX32" s="567"/>
      <c r="AY32" s="417" t="str">
        <f>IF(AY31&lt;&gt;0,AY31,"NE")</f>
        <v>NE</v>
      </c>
      <c r="AZ32" s="567"/>
      <c r="BA32" s="417" t="str">
        <f>IF(BA31&lt;&gt;0,BA31,"NE")</f>
        <v>NE</v>
      </c>
      <c r="BB32" s="567"/>
      <c r="BC32" s="417" t="str">
        <f>IF(BC31&lt;&gt;0,BC31,"NE")</f>
        <v>NE</v>
      </c>
      <c r="BD32" s="567"/>
      <c r="BE32" s="417" t="str">
        <f>IF(BE31&lt;&gt;0,BE31,"NE")</f>
        <v>NE</v>
      </c>
      <c r="BF32" s="565"/>
      <c r="BG32" s="418" t="str">
        <f>IF(BG31&lt;&gt;0,BG31,"NE")</f>
        <v>NE</v>
      </c>
      <c r="BH32" s="565"/>
      <c r="BI32" s="418" t="str">
        <f>IF(BI31&lt;&gt;0,BI31,"NE")</f>
        <v>NE</v>
      </c>
      <c r="BJ32" s="565"/>
      <c r="BK32" s="418" t="str">
        <f>IF(BK31&lt;&gt;0,BK31,"NE")</f>
        <v>NE</v>
      </c>
      <c r="BL32" s="565"/>
      <c r="BM32" s="418" t="str">
        <f>IF(BM31&lt;&gt;0,BM31,"NE")</f>
        <v>NE</v>
      </c>
      <c r="BN32" s="565"/>
      <c r="BO32" s="418" t="str">
        <f>IF(BO31&lt;&gt;0,BO31,"NE")</f>
        <v>NE</v>
      </c>
      <c r="BP32" s="567"/>
      <c r="BQ32" s="417" t="str">
        <f>IF(BQ31&lt;&gt;0,BQ31,"NE")</f>
        <v>NE</v>
      </c>
      <c r="BR32" s="567"/>
      <c r="BS32" s="417" t="str">
        <f>IF(BS31&lt;&gt;0,BS31,"NE")</f>
        <v>NE</v>
      </c>
      <c r="BT32" s="569"/>
      <c r="BU32" s="419" t="str">
        <f>IF(BU31&lt;&gt;0,BU31,"NE")</f>
        <v>NE</v>
      </c>
      <c r="BV32" s="571"/>
      <c r="BW32" s="420" t="str">
        <f>IF(BW31&lt;&gt;0,BW31,"NE")</f>
        <v>NE</v>
      </c>
      <c r="BX32" s="571"/>
      <c r="BY32" s="420" t="str">
        <f>IF(BY31&lt;&gt;0,BY31,"NE")</f>
        <v>NE</v>
      </c>
      <c r="BZ32" s="573"/>
      <c r="CA32" s="421" t="str">
        <f>IF(CA31&lt;&gt;0,CA31,"NE")</f>
        <v>NE</v>
      </c>
      <c r="CB32" s="573"/>
      <c r="CC32" s="421" t="str">
        <f>IF(CC31&lt;&gt;0,CC31,"NE")</f>
        <v>NE</v>
      </c>
      <c r="CD32" s="573"/>
      <c r="CE32" s="421" t="str">
        <f>IF(CE31&lt;&gt;0,CE31,"NE")</f>
        <v>NE</v>
      </c>
      <c r="CF32" s="575"/>
      <c r="CG32" s="422" t="str">
        <f>IF(CG31&lt;&gt;0,CG31,"NE")</f>
        <v>NE</v>
      </c>
      <c r="CH32" s="575"/>
      <c r="CI32" s="422" t="str">
        <f>IF(CI31&lt;&gt;0,CI31,"NE")</f>
        <v>NE</v>
      </c>
      <c r="CJ32" s="573"/>
      <c r="CK32" s="421" t="str">
        <f>IF(CK31&lt;&gt;0,CK31,"NE")</f>
        <v>NE</v>
      </c>
      <c r="CL32" s="573"/>
      <c r="CM32" s="421" t="str">
        <f>IF(CM31&lt;&gt;0,CM31,"NE")</f>
        <v>NE</v>
      </c>
      <c r="CN32" s="573"/>
      <c r="CO32" s="421" t="str">
        <f>IF(CO31&lt;&gt;0,CO31,"NE")</f>
        <v>NE</v>
      </c>
      <c r="CP32" s="579"/>
      <c r="CQ32" s="423" t="str">
        <f>IF(CQ31&lt;&gt;0,CQ31,"NE")</f>
        <v>NE</v>
      </c>
      <c r="CR32" s="579"/>
      <c r="CS32" s="423" t="str">
        <f>IF(CS31&lt;&gt;0,CS31,"NE")</f>
        <v>NE</v>
      </c>
      <c r="CT32" s="579"/>
      <c r="CU32" s="423" t="str">
        <f>IF(CU31&lt;&gt;0,CU31,"NE")</f>
        <v>NE</v>
      </c>
      <c r="CV32" s="577"/>
      <c r="CW32" s="423" t="str">
        <f>IF(CW31&lt;&gt;0,CW31,"NE")</f>
        <v>NE</v>
      </c>
      <c r="CX32" s="577"/>
      <c r="CY32" s="423" t="str">
        <f>IF(CY31&lt;&gt;0,CY31,"NE")</f>
        <v>NE</v>
      </c>
      <c r="CZ32" s="577"/>
      <c r="DA32" s="423" t="str">
        <f>IF(DA31&lt;&gt;0,DA31,"NE")</f>
        <v>NE</v>
      </c>
      <c r="DB32" s="563"/>
      <c r="DC32" s="424" t="e">
        <f>IF(DC31&lt;&gt;0,DC31,"NE")</f>
        <v>#REF!</v>
      </c>
      <c r="DD32" s="563"/>
      <c r="DE32" s="424" t="e">
        <f>IF(DE31&lt;&gt;0,DE31,"NE")</f>
        <v>#REF!</v>
      </c>
      <c r="DF32" s="561"/>
      <c r="DG32" s="424" t="e">
        <f>IF(DG31&lt;&gt;0,DG31,"NE")</f>
        <v>#REF!</v>
      </c>
      <c r="DH32" s="561"/>
      <c r="DI32" s="424" t="e">
        <f>IF(DI31&lt;&gt;0,DI31,"NE")</f>
        <v>#REF!</v>
      </c>
      <c r="DJ32" s="561"/>
      <c r="DK32" s="424" t="e">
        <f>IF(DK31&lt;&gt;0,DK31,"NE")</f>
        <v>#REF!</v>
      </c>
    </row>
    <row r="33" spans="2:107" x14ac:dyDescent="0.25">
      <c r="B33" s="391"/>
      <c r="C33" s="391"/>
      <c r="D33" s="391"/>
      <c r="E33" s="391"/>
      <c r="F33" s="391"/>
      <c r="G33" s="598"/>
      <c r="H33" s="598"/>
      <c r="I33" s="598"/>
      <c r="J33" s="598"/>
      <c r="K33" s="598"/>
      <c r="L33" s="598"/>
      <c r="P33" s="425"/>
      <c r="Q33" s="425"/>
      <c r="R33" s="425"/>
    </row>
    <row r="34" spans="2:107" hidden="1" x14ac:dyDescent="0.25">
      <c r="B34" s="391"/>
      <c r="C34" s="391"/>
      <c r="D34" s="391"/>
      <c r="E34" s="391"/>
      <c r="F34" s="391"/>
      <c r="G34" s="478"/>
      <c r="P34" s="228" t="str">
        <f>CONCATENATE(Q32,S32,U32)</f>
        <v>NENENE</v>
      </c>
      <c r="Q34" s="228">
        <f>IF(P34="NENENE",0,ROUNDUP(AVERAGE(Q32,S32,U32),0))</f>
        <v>0</v>
      </c>
      <c r="R34" s="425"/>
      <c r="S34" s="425"/>
      <c r="V34" s="228" t="str">
        <f>CONCATENATE(W32,Y32)</f>
        <v>NENE</v>
      </c>
      <c r="W34" s="228">
        <f>IF(V34="NENE",0,ROUNDUP(AVERAGE(W32,Y32),0))</f>
        <v>0</v>
      </c>
      <c r="Z34" s="228" t="str">
        <f>CONCATENATE(AA32,AC32,AE32)</f>
        <v>NENENE</v>
      </c>
      <c r="AA34" s="228">
        <f>IF(Z34="NENENE",0,ROUNDUP(AVERAGE(AA32,AC32,AE32),0))</f>
        <v>0</v>
      </c>
      <c r="AF34" s="228" t="str">
        <f>CONCATENATE(AG32)</f>
        <v>NE</v>
      </c>
      <c r="AG34" s="228">
        <f>IF(AF34="NE",0,ROUNDUP(AVERAGE(AG32),0))</f>
        <v>0</v>
      </c>
      <c r="AH34" s="228" t="str">
        <f>CONCATENATE(AI32)</f>
        <v>NE</v>
      </c>
      <c r="AI34" s="228">
        <f>IF(AH34="NE",0,ROUNDUP(AVERAGE(AI32),0))</f>
        <v>0</v>
      </c>
      <c r="AJ34" s="228" t="str">
        <f>CONCATENATE(AK32,AM32,AO32)</f>
        <v>NENENE</v>
      </c>
      <c r="AK34" s="228">
        <f>IF(AJ34="NENENE",0,ROUNDUP(AVERAGE(AK32,AM32,AO32),0))</f>
        <v>0</v>
      </c>
      <c r="AP34" s="228" t="str">
        <f>CONCATENATE(AQ32,AS32)</f>
        <v>NENE</v>
      </c>
      <c r="AQ34" s="228">
        <f>IF(AP34="NENE",0,ROUNDUP(AVERAGE(AQ32,AS32),0))</f>
        <v>0</v>
      </c>
      <c r="AT34" s="228" t="str">
        <f>CONCATENATE(AU32,AW32,AY32,BA32,BC32,BE32)</f>
        <v>NENENENENENE</v>
      </c>
      <c r="AU34" s="228">
        <f>IF(AT34="NENENENENENE",0,ROUNDUP(AVERAGE(AU32,AW32,AY32,BA32,BC32,BE32),0))</f>
        <v>0</v>
      </c>
      <c r="BF34" s="228" t="str">
        <f>CONCATENATE(BG32,BI32,BK32,BM32,BO32)</f>
        <v>NENENENENE</v>
      </c>
      <c r="BG34" s="228">
        <f>IF(BF34="NENENENENE",0,ROUNDUP(AVERAGE(BG32,BI32,BK32,BM32,BO32),0))</f>
        <v>0</v>
      </c>
      <c r="BP34" s="228" t="str">
        <f>CONCATENATE(BQ32,BS32)</f>
        <v>NENE</v>
      </c>
      <c r="BQ34" s="228">
        <f>IF(BP34="NENE",0,ROUNDUP(AVERAGE(BQ32,BS32),0))</f>
        <v>0</v>
      </c>
      <c r="BT34" s="228" t="str">
        <f>CONCATENATE(BU32,BW32,BY32)</f>
        <v>NENENE</v>
      </c>
      <c r="BU34" s="228">
        <f>IF(BT34="NENENE",0,ROUNDUP(AVERAGE(BU32,BW32,BY32),0))</f>
        <v>0</v>
      </c>
      <c r="BZ34" s="228" t="str">
        <f>CONCATENATE(CA32,CC32,CE32)</f>
        <v>NENENE</v>
      </c>
      <c r="CA34" s="228">
        <f>IF(BZ34="NENENE",0,ROUNDUP(AVERAGE(CA32,CC32,CE32),0))</f>
        <v>0</v>
      </c>
      <c r="CF34" s="228" t="str">
        <f>CONCATENATE(CG32,CI32)</f>
        <v>NENE</v>
      </c>
      <c r="CG34" s="228">
        <f>IF(CF34="NENE",0,ROUNDUP(AVERAGE(CG32,CI32),0))</f>
        <v>0</v>
      </c>
      <c r="CJ34" s="228" t="str">
        <f>CONCATENATE(CK32,CM32,CO32)</f>
        <v>NENENE</v>
      </c>
      <c r="CK34" s="228">
        <f>IF(CJ34="NENENE",0,ROUNDUP(AVERAGE(CK32,CM32,CO32),0))</f>
        <v>0</v>
      </c>
      <c r="CP34" s="228" t="str">
        <f>CONCATENATE(CQ32,CS32,CU32,CW32,CY32,DA32)</f>
        <v>NENENENENENE</v>
      </c>
      <c r="CQ34" s="228">
        <f>IF(CP34="NENENENENENE",0,ROUNDUP(AVERAGE(CQ32,CS32,CU32,CW32,CY32,DA32),0))</f>
        <v>0</v>
      </c>
      <c r="DB34" s="228" t="e">
        <f>CONCATENATE(DC32,DE32,DG32,DI32,DK32)</f>
        <v>#REF!</v>
      </c>
      <c r="DC34" s="228" t="e">
        <f>IF(DB34="NENENENENE",0,ROUNDUP(AVERAGE(DC32,DE32,DG32,DI32,DK32),0))</f>
        <v>#REF!</v>
      </c>
    </row>
    <row r="35" spans="2:107" x14ac:dyDescent="0.25">
      <c r="B35" s="391"/>
      <c r="C35" s="391"/>
      <c r="D35" s="391"/>
      <c r="E35" s="391"/>
      <c r="F35" s="391"/>
      <c r="G35" s="478"/>
    </row>
    <row r="36" spans="2:107" x14ac:dyDescent="0.25">
      <c r="B36" s="391"/>
      <c r="C36" s="391"/>
      <c r="D36" s="391"/>
      <c r="E36" s="391"/>
      <c r="F36" s="391"/>
      <c r="G36" s="478"/>
    </row>
    <row r="37" spans="2:107" x14ac:dyDescent="0.25">
      <c r="B37" s="391"/>
      <c r="C37" s="391"/>
      <c r="D37" s="391"/>
      <c r="E37" s="391"/>
      <c r="F37" s="391"/>
      <c r="G37" s="478"/>
    </row>
    <row r="38" spans="2:107" x14ac:dyDescent="0.25">
      <c r="B38" s="391"/>
      <c r="C38" s="391"/>
      <c r="D38" s="391"/>
      <c r="E38" s="391"/>
      <c r="F38" s="391"/>
      <c r="G38" s="478"/>
    </row>
    <row r="39" spans="2:107" x14ac:dyDescent="0.25">
      <c r="B39" s="391"/>
      <c r="C39" s="391"/>
      <c r="D39" s="391"/>
      <c r="E39" s="391"/>
      <c r="F39" s="391"/>
      <c r="G39" s="478"/>
    </row>
    <row r="40" spans="2:107" x14ac:dyDescent="0.25">
      <c r="B40" s="391"/>
      <c r="C40" s="391"/>
      <c r="D40" s="391"/>
      <c r="E40" s="391"/>
      <c r="F40" s="391"/>
      <c r="G40" s="478"/>
    </row>
    <row r="41" spans="2:107" x14ac:dyDescent="0.25">
      <c r="B41" s="391"/>
      <c r="C41" s="391"/>
      <c r="D41" s="391"/>
      <c r="E41" s="391"/>
      <c r="F41" s="391"/>
      <c r="G41" s="478"/>
    </row>
    <row r="42" spans="2:107" x14ac:dyDescent="0.25">
      <c r="B42" s="391"/>
      <c r="C42" s="391"/>
      <c r="D42" s="391"/>
      <c r="E42" s="391"/>
      <c r="F42" s="391"/>
      <c r="G42" s="478"/>
    </row>
    <row r="43" spans="2:107" x14ac:dyDescent="0.25">
      <c r="B43" s="391"/>
      <c r="C43" s="391"/>
      <c r="D43" s="391"/>
      <c r="E43" s="391"/>
      <c r="F43" s="391"/>
      <c r="G43" s="478"/>
    </row>
    <row r="44" spans="2:107" x14ac:dyDescent="0.25">
      <c r="B44" s="391"/>
      <c r="C44" s="391"/>
      <c r="D44" s="391"/>
      <c r="E44" s="391"/>
      <c r="F44" s="391"/>
      <c r="G44" s="478"/>
    </row>
    <row r="45" spans="2:107" x14ac:dyDescent="0.25">
      <c r="B45" s="391"/>
      <c r="C45" s="391"/>
      <c r="D45" s="391"/>
      <c r="E45" s="391"/>
      <c r="F45" s="391"/>
      <c r="G45" s="478"/>
    </row>
    <row r="46" spans="2:107" x14ac:dyDescent="0.25">
      <c r="B46" s="391"/>
      <c r="C46" s="391"/>
      <c r="D46" s="391"/>
      <c r="E46" s="391"/>
      <c r="F46" s="391"/>
      <c r="G46" s="478"/>
    </row>
  </sheetData>
  <sheetProtection sheet="1" objects="1" scenarios="1" selectLockedCells="1"/>
  <mergeCells count="55">
    <mergeCell ref="A17:A29"/>
    <mergeCell ref="A4:A16"/>
    <mergeCell ref="P31:P32"/>
    <mergeCell ref="R31:R32"/>
    <mergeCell ref="G32:J33"/>
    <mergeCell ref="K32:L33"/>
    <mergeCell ref="N32:O32"/>
    <mergeCell ref="T31:T32"/>
    <mergeCell ref="V31:V32"/>
    <mergeCell ref="X31:X32"/>
    <mergeCell ref="Z31:Z32"/>
    <mergeCell ref="AB31:AB32"/>
    <mergeCell ref="AD31:AD32"/>
    <mergeCell ref="AF31:AF32"/>
    <mergeCell ref="AH31:AH32"/>
    <mergeCell ref="AJ31:AJ32"/>
    <mergeCell ref="AL31:AL32"/>
    <mergeCell ref="AN31:AN32"/>
    <mergeCell ref="AP31:AP32"/>
    <mergeCell ref="AR31:AR32"/>
    <mergeCell ref="BF31:BF32"/>
    <mergeCell ref="BH31:BH32"/>
    <mergeCell ref="BJ31:BJ32"/>
    <mergeCell ref="BL31:BL32"/>
    <mergeCell ref="AT31:AT32"/>
    <mergeCell ref="AV31:AV32"/>
    <mergeCell ref="AX31:AX32"/>
    <mergeCell ref="AZ31:AZ32"/>
    <mergeCell ref="BB31:BB32"/>
    <mergeCell ref="BD31:BD32"/>
    <mergeCell ref="CV31:CV32"/>
    <mergeCell ref="CX31:CX32"/>
    <mergeCell ref="CZ31:CZ32"/>
    <mergeCell ref="CH31:CH32"/>
    <mergeCell ref="CJ31:CJ32"/>
    <mergeCell ref="CL31:CL32"/>
    <mergeCell ref="CN31:CN32"/>
    <mergeCell ref="CP31:CP32"/>
    <mergeCell ref="CR31:CR32"/>
    <mergeCell ref="CT31:CT32"/>
    <mergeCell ref="BX31:BX32"/>
    <mergeCell ref="BZ31:BZ32"/>
    <mergeCell ref="CB31:CB32"/>
    <mergeCell ref="CD31:CD32"/>
    <mergeCell ref="CF31:CF32"/>
    <mergeCell ref="BN31:BN32"/>
    <mergeCell ref="BP31:BP32"/>
    <mergeCell ref="BR31:BR32"/>
    <mergeCell ref="BT31:BT32"/>
    <mergeCell ref="BV31:BV32"/>
    <mergeCell ref="DF31:DF32"/>
    <mergeCell ref="DH31:DH32"/>
    <mergeCell ref="DJ31:DJ32"/>
    <mergeCell ref="DB31:DB32"/>
    <mergeCell ref="DD31:DD32"/>
  </mergeCells>
  <pageMargins left="0.7" right="0.7" top="0.75" bottom="0.75" header="0.3" footer="0.3"/>
  <pageSetup paperSize="9" firstPageNumber="2147483648" orientation="portrait" verticalDpi="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C7" sqref="C7"/>
    </sheetView>
  </sheetViews>
  <sheetFormatPr baseColWidth="10" defaultColWidth="11.5703125" defaultRowHeight="15" x14ac:dyDescent="0.25"/>
  <cols>
    <col min="1" max="1" width="11.5703125" style="228"/>
    <col min="2" max="2" width="110.85546875" style="228" customWidth="1"/>
    <col min="3" max="7" width="3.7109375" style="228" bestFit="1" customWidth="1"/>
    <col min="8" max="16384" width="11.5703125" style="228"/>
  </cols>
  <sheetData>
    <row r="1" spans="1:7" ht="15" customHeight="1" x14ac:dyDescent="0.25">
      <c r="A1" s="603" t="s">
        <v>990</v>
      </c>
      <c r="B1" s="604"/>
      <c r="C1" s="607" t="s">
        <v>991</v>
      </c>
      <c r="D1" s="610" t="s">
        <v>992</v>
      </c>
      <c r="E1" s="611"/>
      <c r="F1" s="611"/>
      <c r="G1" s="611"/>
    </row>
    <row r="2" spans="1:7" ht="123" thickBot="1" x14ac:dyDescent="0.3">
      <c r="A2" s="605"/>
      <c r="B2" s="606"/>
      <c r="C2" s="608"/>
      <c r="D2" s="426" t="s">
        <v>993</v>
      </c>
      <c r="E2" s="427" t="s">
        <v>994</v>
      </c>
      <c r="F2" s="428" t="s">
        <v>995</v>
      </c>
      <c r="G2" s="429" t="s">
        <v>996</v>
      </c>
    </row>
    <row r="3" spans="1:7" ht="19.5" thickBot="1" x14ac:dyDescent="0.35">
      <c r="A3" s="601" t="s">
        <v>1037</v>
      </c>
      <c r="B3" s="602"/>
      <c r="C3" s="609"/>
      <c r="D3" s="430">
        <v>1</v>
      </c>
      <c r="E3" s="431">
        <v>2</v>
      </c>
      <c r="F3" s="432">
        <v>3</v>
      </c>
      <c r="G3" s="433">
        <v>4</v>
      </c>
    </row>
    <row r="4" spans="1:7" x14ac:dyDescent="0.25">
      <c r="A4" s="434" t="s">
        <v>514</v>
      </c>
      <c r="B4" s="435" t="s">
        <v>816</v>
      </c>
      <c r="C4" s="453"/>
      <c r="D4" s="453"/>
      <c r="E4" s="453" t="str">
        <f>IF('4. Barème E32a'!$Q$34=2,"X","")</f>
        <v/>
      </c>
      <c r="F4" s="453" t="str">
        <f>IF('4. Barème E32a'!$Q$34=3,"X","")</f>
        <v/>
      </c>
      <c r="G4" s="453" t="str">
        <f>IF('4. Barème E32a'!$Q$34=4,"X","")</f>
        <v/>
      </c>
    </row>
    <row r="5" spans="1:7" x14ac:dyDescent="0.25">
      <c r="A5" s="434" t="s">
        <v>522</v>
      </c>
      <c r="B5" s="435" t="s">
        <v>116</v>
      </c>
      <c r="C5" s="454"/>
      <c r="D5" s="454"/>
      <c r="E5" s="454" t="str">
        <f>IF('4. Barème E32a'!$W$34=2,"X","")</f>
        <v/>
      </c>
      <c r="F5" s="454" t="str">
        <f>IF('4. Barème E32a'!$W$34=3,"X","")</f>
        <v/>
      </c>
      <c r="G5" s="454" t="str">
        <f>IF('4. Barème E32a'!$W$34=4,"X","")</f>
        <v/>
      </c>
    </row>
    <row r="6" spans="1:7" x14ac:dyDescent="0.25">
      <c r="A6" s="436" t="s">
        <v>524</v>
      </c>
      <c r="B6" s="437" t="s">
        <v>826</v>
      </c>
      <c r="C6" s="454"/>
      <c r="D6" s="454"/>
      <c r="E6" s="454" t="str">
        <f>IF('4. Barème E32a'!$AA$34=2,"X","")</f>
        <v/>
      </c>
      <c r="F6" s="454" t="str">
        <f>IF('4. Barème E32a'!$AA$34=3,"X","")</f>
        <v/>
      </c>
      <c r="G6" s="454" t="str">
        <f>IF('4. Barème E32a'!$AA$34=4,"X","")</f>
        <v/>
      </c>
    </row>
    <row r="7" spans="1:7" x14ac:dyDescent="0.25">
      <c r="A7" s="434" t="s">
        <v>997</v>
      </c>
      <c r="B7" s="435" t="s">
        <v>829</v>
      </c>
      <c r="C7" s="454"/>
      <c r="D7" s="454"/>
      <c r="E7" s="454" t="str">
        <f>IF('4. Barème E32a'!$AG$34=2,"X","")</f>
        <v/>
      </c>
      <c r="F7" s="454" t="str">
        <f>IF('4. Barème E32a'!$AG$34=3,"X","")</f>
        <v/>
      </c>
      <c r="G7" s="454" t="str">
        <f>IF('4. Barème E32a'!$AG$34=4,"X","")</f>
        <v/>
      </c>
    </row>
    <row r="8" spans="1:7" x14ac:dyDescent="0.25">
      <c r="A8" s="434" t="s">
        <v>998</v>
      </c>
      <c r="B8" s="438" t="s">
        <v>983</v>
      </c>
      <c r="C8" s="454"/>
      <c r="D8" s="454"/>
      <c r="E8" s="454" t="str">
        <f>IF('4. Barème E32a'!$AI$34=2,"X","")</f>
        <v/>
      </c>
      <c r="F8" s="454" t="str">
        <f>IF('4. Barème E32a'!$AI$34=3,"X","")</f>
        <v/>
      </c>
      <c r="G8" s="454" t="str">
        <f>IF('4. Barème E32a'!$AI$34=4,"X","")</f>
        <v/>
      </c>
    </row>
    <row r="9" spans="1:7" ht="15.75" thickBot="1" x14ac:dyDescent="0.3">
      <c r="A9" s="439" t="s">
        <v>999</v>
      </c>
      <c r="B9" s="440" t="s">
        <v>127</v>
      </c>
      <c r="C9" s="441"/>
      <c r="D9" s="454"/>
      <c r="E9" s="454" t="str">
        <f>IF('4. Barème E32a'!$AK$34=2,"X","")</f>
        <v/>
      </c>
      <c r="F9" s="454" t="str">
        <f>IF('4. Barème E32a'!$AK$34=3,"X","")</f>
        <v/>
      </c>
      <c r="G9" s="454" t="str">
        <f>IF('4. Barème E32a'!$AK$34=4,"X","")</f>
        <v/>
      </c>
    </row>
    <row r="10" spans="1:7" ht="19.5" thickBot="1" x14ac:dyDescent="0.35">
      <c r="A10" s="601" t="s">
        <v>1038</v>
      </c>
      <c r="B10" s="602"/>
      <c r="C10" s="442" t="s">
        <v>1000</v>
      </c>
      <c r="D10" s="443">
        <v>1</v>
      </c>
      <c r="E10" s="444">
        <v>2</v>
      </c>
      <c r="F10" s="445">
        <v>3</v>
      </c>
      <c r="G10" s="446">
        <v>4</v>
      </c>
    </row>
    <row r="11" spans="1:7" x14ac:dyDescent="0.25">
      <c r="A11" s="434" t="s">
        <v>1001</v>
      </c>
      <c r="B11" s="435" t="s">
        <v>441</v>
      </c>
      <c r="C11" s="454"/>
      <c r="D11" s="454" t="str">
        <f>IF('4. Barème E32a'!$AQ$34=1,"X","")</f>
        <v/>
      </c>
      <c r="E11" s="454" t="str">
        <f>IF('4. Barème E32a'!$AQ$34=2,"X","")</f>
        <v/>
      </c>
      <c r="F11" s="454" t="str">
        <f>IF('4. Barème E32a'!$AQ$34=3,"X","")</f>
        <v/>
      </c>
      <c r="G11" s="454" t="str">
        <f>IF('4. Barème E32a'!$AQ$34=4,"X","")</f>
        <v/>
      </c>
    </row>
    <row r="12" spans="1:7" x14ac:dyDescent="0.25">
      <c r="A12" s="434" t="s">
        <v>1002</v>
      </c>
      <c r="B12" s="435" t="s">
        <v>835</v>
      </c>
      <c r="C12" s="454"/>
      <c r="D12" s="454" t="str">
        <f>IF('4. Barème E32a'!$AU$34=1,"X","")</f>
        <v/>
      </c>
      <c r="E12" s="454" t="str">
        <f>IF('4. Barème E32a'!$AU$34=2,"X","")</f>
        <v/>
      </c>
      <c r="F12" s="454" t="str">
        <f>IF('4. Barème E32a'!$AU$34=3,"X","")</f>
        <v/>
      </c>
      <c r="G12" s="454" t="str">
        <f>IF('4. Barème E32a'!$AU$34=4,"X","")</f>
        <v/>
      </c>
    </row>
    <row r="13" spans="1:7" x14ac:dyDescent="0.25">
      <c r="A13" s="447" t="s">
        <v>1003</v>
      </c>
      <c r="B13" s="448" t="s">
        <v>846</v>
      </c>
      <c r="C13" s="441"/>
      <c r="D13" s="454" t="str">
        <f>IF('4. Barème E32a'!$BG$34=1,"X","")</f>
        <v/>
      </c>
      <c r="E13" s="454" t="str">
        <f>IF('4. Barème E32a'!$BG$34=2,"X","")</f>
        <v/>
      </c>
      <c r="F13" s="454" t="str">
        <f>IF('4. Barème E32a'!$BG$34=3,"X","")</f>
        <v/>
      </c>
      <c r="G13" s="454" t="str">
        <f>IF('4. Barème E32a'!$BG$34=4,"X","")</f>
        <v/>
      </c>
    </row>
    <row r="14" spans="1:7" x14ac:dyDescent="0.25">
      <c r="A14" s="434" t="s">
        <v>1004</v>
      </c>
      <c r="B14" s="435" t="s">
        <v>856</v>
      </c>
      <c r="C14" s="454"/>
      <c r="D14" s="454" t="str">
        <f>IF('4. Barème E32a'!$BQ$34=1,"X","")</f>
        <v/>
      </c>
      <c r="E14" s="454" t="str">
        <f>IF('4. Barème E32a'!$BQ$34=2,"X","")</f>
        <v/>
      </c>
      <c r="F14" s="454" t="str">
        <f>IF('4. Barème E32a'!$BQ$34=3,"X","")</f>
        <v/>
      </c>
      <c r="G14" s="454" t="str">
        <f>IF('4. Barème E32a'!$BQ$34=4,"X","")</f>
        <v/>
      </c>
    </row>
    <row r="15" spans="1:7" x14ac:dyDescent="0.25">
      <c r="A15" s="434" t="s">
        <v>815</v>
      </c>
      <c r="B15" s="435" t="s">
        <v>859</v>
      </c>
      <c r="C15" s="454"/>
      <c r="D15" s="454" t="str">
        <f>IF('4. Barème E32a'!$BU$34=1,"X","")</f>
        <v/>
      </c>
      <c r="E15" s="454" t="str">
        <f>IF('4. Barème E32a'!$BU$34=2,"X","")</f>
        <v/>
      </c>
      <c r="F15" s="454" t="str">
        <f>IF('4. Barème E32a'!$BU$34=3,"X","")</f>
        <v/>
      </c>
      <c r="G15" s="454" t="str">
        <f>IF('4. Barème E32a'!$BU$34=4,"X","")</f>
        <v/>
      </c>
    </row>
    <row r="16" spans="1:7" ht="15.75" thickBot="1" x14ac:dyDescent="0.3">
      <c r="A16" s="434" t="s">
        <v>819</v>
      </c>
      <c r="B16" s="435" t="s">
        <v>775</v>
      </c>
      <c r="C16" s="454"/>
      <c r="D16" s="454" t="str">
        <f>IF('4. Barème E32a'!$CA$34=1,"X","")</f>
        <v/>
      </c>
      <c r="E16" s="454" t="str">
        <f>IF('4. Barème E32a'!$CA$34=2,"X","")</f>
        <v/>
      </c>
      <c r="F16" s="454" t="str">
        <f>IF('4. Barème E32a'!$CA$34=3,"X","")</f>
        <v/>
      </c>
      <c r="G16" s="454" t="str">
        <f>IF('4. Barème E32a'!$CA$34=4,"X","")</f>
        <v/>
      </c>
    </row>
    <row r="17" spans="1:7" ht="19.5" thickBot="1" x14ac:dyDescent="0.35">
      <c r="A17" s="601" t="s">
        <v>1005</v>
      </c>
      <c r="B17" s="602"/>
      <c r="C17" s="442" t="s">
        <v>1000</v>
      </c>
      <c r="D17" s="443">
        <v>1</v>
      </c>
      <c r="E17" s="444">
        <v>2</v>
      </c>
      <c r="F17" s="445">
        <v>3</v>
      </c>
      <c r="G17" s="446">
        <v>4</v>
      </c>
    </row>
    <row r="18" spans="1:7" x14ac:dyDescent="0.25">
      <c r="A18" s="449" t="s">
        <v>526</v>
      </c>
      <c r="B18" s="450" t="s">
        <v>868</v>
      </c>
      <c r="C18" s="454"/>
      <c r="D18" s="454" t="str">
        <f>IF('4. Barème E32a'!$CG$34=1,"X","")</f>
        <v/>
      </c>
      <c r="E18" s="454" t="str">
        <f>IF('4. Barème E32a'!$CG$34=2,"X","")</f>
        <v/>
      </c>
      <c r="F18" s="454" t="str">
        <f>IF('4. Barème E32a'!$CG$34=3,"X","")</f>
        <v/>
      </c>
      <c r="G18" s="454" t="str">
        <f>IF('4. Barème E32a'!$CG$34=4,"X","")</f>
        <v/>
      </c>
    </row>
    <row r="19" spans="1:7" x14ac:dyDescent="0.25">
      <c r="A19" s="449" t="s">
        <v>529</v>
      </c>
      <c r="B19" s="450" t="s">
        <v>874</v>
      </c>
      <c r="C19" s="454"/>
      <c r="D19" s="454" t="str">
        <f>IF('4. Barème E32a'!$CK$34=1,"X","")</f>
        <v/>
      </c>
      <c r="E19" s="454" t="str">
        <f>IF('4. Barème E32a'!$CK$34=2,"X","")</f>
        <v/>
      </c>
      <c r="F19" s="454" t="str">
        <f>IF('4. Barème E32a'!$CK$34=3,"X","")</f>
        <v/>
      </c>
      <c r="G19" s="454" t="str">
        <f>IF('4. Barème E32a'!$CK$34=4,"X","")</f>
        <v/>
      </c>
    </row>
    <row r="20" spans="1:7" x14ac:dyDescent="0.25">
      <c r="A20" s="451" t="s">
        <v>1006</v>
      </c>
      <c r="B20" s="452" t="s">
        <v>880</v>
      </c>
      <c r="C20" s="441"/>
      <c r="D20" s="454" t="str">
        <f>IF('4. Barème E32a'!$CQ$34=1,"X","")</f>
        <v/>
      </c>
      <c r="E20" s="454" t="str">
        <f>IF('4. Barème E32a'!$CQ$34=2,"X","")</f>
        <v/>
      </c>
      <c r="F20" s="454" t="str">
        <f>IF('4. Barème E32a'!$CQ$34=3,"X","")</f>
        <v/>
      </c>
      <c r="G20" s="454" t="str">
        <f>IF('4. Barème E32a'!$CQ$34=4,"X","")</f>
        <v/>
      </c>
    </row>
    <row r="21" spans="1:7" x14ac:dyDescent="0.25">
      <c r="A21" s="449" t="s">
        <v>1007</v>
      </c>
      <c r="B21" s="450" t="s">
        <v>889</v>
      </c>
      <c r="C21" s="454"/>
      <c r="D21" s="454" t="e">
        <f>IF('4. Barème E32a'!$DC$34=1,"X","")</f>
        <v>#REF!</v>
      </c>
      <c r="E21" s="454" t="e">
        <f>IF('4. Barème E32a'!$DC$34=2,"X","")</f>
        <v>#REF!</v>
      </c>
      <c r="F21" s="454" t="e">
        <f>IF('4. Barème E32a'!$DC$34=3,"X","")</f>
        <v>#REF!</v>
      </c>
      <c r="G21" s="454" t="e">
        <f>IF('4. Barème E32a'!$DC$34=4,"X","")</f>
        <v>#REF!</v>
      </c>
    </row>
  </sheetData>
  <sheetProtection sheet="1" objects="1" scenarios="1" selectLockedCells="1"/>
  <mergeCells count="6">
    <mergeCell ref="A17:B17"/>
    <mergeCell ref="A1:B2"/>
    <mergeCell ref="C1:C3"/>
    <mergeCell ref="D1:G1"/>
    <mergeCell ref="A3:B3"/>
    <mergeCell ref="A10:B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4"/>
  <sheetViews>
    <sheetView topLeftCell="E119" zoomScale="70" workbookViewId="0">
      <selection activeCell="F140" sqref="F140"/>
    </sheetView>
  </sheetViews>
  <sheetFormatPr baseColWidth="10" defaultRowHeight="15" x14ac:dyDescent="0.25"/>
  <cols>
    <col min="1" max="1" width="53.5703125" customWidth="1"/>
    <col min="2" max="2" width="4.42578125" customWidth="1"/>
    <col min="3" max="3" width="20.28515625" customWidth="1"/>
    <col min="4" max="4" width="10.28515625" style="11" customWidth="1"/>
    <col min="6" max="6" width="121.28515625" customWidth="1"/>
    <col min="7" max="7" width="10.28515625" style="11" customWidth="1"/>
    <col min="8" max="8" width="167.7109375" customWidth="1"/>
    <col min="9" max="9" width="10.5703125" customWidth="1"/>
    <col min="10" max="10" width="5.28515625" customWidth="1"/>
    <col min="11" max="11" width="14.28515625" style="11" customWidth="1"/>
    <col min="12" max="12" width="23.5703125" style="11" customWidth="1"/>
    <col min="13" max="17" width="3.7109375" style="11" customWidth="1"/>
    <col min="18" max="18" width="4.28515625" style="11" customWidth="1"/>
    <col min="19" max="19" width="3.7109375" style="11" customWidth="1"/>
    <col min="20" max="20" width="3.7109375" customWidth="1"/>
    <col min="23" max="23" width="28.85546875" customWidth="1"/>
  </cols>
  <sheetData>
    <row r="1" spans="1:23" ht="54.4" customHeight="1" x14ac:dyDescent="0.25">
      <c r="A1" s="17" t="s">
        <v>206</v>
      </c>
      <c r="B1" s="613" t="s">
        <v>239</v>
      </c>
      <c r="C1" s="613"/>
      <c r="D1" s="10" t="s">
        <v>240</v>
      </c>
      <c r="E1" s="613" t="s">
        <v>105</v>
      </c>
      <c r="F1" s="613"/>
      <c r="G1" s="10" t="s">
        <v>240</v>
      </c>
      <c r="H1" t="s">
        <v>241</v>
      </c>
      <c r="K1" s="20" t="s">
        <v>242</v>
      </c>
      <c r="L1" s="20" t="s">
        <v>243</v>
      </c>
      <c r="M1" s="20" t="s">
        <v>244</v>
      </c>
      <c r="N1" s="20" t="s">
        <v>245</v>
      </c>
      <c r="O1" s="20" t="s">
        <v>246</v>
      </c>
      <c r="P1" s="20" t="s">
        <v>247</v>
      </c>
      <c r="Q1" s="20" t="s">
        <v>248</v>
      </c>
      <c r="R1" s="20" t="s">
        <v>249</v>
      </c>
      <c r="S1" s="20" t="s">
        <v>250</v>
      </c>
      <c r="T1" s="20" t="s">
        <v>251</v>
      </c>
    </row>
    <row r="2" spans="1:23" ht="15.75" thickBot="1" x14ac:dyDescent="0.3">
      <c r="A2" s="17"/>
      <c r="B2" s="10"/>
      <c r="C2" s="10"/>
      <c r="D2" s="10" t="s">
        <v>43</v>
      </c>
      <c r="E2" s="10" t="s">
        <v>43</v>
      </c>
      <c r="F2" s="10" t="s">
        <v>43</v>
      </c>
      <c r="G2" s="10" t="s">
        <v>43</v>
      </c>
      <c r="H2" s="11" t="s">
        <v>43</v>
      </c>
      <c r="I2" s="10" t="s">
        <v>43</v>
      </c>
      <c r="J2" s="10" t="s">
        <v>43</v>
      </c>
      <c r="K2" s="10" t="s">
        <v>43</v>
      </c>
      <c r="L2" s="10" t="s">
        <v>43</v>
      </c>
      <c r="V2" t="s">
        <v>252</v>
      </c>
    </row>
    <row r="3" spans="1:23" ht="15" customHeight="1" thickBot="1" x14ac:dyDescent="0.3">
      <c r="A3" s="19" t="s">
        <v>209</v>
      </c>
      <c r="B3" s="17" t="s">
        <v>253</v>
      </c>
      <c r="C3" s="614" t="s">
        <v>254</v>
      </c>
      <c r="D3" s="21" t="s">
        <v>255</v>
      </c>
      <c r="E3" s="17" t="s">
        <v>256</v>
      </c>
      <c r="F3" s="22" t="s">
        <v>257</v>
      </c>
      <c r="G3" s="21" t="s">
        <v>255</v>
      </c>
      <c r="H3" s="23" t="s">
        <v>258</v>
      </c>
      <c r="I3" s="21" t="s">
        <v>255</v>
      </c>
      <c r="J3" s="17" t="s">
        <v>256</v>
      </c>
      <c r="K3" s="24" t="s">
        <v>259</v>
      </c>
      <c r="L3" s="24" t="s">
        <v>260</v>
      </c>
      <c r="M3" s="25" t="s">
        <v>192</v>
      </c>
      <c r="N3" s="25" t="s">
        <v>192</v>
      </c>
      <c r="O3" s="25" t="s">
        <v>192</v>
      </c>
      <c r="P3" s="25"/>
      <c r="Q3" s="25"/>
      <c r="R3" s="25" t="s">
        <v>192</v>
      </c>
      <c r="S3" s="25" t="s">
        <v>192</v>
      </c>
      <c r="T3" s="3"/>
      <c r="V3" t="s">
        <v>43</v>
      </c>
      <c r="W3" t="s">
        <v>43</v>
      </c>
    </row>
    <row r="4" spans="1:23" ht="15.75" thickBot="1" x14ac:dyDescent="0.3">
      <c r="A4" s="19" t="s">
        <v>71</v>
      </c>
      <c r="B4" s="26"/>
      <c r="C4" s="614"/>
      <c r="D4" s="27" t="s">
        <v>261</v>
      </c>
      <c r="E4" s="17" t="s">
        <v>256</v>
      </c>
      <c r="F4" s="22" t="s">
        <v>257</v>
      </c>
      <c r="G4" s="27" t="s">
        <v>261</v>
      </c>
      <c r="H4" s="28" t="s">
        <v>262</v>
      </c>
      <c r="I4" s="27" t="s">
        <v>261</v>
      </c>
      <c r="J4" s="17" t="s">
        <v>256</v>
      </c>
      <c r="K4" s="24" t="s">
        <v>259</v>
      </c>
      <c r="L4" s="24" t="s">
        <v>260</v>
      </c>
      <c r="M4" s="25" t="s">
        <v>192</v>
      </c>
      <c r="N4" s="25" t="s">
        <v>192</v>
      </c>
      <c r="O4" s="25" t="s">
        <v>192</v>
      </c>
      <c r="P4" s="25"/>
      <c r="Q4" s="25"/>
      <c r="R4" s="25" t="s">
        <v>192</v>
      </c>
      <c r="S4" s="25" t="s">
        <v>192</v>
      </c>
      <c r="T4" s="3"/>
      <c r="V4" s="29" t="s">
        <v>259</v>
      </c>
      <c r="W4" s="30" t="s">
        <v>260</v>
      </c>
    </row>
    <row r="5" spans="1:23" ht="15.75" thickBot="1" x14ac:dyDescent="0.3">
      <c r="A5" s="19" t="s">
        <v>212</v>
      </c>
      <c r="B5" s="26"/>
      <c r="C5" s="614"/>
      <c r="D5" s="27" t="s">
        <v>263</v>
      </c>
      <c r="E5" s="17" t="s">
        <v>256</v>
      </c>
      <c r="F5" s="22" t="s">
        <v>257</v>
      </c>
      <c r="G5" s="27" t="s">
        <v>263</v>
      </c>
      <c r="H5" s="28" t="s">
        <v>264</v>
      </c>
      <c r="I5" s="27" t="s">
        <v>263</v>
      </c>
      <c r="J5" s="17" t="s">
        <v>256</v>
      </c>
      <c r="K5" s="24" t="s">
        <v>259</v>
      </c>
      <c r="L5" s="24" t="s">
        <v>260</v>
      </c>
      <c r="M5" s="25" t="s">
        <v>192</v>
      </c>
      <c r="N5" s="25" t="s">
        <v>192</v>
      </c>
      <c r="O5" s="25" t="s">
        <v>192</v>
      </c>
      <c r="P5" s="25"/>
      <c r="Q5" s="25"/>
      <c r="R5" s="25" t="s">
        <v>192</v>
      </c>
      <c r="S5" s="25" t="s">
        <v>192</v>
      </c>
      <c r="T5" s="3"/>
      <c r="V5" s="31" t="s">
        <v>265</v>
      </c>
      <c r="W5" s="32" t="s">
        <v>266</v>
      </c>
    </row>
    <row r="6" spans="1:23" ht="15.75" thickBot="1" x14ac:dyDescent="0.3">
      <c r="A6" s="19" t="s">
        <v>267</v>
      </c>
      <c r="B6" s="26"/>
      <c r="C6" s="17"/>
      <c r="D6" s="27" t="s">
        <v>268</v>
      </c>
      <c r="E6" s="17" t="s">
        <v>256</v>
      </c>
      <c r="F6" s="22" t="s">
        <v>257</v>
      </c>
      <c r="G6" s="27" t="s">
        <v>268</v>
      </c>
      <c r="H6" s="28" t="s">
        <v>269</v>
      </c>
      <c r="I6" s="27" t="s">
        <v>268</v>
      </c>
      <c r="J6" s="17" t="s">
        <v>256</v>
      </c>
      <c r="K6" s="24" t="s">
        <v>259</v>
      </c>
      <c r="L6" s="24" t="s">
        <v>260</v>
      </c>
      <c r="M6" s="25" t="s">
        <v>192</v>
      </c>
      <c r="N6" s="25" t="s">
        <v>192</v>
      </c>
      <c r="O6" s="25" t="s">
        <v>192</v>
      </c>
      <c r="P6" s="25"/>
      <c r="Q6" s="25"/>
      <c r="R6" s="25" t="s">
        <v>192</v>
      </c>
      <c r="S6" s="25" t="s">
        <v>192</v>
      </c>
      <c r="T6" s="3"/>
      <c r="V6" s="33" t="s">
        <v>270</v>
      </c>
      <c r="W6" s="34" t="s">
        <v>271</v>
      </c>
    </row>
    <row r="7" spans="1:23" ht="15.75" thickBot="1" x14ac:dyDescent="0.3">
      <c r="B7" s="26"/>
      <c r="C7" s="17"/>
      <c r="D7" s="35" t="s">
        <v>272</v>
      </c>
      <c r="E7" s="17" t="s">
        <v>256</v>
      </c>
      <c r="F7" s="22" t="s">
        <v>257</v>
      </c>
      <c r="G7" s="35" t="s">
        <v>272</v>
      </c>
      <c r="H7" s="36" t="s">
        <v>273</v>
      </c>
      <c r="I7" s="35" t="s">
        <v>272</v>
      </c>
      <c r="J7" s="17" t="s">
        <v>256</v>
      </c>
      <c r="K7" s="24" t="s">
        <v>259</v>
      </c>
      <c r="L7" s="24" t="s">
        <v>260</v>
      </c>
      <c r="M7" s="25" t="s">
        <v>192</v>
      </c>
      <c r="N7" s="25" t="s">
        <v>192</v>
      </c>
      <c r="O7" s="25" t="s">
        <v>192</v>
      </c>
      <c r="P7" s="25"/>
      <c r="Q7" s="25"/>
      <c r="R7" s="25" t="s">
        <v>192</v>
      </c>
      <c r="S7" s="25" t="s">
        <v>192</v>
      </c>
      <c r="T7" s="3"/>
      <c r="V7" s="37" t="s">
        <v>274</v>
      </c>
      <c r="W7" s="38" t="s">
        <v>275</v>
      </c>
    </row>
    <row r="8" spans="1:23" x14ac:dyDescent="0.25">
      <c r="A8" s="17"/>
      <c r="B8" s="17"/>
      <c r="C8" s="17"/>
      <c r="D8" s="39" t="s">
        <v>276</v>
      </c>
      <c r="E8" s="17" t="s">
        <v>277</v>
      </c>
      <c r="F8" s="40" t="s">
        <v>278</v>
      </c>
      <c r="G8" s="39" t="s">
        <v>276</v>
      </c>
      <c r="H8" s="41" t="s">
        <v>279</v>
      </c>
      <c r="I8" s="39" t="s">
        <v>276</v>
      </c>
      <c r="J8" s="17" t="s">
        <v>277</v>
      </c>
      <c r="K8" s="42" t="s">
        <v>265</v>
      </c>
      <c r="L8" s="42" t="s">
        <v>266</v>
      </c>
      <c r="M8" s="43" t="s">
        <v>192</v>
      </c>
      <c r="N8" s="43"/>
      <c r="O8" s="43" t="s">
        <v>192</v>
      </c>
      <c r="P8" s="43" t="s">
        <v>192</v>
      </c>
      <c r="Q8" s="43"/>
      <c r="R8" s="43" t="s">
        <v>192</v>
      </c>
      <c r="S8" s="43"/>
      <c r="T8" s="44"/>
    </row>
    <row r="9" spans="1:23" x14ac:dyDescent="0.25">
      <c r="A9" s="17"/>
      <c r="B9" s="17"/>
      <c r="C9" s="17"/>
      <c r="D9" s="45" t="s">
        <v>280</v>
      </c>
      <c r="E9" s="17" t="s">
        <v>277</v>
      </c>
      <c r="F9" s="40" t="s">
        <v>278</v>
      </c>
      <c r="G9" s="45" t="s">
        <v>280</v>
      </c>
      <c r="H9" s="46" t="s">
        <v>281</v>
      </c>
      <c r="I9" s="45" t="s">
        <v>280</v>
      </c>
      <c r="J9" s="17" t="s">
        <v>277</v>
      </c>
      <c r="K9" s="42" t="s">
        <v>265</v>
      </c>
      <c r="L9" s="42" t="s">
        <v>266</v>
      </c>
      <c r="M9" s="43" t="s">
        <v>192</v>
      </c>
      <c r="N9" s="43"/>
      <c r="O9" s="43" t="s">
        <v>192</v>
      </c>
      <c r="P9" s="43" t="s">
        <v>192</v>
      </c>
      <c r="Q9" s="43"/>
      <c r="R9" s="43" t="s">
        <v>192</v>
      </c>
      <c r="S9" s="43"/>
      <c r="T9" s="44"/>
    </row>
    <row r="10" spans="1:23" x14ac:dyDescent="0.25">
      <c r="A10" s="17"/>
      <c r="B10" s="17"/>
      <c r="C10" s="17"/>
      <c r="D10" s="45" t="s">
        <v>282</v>
      </c>
      <c r="E10" s="17" t="s">
        <v>277</v>
      </c>
      <c r="F10" s="40" t="s">
        <v>278</v>
      </c>
      <c r="G10" s="45" t="s">
        <v>282</v>
      </c>
      <c r="H10" s="46" t="s">
        <v>283</v>
      </c>
      <c r="I10" s="45" t="s">
        <v>282</v>
      </c>
      <c r="J10" s="17" t="s">
        <v>277</v>
      </c>
      <c r="K10" s="42" t="s">
        <v>265</v>
      </c>
      <c r="L10" s="42" t="s">
        <v>284</v>
      </c>
      <c r="M10" s="43" t="s">
        <v>192</v>
      </c>
      <c r="N10" s="43"/>
      <c r="O10" s="43" t="s">
        <v>192</v>
      </c>
      <c r="P10" s="43" t="s">
        <v>192</v>
      </c>
      <c r="Q10" s="43"/>
      <c r="R10" s="43" t="s">
        <v>192</v>
      </c>
      <c r="S10" s="43"/>
      <c r="T10" s="44"/>
    </row>
    <row r="11" spans="1:23" ht="15.75" thickBot="1" x14ac:dyDescent="0.3">
      <c r="A11" s="17"/>
      <c r="B11" s="17"/>
      <c r="C11" s="17"/>
      <c r="D11" s="47" t="s">
        <v>285</v>
      </c>
      <c r="E11" s="17" t="s">
        <v>277</v>
      </c>
      <c r="F11" s="40" t="s">
        <v>278</v>
      </c>
      <c r="G11" s="47" t="s">
        <v>285</v>
      </c>
      <c r="H11" s="48" t="s">
        <v>286</v>
      </c>
      <c r="I11" s="47" t="s">
        <v>285</v>
      </c>
      <c r="J11" s="17" t="s">
        <v>277</v>
      </c>
      <c r="K11" s="42" t="s">
        <v>265</v>
      </c>
      <c r="L11" s="42" t="s">
        <v>284</v>
      </c>
      <c r="M11" s="43" t="s">
        <v>192</v>
      </c>
      <c r="N11" s="43"/>
      <c r="O11" s="43" t="s">
        <v>192</v>
      </c>
      <c r="P11" s="43" t="s">
        <v>192</v>
      </c>
      <c r="Q11" s="43"/>
      <c r="R11" s="43" t="s">
        <v>192</v>
      </c>
      <c r="S11" s="43"/>
      <c r="T11" s="44"/>
    </row>
    <row r="12" spans="1:23" x14ac:dyDescent="0.25">
      <c r="A12" s="17"/>
      <c r="B12" s="17"/>
      <c r="C12" s="17"/>
      <c r="D12" s="49" t="s">
        <v>287</v>
      </c>
      <c r="E12" s="17" t="s">
        <v>288</v>
      </c>
      <c r="F12" s="40" t="s">
        <v>289</v>
      </c>
      <c r="G12" s="49" t="s">
        <v>287</v>
      </c>
      <c r="H12" s="50" t="s">
        <v>290</v>
      </c>
      <c r="I12" s="49" t="s">
        <v>287</v>
      </c>
      <c r="J12" s="17" t="s">
        <v>288</v>
      </c>
      <c r="K12" s="51" t="s">
        <v>291</v>
      </c>
      <c r="L12" s="51" t="s">
        <v>271</v>
      </c>
      <c r="M12" s="52" t="s">
        <v>192</v>
      </c>
      <c r="N12" s="52" t="s">
        <v>192</v>
      </c>
      <c r="O12" s="52" t="s">
        <v>192</v>
      </c>
      <c r="P12" s="52"/>
      <c r="Q12" s="52" t="s">
        <v>192</v>
      </c>
      <c r="R12" s="52" t="s">
        <v>192</v>
      </c>
      <c r="S12" s="52" t="s">
        <v>192</v>
      </c>
      <c r="T12" s="53"/>
    </row>
    <row r="13" spans="1:23" x14ac:dyDescent="0.25">
      <c r="A13" s="17"/>
      <c r="B13" s="17"/>
      <c r="C13" s="17"/>
      <c r="D13" s="54" t="s">
        <v>292</v>
      </c>
      <c r="E13" s="17" t="s">
        <v>288</v>
      </c>
      <c r="F13" s="40" t="s">
        <v>289</v>
      </c>
      <c r="G13" s="54" t="s">
        <v>292</v>
      </c>
      <c r="H13" s="55" t="s">
        <v>293</v>
      </c>
      <c r="I13" s="54" t="s">
        <v>292</v>
      </c>
      <c r="J13" s="17" t="s">
        <v>288</v>
      </c>
      <c r="K13" s="51" t="s">
        <v>291</v>
      </c>
      <c r="L13" s="51" t="s">
        <v>271</v>
      </c>
      <c r="M13" s="52" t="s">
        <v>192</v>
      </c>
      <c r="N13" s="52" t="s">
        <v>192</v>
      </c>
      <c r="O13" s="52" t="s">
        <v>192</v>
      </c>
      <c r="P13" s="52"/>
      <c r="Q13" s="52" t="s">
        <v>192</v>
      </c>
      <c r="R13" s="52" t="s">
        <v>192</v>
      </c>
      <c r="S13" s="52" t="s">
        <v>192</v>
      </c>
      <c r="T13" s="53"/>
    </row>
    <row r="14" spans="1:23" x14ac:dyDescent="0.25">
      <c r="A14" s="17"/>
      <c r="B14" s="17"/>
      <c r="C14" s="17"/>
      <c r="D14" s="54" t="s">
        <v>294</v>
      </c>
      <c r="E14" s="17" t="s">
        <v>288</v>
      </c>
      <c r="F14" s="40" t="s">
        <v>289</v>
      </c>
      <c r="G14" s="54" t="s">
        <v>294</v>
      </c>
      <c r="H14" s="55" t="s">
        <v>295</v>
      </c>
      <c r="I14" s="54" t="s">
        <v>294</v>
      </c>
      <c r="J14" s="17" t="s">
        <v>288</v>
      </c>
      <c r="K14" s="51" t="s">
        <v>291</v>
      </c>
      <c r="L14" s="51" t="s">
        <v>271</v>
      </c>
      <c r="M14" s="52" t="s">
        <v>192</v>
      </c>
      <c r="N14" s="52" t="s">
        <v>192</v>
      </c>
      <c r="O14" s="52" t="s">
        <v>192</v>
      </c>
      <c r="P14" s="52"/>
      <c r="Q14" s="52" t="s">
        <v>192</v>
      </c>
      <c r="R14" s="52" t="s">
        <v>192</v>
      </c>
      <c r="S14" s="52" t="s">
        <v>192</v>
      </c>
      <c r="T14" s="53"/>
    </row>
    <row r="15" spans="1:23" x14ac:dyDescent="0.25">
      <c r="A15" s="17"/>
      <c r="B15" s="17"/>
      <c r="C15" s="17"/>
      <c r="D15" s="54" t="s">
        <v>296</v>
      </c>
      <c r="E15" s="17" t="s">
        <v>288</v>
      </c>
      <c r="F15" s="40" t="s">
        <v>289</v>
      </c>
      <c r="G15" s="54" t="s">
        <v>296</v>
      </c>
      <c r="H15" s="55" t="s">
        <v>297</v>
      </c>
      <c r="I15" s="54" t="s">
        <v>296</v>
      </c>
      <c r="J15" s="17" t="s">
        <v>288</v>
      </c>
      <c r="K15" s="51" t="s">
        <v>291</v>
      </c>
      <c r="L15" s="51" t="s">
        <v>271</v>
      </c>
      <c r="M15" s="52" t="s">
        <v>192</v>
      </c>
      <c r="N15" s="52" t="s">
        <v>192</v>
      </c>
      <c r="O15" s="52" t="s">
        <v>192</v>
      </c>
      <c r="P15" s="52"/>
      <c r="Q15" s="52" t="s">
        <v>192</v>
      </c>
      <c r="R15" s="52" t="s">
        <v>192</v>
      </c>
      <c r="S15" s="52" t="s">
        <v>192</v>
      </c>
      <c r="T15" s="53"/>
    </row>
    <row r="16" spans="1:23" ht="15.75" thickBot="1" x14ac:dyDescent="0.3">
      <c r="A16" s="17"/>
      <c r="B16" s="17"/>
      <c r="C16" s="17"/>
      <c r="D16" s="56" t="s">
        <v>298</v>
      </c>
      <c r="E16" s="17" t="s">
        <v>288</v>
      </c>
      <c r="F16" s="40" t="s">
        <v>289</v>
      </c>
      <c r="G16" s="56" t="s">
        <v>298</v>
      </c>
      <c r="H16" s="57" t="s">
        <v>299</v>
      </c>
      <c r="I16" s="56" t="s">
        <v>298</v>
      </c>
      <c r="J16" s="17" t="s">
        <v>288</v>
      </c>
      <c r="K16" s="51" t="s">
        <v>291</v>
      </c>
      <c r="L16" s="51" t="s">
        <v>271</v>
      </c>
      <c r="M16" s="52" t="s">
        <v>192</v>
      </c>
      <c r="N16" s="52" t="s">
        <v>192</v>
      </c>
      <c r="O16" s="52" t="s">
        <v>192</v>
      </c>
      <c r="P16" s="52"/>
      <c r="Q16" s="52" t="s">
        <v>192</v>
      </c>
      <c r="R16" s="52" t="s">
        <v>192</v>
      </c>
      <c r="S16" s="52" t="s">
        <v>192</v>
      </c>
      <c r="T16" s="53"/>
    </row>
    <row r="17" spans="1:23" x14ac:dyDescent="0.25">
      <c r="A17" s="17"/>
      <c r="B17" s="17"/>
      <c r="C17" s="17"/>
      <c r="D17" s="58" t="s">
        <v>300</v>
      </c>
      <c r="E17" s="17" t="s">
        <v>301</v>
      </c>
      <c r="F17" s="40" t="s">
        <v>302</v>
      </c>
      <c r="G17" s="58" t="s">
        <v>300</v>
      </c>
      <c r="H17" s="59" t="s">
        <v>303</v>
      </c>
      <c r="I17" s="58" t="s">
        <v>300</v>
      </c>
      <c r="J17" s="17" t="s">
        <v>301</v>
      </c>
      <c r="K17" s="60" t="s">
        <v>270</v>
      </c>
      <c r="L17" s="60" t="s">
        <v>271</v>
      </c>
      <c r="M17" s="61" t="s">
        <v>192</v>
      </c>
      <c r="N17" s="61" t="s">
        <v>192</v>
      </c>
      <c r="O17" s="61" t="s">
        <v>192</v>
      </c>
      <c r="P17" s="61"/>
      <c r="Q17" s="61" t="s">
        <v>192</v>
      </c>
      <c r="R17" s="61" t="s">
        <v>192</v>
      </c>
      <c r="S17" s="61" t="s">
        <v>192</v>
      </c>
      <c r="T17" s="62"/>
    </row>
    <row r="18" spans="1:23" x14ac:dyDescent="0.25">
      <c r="A18" s="17"/>
      <c r="B18" s="17"/>
      <c r="C18" s="17"/>
      <c r="D18" s="63" t="s">
        <v>304</v>
      </c>
      <c r="E18" s="17" t="s">
        <v>301</v>
      </c>
      <c r="F18" s="40" t="s">
        <v>302</v>
      </c>
      <c r="G18" s="63" t="s">
        <v>304</v>
      </c>
      <c r="H18" s="64" t="s">
        <v>305</v>
      </c>
      <c r="I18" s="63" t="s">
        <v>304</v>
      </c>
      <c r="J18" s="17" t="s">
        <v>301</v>
      </c>
      <c r="K18" s="60" t="s">
        <v>270</v>
      </c>
      <c r="L18" s="60" t="s">
        <v>271</v>
      </c>
      <c r="M18" s="61" t="s">
        <v>192</v>
      </c>
      <c r="N18" s="61" t="s">
        <v>192</v>
      </c>
      <c r="O18" s="61" t="s">
        <v>192</v>
      </c>
      <c r="P18" s="61"/>
      <c r="Q18" s="61" t="s">
        <v>192</v>
      </c>
      <c r="R18" s="61" t="s">
        <v>192</v>
      </c>
      <c r="S18" s="61" t="s">
        <v>192</v>
      </c>
      <c r="T18" s="62"/>
    </row>
    <row r="19" spans="1:23" x14ac:dyDescent="0.25">
      <c r="A19" s="17"/>
      <c r="B19" s="17"/>
      <c r="C19" s="17"/>
      <c r="D19" s="63" t="s">
        <v>306</v>
      </c>
      <c r="E19" s="17" t="s">
        <v>301</v>
      </c>
      <c r="F19" s="40" t="s">
        <v>302</v>
      </c>
      <c r="G19" s="63" t="s">
        <v>306</v>
      </c>
      <c r="H19" s="64" t="s">
        <v>307</v>
      </c>
      <c r="I19" s="63" t="s">
        <v>306</v>
      </c>
      <c r="J19" s="17" t="s">
        <v>301</v>
      </c>
      <c r="K19" s="60" t="s">
        <v>270</v>
      </c>
      <c r="L19" s="60" t="s">
        <v>271</v>
      </c>
      <c r="M19" s="61" t="s">
        <v>192</v>
      </c>
      <c r="N19" s="61" t="s">
        <v>192</v>
      </c>
      <c r="O19" s="61" t="s">
        <v>192</v>
      </c>
      <c r="P19" s="61"/>
      <c r="Q19" s="61" t="s">
        <v>192</v>
      </c>
      <c r="R19" s="61" t="s">
        <v>192</v>
      </c>
      <c r="S19" s="61" t="s">
        <v>192</v>
      </c>
      <c r="T19" s="62"/>
    </row>
    <row r="20" spans="1:23" ht="15.75" thickBot="1" x14ac:dyDescent="0.3">
      <c r="A20" s="17"/>
      <c r="B20" s="17"/>
      <c r="C20" s="17"/>
      <c r="D20" s="65" t="s">
        <v>308</v>
      </c>
      <c r="E20" s="17" t="s">
        <v>301</v>
      </c>
      <c r="F20" s="40" t="s">
        <v>302</v>
      </c>
      <c r="G20" s="65" t="s">
        <v>308</v>
      </c>
      <c r="H20" s="66" t="s">
        <v>309</v>
      </c>
      <c r="I20" s="65" t="s">
        <v>308</v>
      </c>
      <c r="J20" s="17" t="s">
        <v>301</v>
      </c>
      <c r="K20" s="60" t="s">
        <v>270</v>
      </c>
      <c r="L20" s="60" t="s">
        <v>271</v>
      </c>
      <c r="M20" s="61" t="s">
        <v>192</v>
      </c>
      <c r="N20" s="61" t="s">
        <v>192</v>
      </c>
      <c r="O20" s="61" t="s">
        <v>192</v>
      </c>
      <c r="P20" s="61"/>
      <c r="Q20" s="61" t="s">
        <v>192</v>
      </c>
      <c r="R20" s="61" t="s">
        <v>192</v>
      </c>
      <c r="S20" s="61" t="s">
        <v>192</v>
      </c>
      <c r="T20" s="62"/>
    </row>
    <row r="21" spans="1:23" ht="14.65" customHeight="1" x14ac:dyDescent="0.25">
      <c r="A21" s="17"/>
      <c r="B21" s="17"/>
      <c r="C21" s="17"/>
      <c r="D21" s="67" t="s">
        <v>310</v>
      </c>
      <c r="E21" s="17" t="s">
        <v>311</v>
      </c>
      <c r="F21" s="40" t="s">
        <v>312</v>
      </c>
      <c r="G21" s="67" t="s">
        <v>310</v>
      </c>
      <c r="H21" s="68" t="s">
        <v>313</v>
      </c>
      <c r="I21" s="67" t="s">
        <v>310</v>
      </c>
      <c r="J21" s="17" t="s">
        <v>311</v>
      </c>
      <c r="K21" s="69" t="s">
        <v>274</v>
      </c>
      <c r="L21" s="69" t="s">
        <v>275</v>
      </c>
      <c r="M21" s="70"/>
      <c r="N21" s="70"/>
      <c r="O21" s="70"/>
      <c r="P21" s="70"/>
      <c r="Q21" s="70" t="s">
        <v>192</v>
      </c>
      <c r="R21" s="70" t="s">
        <v>192</v>
      </c>
      <c r="S21" s="70" t="s">
        <v>192</v>
      </c>
      <c r="T21" s="71"/>
    </row>
    <row r="22" spans="1:23" ht="30" x14ac:dyDescent="0.25">
      <c r="A22" s="17"/>
      <c r="B22" s="17"/>
      <c r="C22" s="17"/>
      <c r="D22" s="72" t="s">
        <v>314</v>
      </c>
      <c r="E22" s="17" t="s">
        <v>311</v>
      </c>
      <c r="F22" s="40" t="s">
        <v>312</v>
      </c>
      <c r="G22" s="72" t="s">
        <v>314</v>
      </c>
      <c r="H22" s="73" t="s">
        <v>315</v>
      </c>
      <c r="I22" s="72" t="s">
        <v>314</v>
      </c>
      <c r="J22" s="17" t="s">
        <v>311</v>
      </c>
      <c r="K22" s="69" t="s">
        <v>274</v>
      </c>
      <c r="L22" s="69" t="s">
        <v>275</v>
      </c>
      <c r="M22" s="70"/>
      <c r="N22" s="70"/>
      <c r="O22" s="70"/>
      <c r="P22" s="70"/>
      <c r="Q22" s="70" t="s">
        <v>192</v>
      </c>
      <c r="R22" s="70" t="s">
        <v>192</v>
      </c>
      <c r="S22" s="70" t="s">
        <v>192</v>
      </c>
      <c r="T22" s="71"/>
    </row>
    <row r="23" spans="1:23" ht="30" x14ac:dyDescent="0.25">
      <c r="A23" s="17"/>
      <c r="B23" s="17"/>
      <c r="C23" s="17"/>
      <c r="D23" s="72" t="s">
        <v>316</v>
      </c>
      <c r="E23" s="17" t="s">
        <v>311</v>
      </c>
      <c r="F23" s="40" t="s">
        <v>312</v>
      </c>
      <c r="G23" s="72" t="s">
        <v>316</v>
      </c>
      <c r="H23" s="73" t="s">
        <v>317</v>
      </c>
      <c r="I23" s="72" t="s">
        <v>316</v>
      </c>
      <c r="J23" s="17" t="s">
        <v>311</v>
      </c>
      <c r="K23" s="69" t="s">
        <v>274</v>
      </c>
      <c r="L23" s="69" t="s">
        <v>318</v>
      </c>
      <c r="M23" s="70"/>
      <c r="N23" s="70"/>
      <c r="O23" s="70"/>
      <c r="P23" s="70"/>
      <c r="Q23" s="70" t="s">
        <v>192</v>
      </c>
      <c r="R23" s="70" t="s">
        <v>192</v>
      </c>
      <c r="S23" s="70" t="s">
        <v>192</v>
      </c>
      <c r="T23" s="71"/>
    </row>
    <row r="24" spans="1:23" ht="30.75" thickBot="1" x14ac:dyDescent="0.3">
      <c r="A24" s="17"/>
      <c r="B24" s="17"/>
      <c r="C24" s="17"/>
      <c r="D24" s="74" t="s">
        <v>319</v>
      </c>
      <c r="E24" s="17" t="s">
        <v>311</v>
      </c>
      <c r="F24" s="40" t="s">
        <v>312</v>
      </c>
      <c r="G24" s="74" t="s">
        <v>319</v>
      </c>
      <c r="H24" s="75" t="s">
        <v>320</v>
      </c>
      <c r="I24" s="74" t="s">
        <v>319</v>
      </c>
      <c r="J24" s="17" t="s">
        <v>311</v>
      </c>
      <c r="K24" s="69" t="s">
        <v>274</v>
      </c>
      <c r="L24" s="69" t="s">
        <v>318</v>
      </c>
      <c r="M24" s="70"/>
      <c r="N24" s="70"/>
      <c r="O24" s="70"/>
      <c r="P24" s="70"/>
      <c r="Q24" s="70" t="s">
        <v>192</v>
      </c>
      <c r="R24" s="70" t="s">
        <v>192</v>
      </c>
      <c r="S24" s="70" t="s">
        <v>192</v>
      </c>
      <c r="T24" s="71"/>
    </row>
    <row r="25" spans="1:23" x14ac:dyDescent="0.25">
      <c r="A25" s="17"/>
      <c r="D25" s="10"/>
      <c r="E25" s="17"/>
      <c r="G25" s="10"/>
      <c r="J25" s="17"/>
    </row>
    <row r="26" spans="1:23" ht="15.75" thickBot="1" x14ac:dyDescent="0.3">
      <c r="A26" s="17"/>
      <c r="B26" s="10"/>
      <c r="C26" s="10"/>
      <c r="D26" s="10" t="s">
        <v>43</v>
      </c>
      <c r="E26" s="10" t="s">
        <v>43</v>
      </c>
      <c r="F26" s="10" t="s">
        <v>43</v>
      </c>
      <c r="G26" s="10" t="s">
        <v>43</v>
      </c>
      <c r="H26" s="11" t="s">
        <v>43</v>
      </c>
      <c r="I26" s="10" t="s">
        <v>43</v>
      </c>
      <c r="J26" s="10" t="s">
        <v>43</v>
      </c>
      <c r="K26" s="10" t="s">
        <v>43</v>
      </c>
      <c r="L26" s="10" t="s">
        <v>43</v>
      </c>
      <c r="V26" t="s">
        <v>252</v>
      </c>
    </row>
    <row r="27" spans="1:23" ht="15" customHeight="1" thickBot="1" x14ac:dyDescent="0.3">
      <c r="A27" s="19" t="s">
        <v>321</v>
      </c>
      <c r="B27" s="17" t="s">
        <v>322</v>
      </c>
      <c r="C27" s="615" t="s">
        <v>323</v>
      </c>
      <c r="D27" s="21" t="s">
        <v>324</v>
      </c>
      <c r="E27" s="17" t="s">
        <v>256</v>
      </c>
      <c r="F27" s="76" t="s">
        <v>325</v>
      </c>
      <c r="G27" s="21" t="s">
        <v>324</v>
      </c>
      <c r="H27" s="23" t="s">
        <v>326</v>
      </c>
      <c r="I27" s="21" t="s">
        <v>324</v>
      </c>
      <c r="J27" s="17" t="s">
        <v>256</v>
      </c>
      <c r="K27" s="24" t="s">
        <v>327</v>
      </c>
      <c r="L27" s="24" t="s">
        <v>328</v>
      </c>
      <c r="M27" s="25"/>
      <c r="N27" s="25" t="s">
        <v>192</v>
      </c>
      <c r="O27" s="25"/>
      <c r="P27" s="25"/>
      <c r="Q27" s="25" t="s">
        <v>192</v>
      </c>
      <c r="R27" s="25"/>
      <c r="S27" s="25" t="s">
        <v>192</v>
      </c>
      <c r="T27" s="3"/>
      <c r="V27" t="s">
        <v>43</v>
      </c>
      <c r="W27" t="s">
        <v>43</v>
      </c>
    </row>
    <row r="28" spans="1:23" ht="15" customHeight="1" x14ac:dyDescent="0.25">
      <c r="A28" s="19" t="s">
        <v>329</v>
      </c>
      <c r="B28" s="26"/>
      <c r="C28" s="615"/>
      <c r="D28" s="27" t="s">
        <v>330</v>
      </c>
      <c r="E28" s="17" t="s">
        <v>256</v>
      </c>
      <c r="F28" s="77" t="s">
        <v>325</v>
      </c>
      <c r="G28" s="27" t="s">
        <v>330</v>
      </c>
      <c r="H28" s="28" t="s">
        <v>331</v>
      </c>
      <c r="I28" s="27" t="s">
        <v>330</v>
      </c>
      <c r="J28" s="17" t="s">
        <v>256</v>
      </c>
      <c r="K28" s="24" t="s">
        <v>327</v>
      </c>
      <c r="L28" s="24" t="s">
        <v>328</v>
      </c>
      <c r="M28" s="25"/>
      <c r="N28" s="25" t="s">
        <v>192</v>
      </c>
      <c r="O28" s="25"/>
      <c r="P28" s="25"/>
      <c r="Q28" s="25" t="s">
        <v>192</v>
      </c>
      <c r="R28" s="25"/>
      <c r="S28" s="25" t="s">
        <v>192</v>
      </c>
      <c r="T28" s="3"/>
      <c r="V28" s="29" t="s">
        <v>327</v>
      </c>
      <c r="W28" s="30" t="s">
        <v>328</v>
      </c>
    </row>
    <row r="29" spans="1:23" ht="15" customHeight="1" thickBot="1" x14ac:dyDescent="0.3">
      <c r="A29" s="19"/>
      <c r="B29" s="26"/>
      <c r="C29" s="17"/>
      <c r="D29" s="35" t="s">
        <v>332</v>
      </c>
      <c r="E29" s="17" t="s">
        <v>256</v>
      </c>
      <c r="F29" s="77" t="s">
        <v>325</v>
      </c>
      <c r="G29" s="35" t="s">
        <v>332</v>
      </c>
      <c r="H29" s="28" t="s">
        <v>333</v>
      </c>
      <c r="I29" s="35" t="s">
        <v>332</v>
      </c>
      <c r="J29" s="17" t="s">
        <v>256</v>
      </c>
      <c r="K29" s="24" t="s">
        <v>327</v>
      </c>
      <c r="L29" s="24" t="s">
        <v>328</v>
      </c>
      <c r="M29" s="25"/>
      <c r="N29" s="25" t="s">
        <v>192</v>
      </c>
      <c r="O29" s="25"/>
      <c r="P29" s="25"/>
      <c r="Q29" s="25" t="s">
        <v>192</v>
      </c>
      <c r="R29" s="25"/>
      <c r="S29" s="25" t="s">
        <v>192</v>
      </c>
      <c r="T29" s="3"/>
      <c r="V29" s="78" t="s">
        <v>334</v>
      </c>
      <c r="W29" s="79" t="s">
        <v>335</v>
      </c>
    </row>
    <row r="30" spans="1:23" ht="15" customHeight="1" x14ac:dyDescent="0.25">
      <c r="B30" s="17"/>
      <c r="C30" s="17"/>
      <c r="D30" s="80" t="s">
        <v>336</v>
      </c>
      <c r="E30" s="17" t="s">
        <v>277</v>
      </c>
      <c r="F30" s="77" t="s">
        <v>337</v>
      </c>
      <c r="G30" s="80" t="s">
        <v>336</v>
      </c>
      <c r="H30" s="41" t="s">
        <v>338</v>
      </c>
      <c r="I30" s="80" t="s">
        <v>336</v>
      </c>
      <c r="J30" s="17" t="s">
        <v>277</v>
      </c>
      <c r="K30" s="42" t="s">
        <v>334</v>
      </c>
      <c r="L30" s="42" t="s">
        <v>335</v>
      </c>
      <c r="M30" s="43"/>
      <c r="N30" s="43" t="s">
        <v>192</v>
      </c>
      <c r="O30" s="43"/>
      <c r="P30" s="43"/>
      <c r="Q30" s="43" t="s">
        <v>192</v>
      </c>
      <c r="R30" s="43" t="s">
        <v>192</v>
      </c>
      <c r="S30" s="43" t="s">
        <v>192</v>
      </c>
      <c r="T30" s="44"/>
    </row>
    <row r="31" spans="1:23" x14ac:dyDescent="0.25">
      <c r="A31" s="17"/>
      <c r="B31" s="17"/>
      <c r="C31" s="17"/>
      <c r="D31" s="45" t="s">
        <v>339</v>
      </c>
      <c r="E31" s="17" t="s">
        <v>277</v>
      </c>
      <c r="F31" s="77" t="s">
        <v>337</v>
      </c>
      <c r="G31" s="45" t="s">
        <v>339</v>
      </c>
      <c r="H31" s="46" t="s">
        <v>340</v>
      </c>
      <c r="I31" s="45" t="s">
        <v>339</v>
      </c>
      <c r="J31" s="17" t="s">
        <v>277</v>
      </c>
      <c r="K31" s="42" t="s">
        <v>334</v>
      </c>
      <c r="L31" s="42" t="s">
        <v>335</v>
      </c>
      <c r="M31" s="43"/>
      <c r="N31" s="43" t="s">
        <v>192</v>
      </c>
      <c r="O31" s="43"/>
      <c r="P31" s="43"/>
      <c r="Q31" s="43" t="s">
        <v>192</v>
      </c>
      <c r="R31" s="43" t="s">
        <v>192</v>
      </c>
      <c r="S31" s="43" t="s">
        <v>192</v>
      </c>
      <c r="T31" s="44"/>
    </row>
    <row r="32" spans="1:23" x14ac:dyDescent="0.25">
      <c r="A32" s="17"/>
      <c r="B32" s="17"/>
      <c r="C32" s="17"/>
      <c r="D32" s="45" t="s">
        <v>341</v>
      </c>
      <c r="E32" s="17" t="s">
        <v>277</v>
      </c>
      <c r="F32" s="77" t="s">
        <v>337</v>
      </c>
      <c r="G32" s="45" t="s">
        <v>341</v>
      </c>
      <c r="H32" s="46" t="s">
        <v>342</v>
      </c>
      <c r="I32" s="45" t="s">
        <v>341</v>
      </c>
      <c r="J32" s="17" t="s">
        <v>277</v>
      </c>
      <c r="K32" s="42" t="s">
        <v>334</v>
      </c>
      <c r="L32" s="42" t="s">
        <v>335</v>
      </c>
      <c r="M32" s="43"/>
      <c r="N32" s="43" t="s">
        <v>192</v>
      </c>
      <c r="O32" s="43"/>
      <c r="P32" s="43"/>
      <c r="Q32" s="43" t="s">
        <v>192</v>
      </c>
      <c r="R32" s="43" t="s">
        <v>192</v>
      </c>
      <c r="S32" s="43" t="s">
        <v>192</v>
      </c>
      <c r="T32" s="44"/>
    </row>
    <row r="33" spans="1:23" ht="15.75" thickBot="1" x14ac:dyDescent="0.3">
      <c r="A33" s="17"/>
      <c r="B33" s="17"/>
      <c r="C33" s="17"/>
      <c r="D33" s="81" t="s">
        <v>343</v>
      </c>
      <c r="E33" s="17" t="s">
        <v>277</v>
      </c>
      <c r="F33" s="77" t="s">
        <v>337</v>
      </c>
      <c r="G33" s="81" t="s">
        <v>343</v>
      </c>
      <c r="H33" s="48" t="s">
        <v>344</v>
      </c>
      <c r="I33" s="81" t="s">
        <v>343</v>
      </c>
      <c r="J33" s="17" t="s">
        <v>277</v>
      </c>
      <c r="K33" s="42" t="s">
        <v>334</v>
      </c>
      <c r="L33" s="42" t="s">
        <v>345</v>
      </c>
      <c r="M33" s="43"/>
      <c r="N33" s="43" t="s">
        <v>192</v>
      </c>
      <c r="O33" s="43"/>
      <c r="P33" s="43"/>
      <c r="Q33" s="43" t="s">
        <v>192</v>
      </c>
      <c r="R33" s="43" t="s">
        <v>192</v>
      </c>
      <c r="S33" s="43" t="s">
        <v>192</v>
      </c>
      <c r="T33" s="44"/>
    </row>
    <row r="34" spans="1:23" x14ac:dyDescent="0.25">
      <c r="A34" s="17"/>
      <c r="B34" s="17"/>
      <c r="C34" s="17"/>
      <c r="D34" s="49" t="s">
        <v>346</v>
      </c>
      <c r="E34" s="17" t="s">
        <v>288</v>
      </c>
      <c r="F34" s="77" t="s">
        <v>347</v>
      </c>
      <c r="G34" s="49" t="s">
        <v>346</v>
      </c>
      <c r="H34" s="50" t="s">
        <v>348</v>
      </c>
      <c r="I34" s="49" t="s">
        <v>346</v>
      </c>
      <c r="J34" s="17" t="s">
        <v>288</v>
      </c>
      <c r="K34" s="51" t="s">
        <v>334</v>
      </c>
      <c r="L34" s="51" t="s">
        <v>345</v>
      </c>
      <c r="M34" s="52"/>
      <c r="N34" s="52" t="s">
        <v>192</v>
      </c>
      <c r="O34" s="52"/>
      <c r="P34" s="52"/>
      <c r="Q34" s="52" t="s">
        <v>192</v>
      </c>
      <c r="R34" s="52" t="s">
        <v>192</v>
      </c>
      <c r="S34" s="52" t="s">
        <v>192</v>
      </c>
      <c r="T34" s="53"/>
    </row>
    <row r="35" spans="1:23" x14ac:dyDescent="0.25">
      <c r="A35" s="17"/>
      <c r="B35" s="17"/>
      <c r="C35" s="17"/>
      <c r="D35" s="54" t="s">
        <v>349</v>
      </c>
      <c r="E35" s="17" t="s">
        <v>288</v>
      </c>
      <c r="F35" s="77" t="s">
        <v>347</v>
      </c>
      <c r="G35" s="54" t="s">
        <v>349</v>
      </c>
      <c r="H35" s="55" t="s">
        <v>350</v>
      </c>
      <c r="I35" s="54" t="s">
        <v>349</v>
      </c>
      <c r="J35" s="17" t="s">
        <v>288</v>
      </c>
      <c r="K35" s="51" t="s">
        <v>334</v>
      </c>
      <c r="L35" s="51" t="s">
        <v>345</v>
      </c>
      <c r="M35" s="52"/>
      <c r="N35" s="52" t="s">
        <v>192</v>
      </c>
      <c r="O35" s="52"/>
      <c r="P35" s="52"/>
      <c r="Q35" s="52" t="s">
        <v>192</v>
      </c>
      <c r="R35" s="52" t="s">
        <v>192</v>
      </c>
      <c r="S35" s="52" t="s">
        <v>192</v>
      </c>
      <c r="T35" s="53"/>
    </row>
    <row r="36" spans="1:23" x14ac:dyDescent="0.25">
      <c r="A36" s="17"/>
      <c r="B36" s="17"/>
      <c r="C36" s="17"/>
      <c r="D36" s="54" t="s">
        <v>351</v>
      </c>
      <c r="E36" s="17" t="s">
        <v>288</v>
      </c>
      <c r="F36" s="77" t="s">
        <v>347</v>
      </c>
      <c r="G36" s="54" t="s">
        <v>351</v>
      </c>
      <c r="H36" s="55" t="s">
        <v>352</v>
      </c>
      <c r="I36" s="54" t="s">
        <v>351</v>
      </c>
      <c r="J36" s="17" t="s">
        <v>288</v>
      </c>
      <c r="K36" s="51" t="s">
        <v>334</v>
      </c>
      <c r="L36" s="51" t="s">
        <v>345</v>
      </c>
      <c r="M36" s="52"/>
      <c r="N36" s="52" t="s">
        <v>192</v>
      </c>
      <c r="O36" s="52"/>
      <c r="P36" s="52"/>
      <c r="Q36" s="52" t="s">
        <v>192</v>
      </c>
      <c r="R36" s="52" t="s">
        <v>192</v>
      </c>
      <c r="S36" s="52" t="s">
        <v>192</v>
      </c>
      <c r="T36" s="53"/>
    </row>
    <row r="37" spans="1:23" ht="15.75" thickBot="1" x14ac:dyDescent="0.3">
      <c r="A37" s="17"/>
      <c r="B37" s="17"/>
      <c r="C37" s="17"/>
      <c r="D37" s="56" t="s">
        <v>353</v>
      </c>
      <c r="E37" s="17" t="s">
        <v>288</v>
      </c>
      <c r="F37" s="77" t="s">
        <v>347</v>
      </c>
      <c r="G37" s="56" t="s">
        <v>353</v>
      </c>
      <c r="H37" s="55" t="s">
        <v>354</v>
      </c>
      <c r="I37" s="56" t="s">
        <v>353</v>
      </c>
      <c r="J37" s="17" t="s">
        <v>288</v>
      </c>
      <c r="K37" s="51" t="s">
        <v>334</v>
      </c>
      <c r="L37" s="51" t="s">
        <v>345</v>
      </c>
      <c r="M37" s="52"/>
      <c r="N37" s="52" t="s">
        <v>192</v>
      </c>
      <c r="O37" s="52"/>
      <c r="P37" s="52"/>
      <c r="Q37" s="52" t="s">
        <v>192</v>
      </c>
      <c r="R37" s="52" t="s">
        <v>192</v>
      </c>
      <c r="S37" s="52" t="s">
        <v>192</v>
      </c>
      <c r="T37" s="53"/>
    </row>
    <row r="38" spans="1:23" x14ac:dyDescent="0.25">
      <c r="A38" s="17"/>
      <c r="B38" s="17"/>
      <c r="C38" s="17"/>
      <c r="D38" s="82" t="s">
        <v>355</v>
      </c>
      <c r="E38" s="17" t="s">
        <v>301</v>
      </c>
      <c r="F38" s="40" t="s">
        <v>356</v>
      </c>
      <c r="G38" s="82" t="s">
        <v>355</v>
      </c>
      <c r="H38" s="59" t="s">
        <v>357</v>
      </c>
      <c r="I38" s="82" t="s">
        <v>355</v>
      </c>
      <c r="J38" s="17" t="s">
        <v>301</v>
      </c>
      <c r="K38" s="60" t="s">
        <v>334</v>
      </c>
      <c r="L38" s="60" t="s">
        <v>345</v>
      </c>
      <c r="M38" s="61"/>
      <c r="N38" s="61" t="s">
        <v>192</v>
      </c>
      <c r="O38" s="61"/>
      <c r="P38" s="61"/>
      <c r="Q38" s="61" t="s">
        <v>192</v>
      </c>
      <c r="R38" s="61" t="s">
        <v>192</v>
      </c>
      <c r="S38" s="61" t="s">
        <v>192</v>
      </c>
      <c r="T38" s="62"/>
    </row>
    <row r="39" spans="1:23" x14ac:dyDescent="0.25">
      <c r="A39" s="17"/>
      <c r="B39" s="17"/>
      <c r="C39" s="17"/>
      <c r="D39" s="63" t="s">
        <v>358</v>
      </c>
      <c r="E39" s="17" t="s">
        <v>301</v>
      </c>
      <c r="F39" s="40" t="s">
        <v>356</v>
      </c>
      <c r="G39" s="63" t="s">
        <v>358</v>
      </c>
      <c r="H39" s="64" t="s">
        <v>359</v>
      </c>
      <c r="I39" s="63" t="s">
        <v>358</v>
      </c>
      <c r="J39" s="17" t="s">
        <v>301</v>
      </c>
      <c r="K39" s="60" t="s">
        <v>334</v>
      </c>
      <c r="L39" s="60" t="s">
        <v>345</v>
      </c>
      <c r="M39" s="61"/>
      <c r="N39" s="61" t="s">
        <v>192</v>
      </c>
      <c r="O39" s="61"/>
      <c r="P39" s="61"/>
      <c r="Q39" s="61" t="s">
        <v>192</v>
      </c>
      <c r="R39" s="61" t="s">
        <v>192</v>
      </c>
      <c r="S39" s="61" t="s">
        <v>192</v>
      </c>
      <c r="T39" s="62"/>
    </row>
    <row r="40" spans="1:23" x14ac:dyDescent="0.25">
      <c r="A40" s="17"/>
      <c r="B40" s="17"/>
      <c r="C40" s="17"/>
      <c r="D40" s="63" t="s">
        <v>360</v>
      </c>
      <c r="E40" s="17" t="s">
        <v>301</v>
      </c>
      <c r="F40" s="40" t="s">
        <v>356</v>
      </c>
      <c r="G40" s="63" t="s">
        <v>360</v>
      </c>
      <c r="H40" s="64" t="s">
        <v>361</v>
      </c>
      <c r="I40" s="63" t="s">
        <v>360</v>
      </c>
      <c r="J40" s="17" t="s">
        <v>301</v>
      </c>
      <c r="K40" s="60" t="s">
        <v>334</v>
      </c>
      <c r="L40" s="60" t="s">
        <v>345</v>
      </c>
      <c r="M40" s="61"/>
      <c r="N40" s="61" t="s">
        <v>192</v>
      </c>
      <c r="O40" s="61"/>
      <c r="P40" s="61"/>
      <c r="Q40" s="61" t="s">
        <v>192</v>
      </c>
      <c r="R40" s="61" t="s">
        <v>192</v>
      </c>
      <c r="S40" s="61" t="s">
        <v>192</v>
      </c>
      <c r="T40" s="62"/>
    </row>
    <row r="41" spans="1:23" ht="15.75" thickBot="1" x14ac:dyDescent="0.3">
      <c r="A41" s="17"/>
      <c r="B41" s="17"/>
      <c r="C41" s="17"/>
      <c r="D41" s="83" t="s">
        <v>362</v>
      </c>
      <c r="E41" s="17" t="s">
        <v>301</v>
      </c>
      <c r="F41" s="40" t="s">
        <v>356</v>
      </c>
      <c r="G41" s="83" t="s">
        <v>362</v>
      </c>
      <c r="H41" s="66" t="s">
        <v>344</v>
      </c>
      <c r="I41" s="83" t="s">
        <v>362</v>
      </c>
      <c r="J41" s="17" t="s">
        <v>301</v>
      </c>
      <c r="K41" s="60" t="s">
        <v>334</v>
      </c>
      <c r="L41" s="60" t="s">
        <v>345</v>
      </c>
      <c r="M41" s="61"/>
      <c r="N41" s="61" t="s">
        <v>192</v>
      </c>
      <c r="O41" s="61"/>
      <c r="P41" s="61"/>
      <c r="Q41" s="61" t="s">
        <v>192</v>
      </c>
      <c r="R41" s="61" t="s">
        <v>192</v>
      </c>
      <c r="S41" s="61" t="s">
        <v>192</v>
      </c>
      <c r="T41" s="62"/>
    </row>
    <row r="42" spans="1:23" x14ac:dyDescent="0.25">
      <c r="A42" s="17"/>
      <c r="B42" s="17"/>
      <c r="C42" s="17"/>
      <c r="D42" s="67" t="s">
        <v>363</v>
      </c>
      <c r="E42" s="17" t="s">
        <v>311</v>
      </c>
      <c r="F42" s="40" t="s">
        <v>364</v>
      </c>
      <c r="G42" s="67" t="s">
        <v>363</v>
      </c>
      <c r="H42" s="68" t="s">
        <v>365</v>
      </c>
      <c r="I42" s="67" t="s">
        <v>363</v>
      </c>
      <c r="J42" s="17" t="s">
        <v>311</v>
      </c>
      <c r="K42" s="69" t="s">
        <v>334</v>
      </c>
      <c r="L42" s="69" t="s">
        <v>335</v>
      </c>
      <c r="M42" s="70"/>
      <c r="N42" s="70" t="s">
        <v>192</v>
      </c>
      <c r="O42" s="70"/>
      <c r="P42" s="70"/>
      <c r="Q42" s="70" t="s">
        <v>192</v>
      </c>
      <c r="R42" s="70" t="s">
        <v>192</v>
      </c>
      <c r="S42" s="70" t="s">
        <v>192</v>
      </c>
      <c r="T42" s="71"/>
    </row>
    <row r="43" spans="1:23" x14ac:dyDescent="0.25">
      <c r="A43" s="17"/>
      <c r="B43" s="17"/>
      <c r="C43" s="17"/>
      <c r="D43" s="72" t="s">
        <v>366</v>
      </c>
      <c r="E43" s="17" t="s">
        <v>311</v>
      </c>
      <c r="F43" s="40" t="s">
        <v>364</v>
      </c>
      <c r="G43" s="72" t="s">
        <v>366</v>
      </c>
      <c r="H43" s="73" t="s">
        <v>367</v>
      </c>
      <c r="I43" s="72" t="s">
        <v>366</v>
      </c>
      <c r="J43" s="17" t="s">
        <v>311</v>
      </c>
      <c r="K43" s="69" t="s">
        <v>334</v>
      </c>
      <c r="L43" s="69" t="s">
        <v>345</v>
      </c>
      <c r="M43" s="70"/>
      <c r="N43" s="70" t="s">
        <v>192</v>
      </c>
      <c r="O43" s="70"/>
      <c r="P43" s="70"/>
      <c r="Q43" s="70" t="s">
        <v>192</v>
      </c>
      <c r="R43" s="70" t="s">
        <v>192</v>
      </c>
      <c r="S43" s="70" t="s">
        <v>192</v>
      </c>
      <c r="T43" s="71"/>
    </row>
    <row r="44" spans="1:23" ht="15.75" thickBot="1" x14ac:dyDescent="0.3">
      <c r="A44" s="17"/>
      <c r="B44" s="17"/>
      <c r="C44" s="17"/>
      <c r="D44" s="74" t="s">
        <v>368</v>
      </c>
      <c r="E44" s="17" t="s">
        <v>311</v>
      </c>
      <c r="F44" s="84" t="s">
        <v>364</v>
      </c>
      <c r="G44" s="74" t="s">
        <v>368</v>
      </c>
      <c r="H44" s="85" t="s">
        <v>369</v>
      </c>
      <c r="I44" s="74" t="s">
        <v>368</v>
      </c>
      <c r="J44" s="17" t="s">
        <v>311</v>
      </c>
      <c r="K44" s="69" t="s">
        <v>334</v>
      </c>
      <c r="L44" s="69" t="s">
        <v>345</v>
      </c>
      <c r="M44" s="70"/>
      <c r="N44" s="70" t="s">
        <v>192</v>
      </c>
      <c r="O44" s="70"/>
      <c r="P44" s="70"/>
      <c r="Q44" s="70" t="s">
        <v>192</v>
      </c>
      <c r="R44" s="70" t="s">
        <v>192</v>
      </c>
      <c r="S44" s="70" t="s">
        <v>192</v>
      </c>
      <c r="T44" s="71"/>
    </row>
    <row r="45" spans="1:23" x14ac:dyDescent="0.25">
      <c r="A45" s="17"/>
      <c r="B45" s="17"/>
      <c r="C45" s="17"/>
      <c r="D45" s="86"/>
      <c r="E45" s="17"/>
      <c r="F45" s="87"/>
      <c r="G45" s="86"/>
      <c r="H45" s="88"/>
      <c r="I45" s="86"/>
      <c r="J45" s="17"/>
    </row>
    <row r="46" spans="1:23" ht="16.149999999999999" customHeight="1" thickBot="1" x14ac:dyDescent="0.3">
      <c r="A46" s="17"/>
      <c r="B46" s="17"/>
      <c r="C46" s="17"/>
      <c r="D46" s="10" t="s">
        <v>43</v>
      </c>
      <c r="E46" s="10" t="s">
        <v>43</v>
      </c>
      <c r="F46" s="10" t="s">
        <v>43</v>
      </c>
      <c r="G46" s="10" t="s">
        <v>43</v>
      </c>
      <c r="H46" s="11" t="s">
        <v>43</v>
      </c>
      <c r="I46" s="10" t="s">
        <v>43</v>
      </c>
      <c r="J46" s="10" t="s">
        <v>43</v>
      </c>
      <c r="K46" s="10" t="s">
        <v>43</v>
      </c>
      <c r="L46" s="10" t="s">
        <v>43</v>
      </c>
      <c r="V46" t="s">
        <v>252</v>
      </c>
    </row>
    <row r="47" spans="1:23" ht="14.65" customHeight="1" thickBot="1" x14ac:dyDescent="0.3">
      <c r="A47" s="19" t="s">
        <v>370</v>
      </c>
      <c r="B47" s="17" t="s">
        <v>322</v>
      </c>
      <c r="C47" s="612" t="s">
        <v>323</v>
      </c>
      <c r="D47" s="21" t="s">
        <v>371</v>
      </c>
      <c r="E47" s="17" t="s">
        <v>372</v>
      </c>
      <c r="F47" s="89" t="s">
        <v>373</v>
      </c>
      <c r="G47" s="21" t="s">
        <v>371</v>
      </c>
      <c r="H47" s="90" t="s">
        <v>374</v>
      </c>
      <c r="I47" s="21" t="s">
        <v>371</v>
      </c>
      <c r="J47" s="91" t="s">
        <v>372</v>
      </c>
      <c r="K47" s="92" t="s">
        <v>375</v>
      </c>
      <c r="L47" s="30" t="s">
        <v>376</v>
      </c>
      <c r="M47" s="25"/>
      <c r="N47" s="25" t="s">
        <v>192</v>
      </c>
      <c r="O47" s="25"/>
      <c r="P47" s="25" t="s">
        <v>192</v>
      </c>
      <c r="Q47" s="25" t="s">
        <v>192</v>
      </c>
      <c r="R47" s="25" t="s">
        <v>192</v>
      </c>
      <c r="S47" s="25" t="s">
        <v>192</v>
      </c>
      <c r="T47" s="3"/>
      <c r="V47" t="s">
        <v>43</v>
      </c>
      <c r="W47" t="s">
        <v>43</v>
      </c>
    </row>
    <row r="48" spans="1:23" x14ac:dyDescent="0.25">
      <c r="B48" s="26"/>
      <c r="C48" s="612"/>
      <c r="D48" s="27" t="s">
        <v>377</v>
      </c>
      <c r="E48" s="17" t="s">
        <v>372</v>
      </c>
      <c r="F48" s="93" t="s">
        <v>373</v>
      </c>
      <c r="G48" s="27" t="s">
        <v>377</v>
      </c>
      <c r="H48" s="94" t="s">
        <v>378</v>
      </c>
      <c r="I48" s="27" t="s">
        <v>377</v>
      </c>
      <c r="J48" s="17" t="s">
        <v>372</v>
      </c>
      <c r="K48" s="24" t="s">
        <v>375</v>
      </c>
      <c r="L48" s="95" t="s">
        <v>376</v>
      </c>
      <c r="M48" s="25"/>
      <c r="N48" s="25" t="s">
        <v>192</v>
      </c>
      <c r="O48" s="25"/>
      <c r="P48" s="25" t="s">
        <v>192</v>
      </c>
      <c r="Q48" s="25" t="s">
        <v>192</v>
      </c>
      <c r="R48" s="25" t="s">
        <v>192</v>
      </c>
      <c r="S48" s="25" t="s">
        <v>192</v>
      </c>
      <c r="T48" s="3"/>
      <c r="V48" s="29" t="s">
        <v>375</v>
      </c>
      <c r="W48" s="30" t="s">
        <v>376</v>
      </c>
    </row>
    <row r="49" spans="2:23" x14ac:dyDescent="0.25">
      <c r="B49" s="26"/>
      <c r="C49" s="87"/>
      <c r="D49" s="27" t="s">
        <v>379</v>
      </c>
      <c r="E49" s="17" t="s">
        <v>372</v>
      </c>
      <c r="F49" s="93" t="s">
        <v>373</v>
      </c>
      <c r="G49" s="27" t="s">
        <v>379</v>
      </c>
      <c r="H49" s="94" t="s">
        <v>380</v>
      </c>
      <c r="I49" s="27" t="s">
        <v>379</v>
      </c>
      <c r="J49" s="17" t="s">
        <v>372</v>
      </c>
      <c r="K49" s="24" t="s">
        <v>375</v>
      </c>
      <c r="L49" s="95" t="s">
        <v>376</v>
      </c>
      <c r="M49" s="25"/>
      <c r="N49" s="25" t="s">
        <v>192</v>
      </c>
      <c r="O49" s="25"/>
      <c r="P49" s="25" t="s">
        <v>192</v>
      </c>
      <c r="Q49" s="25" t="s">
        <v>192</v>
      </c>
      <c r="R49" s="25" t="s">
        <v>192</v>
      </c>
      <c r="S49" s="25" t="s">
        <v>192</v>
      </c>
      <c r="T49" s="3"/>
      <c r="V49" s="96" t="s">
        <v>381</v>
      </c>
      <c r="W49" s="97" t="s">
        <v>382</v>
      </c>
    </row>
    <row r="50" spans="2:23" ht="15.75" thickBot="1" x14ac:dyDescent="0.3">
      <c r="D50" s="27" t="s">
        <v>383</v>
      </c>
      <c r="E50" s="17" t="s">
        <v>372</v>
      </c>
      <c r="F50" s="93" t="s">
        <v>373</v>
      </c>
      <c r="G50" s="27" t="s">
        <v>383</v>
      </c>
      <c r="H50" s="94" t="s">
        <v>384</v>
      </c>
      <c r="I50" s="27" t="s">
        <v>383</v>
      </c>
      <c r="J50" s="17" t="s">
        <v>372</v>
      </c>
      <c r="K50" s="24" t="s">
        <v>375</v>
      </c>
      <c r="L50" s="95" t="s">
        <v>376</v>
      </c>
      <c r="M50" s="25"/>
      <c r="N50" s="25" t="s">
        <v>192</v>
      </c>
      <c r="O50" s="25"/>
      <c r="P50" s="25" t="s">
        <v>192</v>
      </c>
      <c r="Q50" s="25" t="s">
        <v>192</v>
      </c>
      <c r="R50" s="25" t="s">
        <v>192</v>
      </c>
      <c r="S50" s="25" t="s">
        <v>192</v>
      </c>
      <c r="T50" s="3"/>
      <c r="V50" s="98" t="s">
        <v>385</v>
      </c>
      <c r="W50" s="99" t="s">
        <v>382</v>
      </c>
    </row>
    <row r="51" spans="2:23" ht="15.75" thickBot="1" x14ac:dyDescent="0.3">
      <c r="D51" s="100" t="s">
        <v>386</v>
      </c>
      <c r="E51" s="17" t="s">
        <v>372</v>
      </c>
      <c r="F51" s="93" t="s">
        <v>373</v>
      </c>
      <c r="G51" s="100" t="s">
        <v>386</v>
      </c>
      <c r="H51" s="101" t="s">
        <v>387</v>
      </c>
      <c r="I51" s="100" t="s">
        <v>386</v>
      </c>
      <c r="J51" s="17" t="s">
        <v>372</v>
      </c>
      <c r="K51" s="24" t="s">
        <v>375</v>
      </c>
      <c r="L51" s="95" t="s">
        <v>376</v>
      </c>
      <c r="M51" s="25"/>
      <c r="N51" s="25" t="s">
        <v>192</v>
      </c>
      <c r="O51" s="25"/>
      <c r="P51" s="25" t="s">
        <v>192</v>
      </c>
      <c r="Q51" s="25" t="s">
        <v>192</v>
      </c>
      <c r="R51" s="25" t="s">
        <v>192</v>
      </c>
      <c r="S51" s="25" t="s">
        <v>192</v>
      </c>
      <c r="T51" s="3"/>
    </row>
    <row r="52" spans="2:23" x14ac:dyDescent="0.25">
      <c r="D52" s="67" t="s">
        <v>388</v>
      </c>
      <c r="E52" s="17" t="s">
        <v>389</v>
      </c>
      <c r="F52" s="40" t="s">
        <v>390</v>
      </c>
      <c r="G52" s="67" t="s">
        <v>388</v>
      </c>
      <c r="H52" s="102" t="s">
        <v>391</v>
      </c>
      <c r="I52" s="67" t="s">
        <v>388</v>
      </c>
      <c r="J52" s="17" t="s">
        <v>389</v>
      </c>
      <c r="K52" s="69" t="s">
        <v>392</v>
      </c>
      <c r="L52" s="97" t="s">
        <v>376</v>
      </c>
      <c r="M52" s="70"/>
      <c r="N52" s="70" t="s">
        <v>192</v>
      </c>
      <c r="O52" s="70"/>
      <c r="P52" s="70" t="s">
        <v>192</v>
      </c>
      <c r="Q52" s="70" t="s">
        <v>192</v>
      </c>
      <c r="R52" s="70" t="s">
        <v>192</v>
      </c>
      <c r="S52" s="70" t="s">
        <v>192</v>
      </c>
      <c r="T52" s="71"/>
    </row>
    <row r="53" spans="2:23" x14ac:dyDescent="0.25">
      <c r="D53" s="72" t="s">
        <v>393</v>
      </c>
      <c r="E53" s="17" t="s">
        <v>389</v>
      </c>
      <c r="F53" s="40" t="s">
        <v>390</v>
      </c>
      <c r="G53" s="72" t="s">
        <v>393</v>
      </c>
      <c r="H53" s="103" t="s">
        <v>394</v>
      </c>
      <c r="I53" s="72" t="s">
        <v>393</v>
      </c>
      <c r="J53" s="17" t="s">
        <v>389</v>
      </c>
      <c r="K53" s="69" t="s">
        <v>392</v>
      </c>
      <c r="L53" s="97" t="s">
        <v>376</v>
      </c>
      <c r="M53" s="70"/>
      <c r="N53" s="70" t="s">
        <v>192</v>
      </c>
      <c r="O53" s="70"/>
      <c r="P53" s="70" t="s">
        <v>192</v>
      </c>
      <c r="Q53" s="70" t="s">
        <v>192</v>
      </c>
      <c r="R53" s="70" t="s">
        <v>192</v>
      </c>
      <c r="S53" s="70" t="s">
        <v>192</v>
      </c>
      <c r="T53" s="71"/>
    </row>
    <row r="54" spans="2:23" x14ac:dyDescent="0.25">
      <c r="D54" s="72" t="s">
        <v>395</v>
      </c>
      <c r="E54" s="17" t="s">
        <v>389</v>
      </c>
      <c r="F54" s="40" t="s">
        <v>390</v>
      </c>
      <c r="G54" s="72" t="s">
        <v>395</v>
      </c>
      <c r="H54" s="103" t="s">
        <v>396</v>
      </c>
      <c r="I54" s="72" t="s">
        <v>395</v>
      </c>
      <c r="J54" s="17" t="s">
        <v>389</v>
      </c>
      <c r="K54" s="69" t="s">
        <v>392</v>
      </c>
      <c r="L54" s="97" t="s">
        <v>376</v>
      </c>
      <c r="M54" s="70"/>
      <c r="N54" s="70" t="s">
        <v>192</v>
      </c>
      <c r="O54" s="70"/>
      <c r="P54" s="70" t="s">
        <v>192</v>
      </c>
      <c r="Q54" s="70" t="s">
        <v>192</v>
      </c>
      <c r="R54" s="70" t="s">
        <v>192</v>
      </c>
      <c r="S54" s="70" t="s">
        <v>192</v>
      </c>
      <c r="T54" s="71"/>
    </row>
    <row r="55" spans="2:23" x14ac:dyDescent="0.25">
      <c r="D55" s="72" t="s">
        <v>397</v>
      </c>
      <c r="E55" s="17" t="s">
        <v>389</v>
      </c>
      <c r="F55" s="40" t="s">
        <v>390</v>
      </c>
      <c r="G55" s="72" t="s">
        <v>397</v>
      </c>
      <c r="H55" s="103" t="s">
        <v>398</v>
      </c>
      <c r="I55" s="72" t="s">
        <v>397</v>
      </c>
      <c r="J55" s="17" t="s">
        <v>389</v>
      </c>
      <c r="K55" s="69" t="s">
        <v>392</v>
      </c>
      <c r="L55" s="97" t="s">
        <v>376</v>
      </c>
      <c r="M55" s="70"/>
      <c r="N55" s="70" t="s">
        <v>192</v>
      </c>
      <c r="O55" s="70"/>
      <c r="P55" s="70" t="s">
        <v>192</v>
      </c>
      <c r="Q55" s="70" t="s">
        <v>192</v>
      </c>
      <c r="R55" s="70" t="s">
        <v>192</v>
      </c>
      <c r="S55" s="70" t="s">
        <v>192</v>
      </c>
      <c r="T55" s="71"/>
    </row>
    <row r="56" spans="2:23" x14ac:dyDescent="0.25">
      <c r="D56" s="72" t="s">
        <v>399</v>
      </c>
      <c r="E56" s="17" t="s">
        <v>389</v>
      </c>
      <c r="F56" s="40" t="s">
        <v>390</v>
      </c>
      <c r="G56" s="72" t="s">
        <v>399</v>
      </c>
      <c r="H56" s="103" t="s">
        <v>400</v>
      </c>
      <c r="I56" s="72" t="s">
        <v>399</v>
      </c>
      <c r="J56" s="17" t="s">
        <v>389</v>
      </c>
      <c r="K56" s="69" t="s">
        <v>392</v>
      </c>
      <c r="L56" s="97" t="s">
        <v>376</v>
      </c>
      <c r="M56" s="70"/>
      <c r="N56" s="70" t="s">
        <v>192</v>
      </c>
      <c r="O56" s="70"/>
      <c r="P56" s="70" t="s">
        <v>192</v>
      </c>
      <c r="Q56" s="70" t="s">
        <v>192</v>
      </c>
      <c r="R56" s="70" t="s">
        <v>192</v>
      </c>
      <c r="S56" s="70" t="s">
        <v>192</v>
      </c>
      <c r="T56" s="71"/>
    </row>
    <row r="57" spans="2:23" x14ac:dyDescent="0.25">
      <c r="D57" s="72" t="s">
        <v>401</v>
      </c>
      <c r="E57" s="17" t="s">
        <v>389</v>
      </c>
      <c r="F57" s="40" t="s">
        <v>390</v>
      </c>
      <c r="G57" s="72" t="s">
        <v>401</v>
      </c>
      <c r="H57" s="103" t="s">
        <v>402</v>
      </c>
      <c r="I57" s="72" t="s">
        <v>401</v>
      </c>
      <c r="J57" s="17" t="s">
        <v>389</v>
      </c>
      <c r="K57" s="69" t="s">
        <v>392</v>
      </c>
      <c r="L57" s="97" t="s">
        <v>376</v>
      </c>
      <c r="M57" s="70"/>
      <c r="N57" s="70" t="s">
        <v>192</v>
      </c>
      <c r="O57" s="70"/>
      <c r="P57" s="70" t="s">
        <v>192</v>
      </c>
      <c r="Q57" s="70" t="s">
        <v>192</v>
      </c>
      <c r="R57" s="70" t="s">
        <v>192</v>
      </c>
      <c r="S57" s="70" t="s">
        <v>192</v>
      </c>
      <c r="T57" s="71"/>
    </row>
    <row r="58" spans="2:23" x14ac:dyDescent="0.25">
      <c r="D58" s="72" t="s">
        <v>403</v>
      </c>
      <c r="E58" s="17" t="s">
        <v>389</v>
      </c>
      <c r="F58" s="40" t="s">
        <v>390</v>
      </c>
      <c r="G58" s="72" t="s">
        <v>403</v>
      </c>
      <c r="H58" s="103" t="s">
        <v>404</v>
      </c>
      <c r="I58" s="72" t="s">
        <v>403</v>
      </c>
      <c r="J58" s="17" t="s">
        <v>389</v>
      </c>
      <c r="K58" s="69" t="s">
        <v>392</v>
      </c>
      <c r="L58" s="97" t="s">
        <v>376</v>
      </c>
      <c r="M58" s="70"/>
      <c r="N58" s="70" t="s">
        <v>192</v>
      </c>
      <c r="O58" s="70"/>
      <c r="P58" s="70" t="s">
        <v>192</v>
      </c>
      <c r="Q58" s="70" t="s">
        <v>192</v>
      </c>
      <c r="R58" s="70" t="s">
        <v>192</v>
      </c>
      <c r="S58" s="70" t="s">
        <v>192</v>
      </c>
      <c r="T58" s="71"/>
    </row>
    <row r="59" spans="2:23" ht="15.75" thickBot="1" x14ac:dyDescent="0.3">
      <c r="D59" s="74" t="s">
        <v>405</v>
      </c>
      <c r="E59" s="17" t="s">
        <v>389</v>
      </c>
      <c r="F59" s="40" t="s">
        <v>390</v>
      </c>
      <c r="G59" s="74" t="s">
        <v>405</v>
      </c>
      <c r="H59" s="104" t="s">
        <v>406</v>
      </c>
      <c r="I59" s="74" t="s">
        <v>405</v>
      </c>
      <c r="J59" s="17" t="s">
        <v>389</v>
      </c>
      <c r="K59" s="69" t="s">
        <v>392</v>
      </c>
      <c r="L59" s="97" t="s">
        <v>376</v>
      </c>
      <c r="M59" s="70"/>
      <c r="N59" s="70" t="s">
        <v>192</v>
      </c>
      <c r="O59" s="70"/>
      <c r="P59" s="70" t="s">
        <v>192</v>
      </c>
      <c r="Q59" s="70" t="s">
        <v>192</v>
      </c>
      <c r="R59" s="70" t="s">
        <v>192</v>
      </c>
      <c r="S59" s="70" t="s">
        <v>192</v>
      </c>
      <c r="T59" s="71"/>
    </row>
    <row r="60" spans="2:23" x14ac:dyDescent="0.25">
      <c r="D60" s="105" t="s">
        <v>407</v>
      </c>
      <c r="E60" s="17" t="s">
        <v>408</v>
      </c>
      <c r="F60" s="106" t="s">
        <v>409</v>
      </c>
      <c r="G60" s="105" t="s">
        <v>407</v>
      </c>
      <c r="H60" s="107" t="s">
        <v>410</v>
      </c>
      <c r="I60" s="105" t="s">
        <v>407</v>
      </c>
      <c r="J60" s="17" t="s">
        <v>408</v>
      </c>
      <c r="K60" s="108" t="s">
        <v>411</v>
      </c>
      <c r="L60" s="109" t="s">
        <v>382</v>
      </c>
      <c r="M60" s="110"/>
      <c r="N60" s="110"/>
      <c r="O60" s="110"/>
      <c r="P60" s="110" t="s">
        <v>192</v>
      </c>
      <c r="Q60" s="110"/>
      <c r="R60" s="110" t="s">
        <v>192</v>
      </c>
      <c r="S60" s="110" t="s">
        <v>192</v>
      </c>
      <c r="T60" s="111"/>
    </row>
    <row r="61" spans="2:23" x14ac:dyDescent="0.25">
      <c r="D61" s="112" t="s">
        <v>412</v>
      </c>
      <c r="E61" s="17" t="s">
        <v>408</v>
      </c>
      <c r="F61" s="106" t="s">
        <v>409</v>
      </c>
      <c r="G61" s="112" t="s">
        <v>412</v>
      </c>
      <c r="H61" s="113" t="s">
        <v>413</v>
      </c>
      <c r="I61" s="112" t="s">
        <v>412</v>
      </c>
      <c r="J61" s="17" t="s">
        <v>408</v>
      </c>
      <c r="K61" s="108" t="s">
        <v>411</v>
      </c>
      <c r="L61" s="109" t="s">
        <v>382</v>
      </c>
      <c r="M61" s="110"/>
      <c r="N61" s="110"/>
      <c r="O61" s="110"/>
      <c r="P61" s="110" t="s">
        <v>192</v>
      </c>
      <c r="Q61" s="110"/>
      <c r="R61" s="110" t="s">
        <v>192</v>
      </c>
      <c r="S61" s="110" t="s">
        <v>192</v>
      </c>
      <c r="T61" s="111"/>
    </row>
    <row r="62" spans="2:23" x14ac:dyDescent="0.25">
      <c r="D62" s="112" t="s">
        <v>414</v>
      </c>
      <c r="E62" s="17" t="s">
        <v>408</v>
      </c>
      <c r="F62" s="106" t="s">
        <v>409</v>
      </c>
      <c r="G62" s="112" t="s">
        <v>414</v>
      </c>
      <c r="H62" s="114" t="s">
        <v>415</v>
      </c>
      <c r="I62" s="112" t="s">
        <v>414</v>
      </c>
      <c r="J62" s="17" t="s">
        <v>408</v>
      </c>
      <c r="K62" s="108" t="s">
        <v>411</v>
      </c>
      <c r="L62" s="109" t="s">
        <v>382</v>
      </c>
      <c r="M62" s="110"/>
      <c r="N62" s="110"/>
      <c r="O62" s="110"/>
      <c r="P62" s="110" t="s">
        <v>192</v>
      </c>
      <c r="Q62" s="110"/>
      <c r="R62" s="110" t="s">
        <v>192</v>
      </c>
      <c r="S62" s="110" t="s">
        <v>192</v>
      </c>
      <c r="T62" s="111"/>
    </row>
    <row r="63" spans="2:23" x14ac:dyDescent="0.25">
      <c r="D63" s="112" t="s">
        <v>416</v>
      </c>
      <c r="E63" s="17" t="s">
        <v>408</v>
      </c>
      <c r="F63" s="106" t="s">
        <v>409</v>
      </c>
      <c r="G63" s="112" t="s">
        <v>416</v>
      </c>
      <c r="H63" s="114" t="s">
        <v>417</v>
      </c>
      <c r="I63" s="112" t="s">
        <v>416</v>
      </c>
      <c r="J63" s="17" t="s">
        <v>408</v>
      </c>
      <c r="K63" s="108" t="s">
        <v>411</v>
      </c>
      <c r="L63" s="109" t="s">
        <v>382</v>
      </c>
      <c r="M63" s="110"/>
      <c r="N63" s="110"/>
      <c r="O63" s="110"/>
      <c r="P63" s="110" t="s">
        <v>192</v>
      </c>
      <c r="Q63" s="110"/>
      <c r="R63" s="110" t="s">
        <v>192</v>
      </c>
      <c r="S63" s="110" t="s">
        <v>192</v>
      </c>
      <c r="T63" s="111"/>
    </row>
    <row r="64" spans="2:23" ht="15.75" thickBot="1" x14ac:dyDescent="0.3">
      <c r="D64" s="115" t="s">
        <v>418</v>
      </c>
      <c r="E64" s="17" t="s">
        <v>408</v>
      </c>
      <c r="F64" s="106" t="s">
        <v>409</v>
      </c>
      <c r="G64" s="115" t="s">
        <v>418</v>
      </c>
      <c r="H64" s="116" t="s">
        <v>419</v>
      </c>
      <c r="I64" s="115" t="s">
        <v>418</v>
      </c>
      <c r="J64" s="17" t="s">
        <v>408</v>
      </c>
      <c r="K64" s="108" t="s">
        <v>411</v>
      </c>
      <c r="L64" s="109" t="s">
        <v>382</v>
      </c>
      <c r="M64" s="110"/>
      <c r="N64" s="110"/>
      <c r="O64" s="110"/>
      <c r="P64" s="110" t="s">
        <v>192</v>
      </c>
      <c r="Q64" s="110"/>
      <c r="R64" s="110" t="s">
        <v>192</v>
      </c>
      <c r="S64" s="110" t="s">
        <v>192</v>
      </c>
      <c r="T64" s="111"/>
    </row>
    <row r="65" spans="1:23" ht="15.75" thickBot="1" x14ac:dyDescent="0.3">
      <c r="D65" s="117" t="s">
        <v>420</v>
      </c>
      <c r="E65" s="17" t="s">
        <v>421</v>
      </c>
      <c r="F65" s="118" t="s">
        <v>422</v>
      </c>
      <c r="G65" s="117" t="s">
        <v>420</v>
      </c>
      <c r="H65" s="119" t="s">
        <v>423</v>
      </c>
      <c r="I65" s="117" t="s">
        <v>420</v>
      </c>
      <c r="J65" s="120" t="s">
        <v>421</v>
      </c>
      <c r="K65" s="121" t="s">
        <v>392</v>
      </c>
      <c r="L65" s="122" t="s">
        <v>376</v>
      </c>
      <c r="M65" s="52"/>
      <c r="N65" s="52" t="s">
        <v>192</v>
      </c>
      <c r="O65" s="52"/>
      <c r="P65" s="52" t="s">
        <v>192</v>
      </c>
      <c r="Q65" s="52" t="s">
        <v>192</v>
      </c>
      <c r="R65" s="52" t="s">
        <v>192</v>
      </c>
      <c r="S65" s="52" t="s">
        <v>192</v>
      </c>
      <c r="T65" s="53"/>
    </row>
    <row r="66" spans="1:23" x14ac:dyDescent="0.25">
      <c r="V66" t="s">
        <v>252</v>
      </c>
    </row>
    <row r="67" spans="1:23" ht="15.75" thickBot="1" x14ac:dyDescent="0.3">
      <c r="B67" s="10"/>
      <c r="C67" s="10"/>
      <c r="D67" s="10" t="s">
        <v>43</v>
      </c>
      <c r="E67" s="10" t="s">
        <v>43</v>
      </c>
      <c r="F67" s="10" t="s">
        <v>43</v>
      </c>
      <c r="G67" s="10" t="s">
        <v>43</v>
      </c>
      <c r="H67" s="11" t="s">
        <v>43</v>
      </c>
      <c r="I67" s="10" t="s">
        <v>43</v>
      </c>
      <c r="J67" s="10" t="s">
        <v>43</v>
      </c>
      <c r="K67" s="10" t="s">
        <v>43</v>
      </c>
      <c r="L67" s="10" t="s">
        <v>43</v>
      </c>
      <c r="V67" t="s">
        <v>43</v>
      </c>
      <c r="W67" t="s">
        <v>43</v>
      </c>
    </row>
    <row r="68" spans="1:23" ht="14.65" customHeight="1" thickBot="1" x14ac:dyDescent="0.3">
      <c r="A68" s="19" t="s">
        <v>424</v>
      </c>
      <c r="B68" s="17" t="s">
        <v>425</v>
      </c>
      <c r="C68" s="612" t="s">
        <v>426</v>
      </c>
      <c r="D68" s="21" t="s">
        <v>427</v>
      </c>
      <c r="E68" s="17" t="s">
        <v>256</v>
      </c>
      <c r="F68" s="123" t="s">
        <v>428</v>
      </c>
      <c r="G68" s="124" t="s">
        <v>427</v>
      </c>
      <c r="H68" s="125" t="s">
        <v>429</v>
      </c>
      <c r="I68" s="21" t="s">
        <v>427</v>
      </c>
      <c r="J68" s="17" t="s">
        <v>256</v>
      </c>
      <c r="K68" s="24" t="s">
        <v>430</v>
      </c>
      <c r="L68" s="24" t="s">
        <v>431</v>
      </c>
      <c r="M68" s="25" t="s">
        <v>192</v>
      </c>
      <c r="N68" s="25" t="s">
        <v>192</v>
      </c>
      <c r="O68" s="25"/>
      <c r="P68" s="25" t="s">
        <v>192</v>
      </c>
      <c r="Q68" s="25"/>
      <c r="R68" s="25" t="s">
        <v>192</v>
      </c>
      <c r="S68" s="25" t="s">
        <v>192</v>
      </c>
      <c r="T68" s="25" t="s">
        <v>192</v>
      </c>
      <c r="V68" s="29" t="s">
        <v>432</v>
      </c>
      <c r="W68" s="30" t="s">
        <v>433</v>
      </c>
    </row>
    <row r="69" spans="1:23" ht="15.75" thickBot="1" x14ac:dyDescent="0.3">
      <c r="B69" s="26"/>
      <c r="C69" s="612"/>
      <c r="D69" s="27" t="s">
        <v>434</v>
      </c>
      <c r="E69" s="17" t="s">
        <v>256</v>
      </c>
      <c r="F69" s="126" t="s">
        <v>428</v>
      </c>
      <c r="G69" s="124" t="s">
        <v>434</v>
      </c>
      <c r="H69" s="127" t="s">
        <v>435</v>
      </c>
      <c r="I69" s="27" t="s">
        <v>434</v>
      </c>
      <c r="J69" s="17" t="s">
        <v>256</v>
      </c>
      <c r="K69" s="24" t="s">
        <v>430</v>
      </c>
      <c r="L69" s="24" t="s">
        <v>431</v>
      </c>
      <c r="M69" s="25" t="s">
        <v>192</v>
      </c>
      <c r="N69" s="25" t="s">
        <v>192</v>
      </c>
      <c r="O69" s="25"/>
      <c r="P69" s="25" t="s">
        <v>192</v>
      </c>
      <c r="Q69" s="25"/>
      <c r="R69" s="25" t="s">
        <v>192</v>
      </c>
      <c r="S69" s="25" t="s">
        <v>192</v>
      </c>
      <c r="T69" s="25" t="s">
        <v>192</v>
      </c>
      <c r="V69" s="128" t="s">
        <v>436</v>
      </c>
      <c r="W69" s="122" t="s">
        <v>437</v>
      </c>
    </row>
    <row r="70" spans="1:23" ht="15.75" thickBot="1" x14ac:dyDescent="0.3">
      <c r="A70" s="19"/>
      <c r="B70" s="26"/>
      <c r="C70" s="17"/>
      <c r="D70" s="21" t="s">
        <v>438</v>
      </c>
      <c r="E70" s="17" t="s">
        <v>256</v>
      </c>
      <c r="F70" s="126" t="s">
        <v>428</v>
      </c>
      <c r="G70" s="124" t="s">
        <v>438</v>
      </c>
      <c r="H70" s="127" t="s">
        <v>439</v>
      </c>
      <c r="I70" s="27" t="s">
        <v>438</v>
      </c>
      <c r="J70" s="17" t="s">
        <v>256</v>
      </c>
      <c r="K70" s="24" t="s">
        <v>430</v>
      </c>
      <c r="L70" s="24" t="s">
        <v>431</v>
      </c>
      <c r="M70" s="25" t="s">
        <v>192</v>
      </c>
      <c r="N70" s="25" t="s">
        <v>192</v>
      </c>
      <c r="O70" s="25"/>
      <c r="P70" s="25" t="s">
        <v>192</v>
      </c>
      <c r="Q70" s="25"/>
      <c r="R70" s="25" t="s">
        <v>192</v>
      </c>
      <c r="S70" s="25" t="s">
        <v>192</v>
      </c>
      <c r="T70" s="25" t="s">
        <v>192</v>
      </c>
    </row>
    <row r="71" spans="1:23" ht="15.75" thickBot="1" x14ac:dyDescent="0.3">
      <c r="A71" s="19"/>
      <c r="B71" s="26"/>
      <c r="C71" s="17"/>
      <c r="D71" s="27" t="s">
        <v>440</v>
      </c>
      <c r="E71" s="17" t="s">
        <v>256</v>
      </c>
      <c r="F71" s="126" t="s">
        <v>428</v>
      </c>
      <c r="G71" s="124" t="s">
        <v>440</v>
      </c>
      <c r="H71" s="127" t="s">
        <v>441</v>
      </c>
      <c r="I71" s="27" t="s">
        <v>440</v>
      </c>
      <c r="J71" s="17" t="s">
        <v>256</v>
      </c>
      <c r="K71" s="24" t="s">
        <v>430</v>
      </c>
      <c r="L71" s="24" t="s">
        <v>431</v>
      </c>
      <c r="M71" s="25" t="s">
        <v>192</v>
      </c>
      <c r="N71" s="25" t="s">
        <v>192</v>
      </c>
      <c r="O71" s="25"/>
      <c r="P71" s="25" t="s">
        <v>192</v>
      </c>
      <c r="Q71" s="25"/>
      <c r="R71" s="25" t="s">
        <v>192</v>
      </c>
      <c r="S71" s="25" t="s">
        <v>192</v>
      </c>
      <c r="T71" s="25" t="s">
        <v>192</v>
      </c>
    </row>
    <row r="72" spans="1:23" ht="15.75" thickBot="1" x14ac:dyDescent="0.3">
      <c r="A72" s="19"/>
      <c r="B72" s="26"/>
      <c r="C72" s="17"/>
      <c r="D72" s="21" t="s">
        <v>442</v>
      </c>
      <c r="E72" s="17" t="s">
        <v>256</v>
      </c>
      <c r="F72" s="126" t="s">
        <v>428</v>
      </c>
      <c r="G72" s="124" t="s">
        <v>442</v>
      </c>
      <c r="H72" s="127" t="s">
        <v>443</v>
      </c>
      <c r="I72" s="27" t="s">
        <v>442</v>
      </c>
      <c r="J72" s="17" t="s">
        <v>256</v>
      </c>
      <c r="K72" s="24" t="s">
        <v>430</v>
      </c>
      <c r="L72" s="24" t="s">
        <v>431</v>
      </c>
      <c r="M72" s="25" t="s">
        <v>192</v>
      </c>
      <c r="N72" s="25" t="s">
        <v>192</v>
      </c>
      <c r="O72" s="25"/>
      <c r="P72" s="25" t="s">
        <v>192</v>
      </c>
      <c r="Q72" s="25"/>
      <c r="R72" s="25" t="s">
        <v>192</v>
      </c>
      <c r="S72" s="25" t="s">
        <v>192</v>
      </c>
      <c r="T72" s="25" t="s">
        <v>192</v>
      </c>
    </row>
    <row r="73" spans="1:23" ht="15.75" thickBot="1" x14ac:dyDescent="0.3">
      <c r="A73" s="19"/>
      <c r="B73" s="26"/>
      <c r="C73" s="17"/>
      <c r="D73" s="27" t="s">
        <v>444</v>
      </c>
      <c r="E73" s="17" t="s">
        <v>256</v>
      </c>
      <c r="F73" s="126" t="s">
        <v>428</v>
      </c>
      <c r="G73" s="124" t="s">
        <v>444</v>
      </c>
      <c r="H73" s="127" t="s">
        <v>445</v>
      </c>
      <c r="I73" s="27" t="s">
        <v>444</v>
      </c>
      <c r="J73" s="17" t="s">
        <v>256</v>
      </c>
      <c r="K73" s="24" t="s">
        <v>430</v>
      </c>
      <c r="L73" s="24" t="s">
        <v>431</v>
      </c>
      <c r="M73" s="25" t="s">
        <v>192</v>
      </c>
      <c r="N73" s="25" t="s">
        <v>192</v>
      </c>
      <c r="O73" s="25"/>
      <c r="P73" s="25" t="s">
        <v>192</v>
      </c>
      <c r="Q73" s="25"/>
      <c r="R73" s="25" t="s">
        <v>192</v>
      </c>
      <c r="S73" s="25" t="s">
        <v>192</v>
      </c>
      <c r="T73" s="25" t="s">
        <v>192</v>
      </c>
    </row>
    <row r="74" spans="1:23" ht="15.75" thickBot="1" x14ac:dyDescent="0.3">
      <c r="A74" s="19"/>
      <c r="B74" s="26"/>
      <c r="C74" s="17"/>
      <c r="D74" s="21" t="s">
        <v>446</v>
      </c>
      <c r="E74" s="17" t="s">
        <v>256</v>
      </c>
      <c r="F74" s="126" t="s">
        <v>428</v>
      </c>
      <c r="G74" s="124" t="s">
        <v>446</v>
      </c>
      <c r="H74" s="127" t="s">
        <v>447</v>
      </c>
      <c r="I74" s="27" t="s">
        <v>446</v>
      </c>
      <c r="J74" s="17" t="s">
        <v>256</v>
      </c>
      <c r="K74" s="24" t="s">
        <v>430</v>
      </c>
      <c r="L74" s="24" t="s">
        <v>431</v>
      </c>
      <c r="M74" s="25" t="s">
        <v>192</v>
      </c>
      <c r="N74" s="25" t="s">
        <v>192</v>
      </c>
      <c r="O74" s="25"/>
      <c r="P74" s="25" t="s">
        <v>192</v>
      </c>
      <c r="Q74" s="25"/>
      <c r="R74" s="25" t="s">
        <v>192</v>
      </c>
      <c r="S74" s="25" t="s">
        <v>192</v>
      </c>
      <c r="T74" s="25" t="s">
        <v>192</v>
      </c>
    </row>
    <row r="75" spans="1:23" ht="15.75" thickBot="1" x14ac:dyDescent="0.3">
      <c r="A75" s="19"/>
      <c r="B75" s="26"/>
      <c r="C75" s="17"/>
      <c r="D75" s="27" t="s">
        <v>448</v>
      </c>
      <c r="E75" s="17" t="s">
        <v>256</v>
      </c>
      <c r="F75" s="126" t="s">
        <v>428</v>
      </c>
      <c r="G75" s="124" t="s">
        <v>448</v>
      </c>
      <c r="H75" s="127" t="s">
        <v>449</v>
      </c>
      <c r="I75" s="27" t="s">
        <v>448</v>
      </c>
      <c r="J75" s="17" t="s">
        <v>256</v>
      </c>
      <c r="K75" s="24" t="s">
        <v>430</v>
      </c>
      <c r="L75" s="24" t="s">
        <v>431</v>
      </c>
      <c r="M75" s="25" t="s">
        <v>192</v>
      </c>
      <c r="N75" s="25" t="s">
        <v>192</v>
      </c>
      <c r="O75" s="25"/>
      <c r="P75" s="25" t="s">
        <v>192</v>
      </c>
      <c r="Q75" s="25"/>
      <c r="R75" s="25" t="s">
        <v>192</v>
      </c>
      <c r="S75" s="25" t="s">
        <v>192</v>
      </c>
      <c r="T75" s="25" t="s">
        <v>192</v>
      </c>
    </row>
    <row r="76" spans="1:23" ht="15.75" thickBot="1" x14ac:dyDescent="0.3">
      <c r="A76" s="19"/>
      <c r="B76" s="26"/>
      <c r="C76" s="17"/>
      <c r="D76" s="21" t="s">
        <v>438</v>
      </c>
      <c r="E76" s="17" t="s">
        <v>256</v>
      </c>
      <c r="F76" s="126" t="s">
        <v>428</v>
      </c>
      <c r="G76" s="124" t="s">
        <v>450</v>
      </c>
      <c r="H76" s="127" t="s">
        <v>367</v>
      </c>
      <c r="I76" s="27" t="s">
        <v>450</v>
      </c>
      <c r="J76" s="17" t="s">
        <v>256</v>
      </c>
      <c r="K76" s="24" t="s">
        <v>430</v>
      </c>
      <c r="L76" s="24" t="s">
        <v>431</v>
      </c>
      <c r="M76" s="25" t="s">
        <v>192</v>
      </c>
      <c r="N76" s="25" t="s">
        <v>192</v>
      </c>
      <c r="O76" s="25"/>
      <c r="P76" s="25" t="s">
        <v>192</v>
      </c>
      <c r="Q76" s="25"/>
      <c r="R76" s="25" t="s">
        <v>192</v>
      </c>
      <c r="S76" s="25" t="s">
        <v>192</v>
      </c>
      <c r="T76" s="25" t="s">
        <v>192</v>
      </c>
    </row>
    <row r="77" spans="1:23" ht="15.75" thickBot="1" x14ac:dyDescent="0.3">
      <c r="B77" s="26"/>
      <c r="C77" s="17"/>
      <c r="D77" s="27" t="s">
        <v>440</v>
      </c>
      <c r="E77" s="17" t="s">
        <v>256</v>
      </c>
      <c r="F77" s="129" t="s">
        <v>428</v>
      </c>
      <c r="G77" s="124" t="s">
        <v>451</v>
      </c>
      <c r="H77" s="127" t="s">
        <v>452</v>
      </c>
      <c r="I77" s="27" t="s">
        <v>451</v>
      </c>
      <c r="J77" s="17" t="s">
        <v>256</v>
      </c>
      <c r="K77" s="24" t="s">
        <v>430</v>
      </c>
      <c r="L77" s="24" t="s">
        <v>431</v>
      </c>
      <c r="M77" s="25" t="s">
        <v>192</v>
      </c>
      <c r="N77" s="25" t="s">
        <v>192</v>
      </c>
      <c r="O77" s="25"/>
      <c r="P77" s="25" t="s">
        <v>192</v>
      </c>
      <c r="Q77" s="25"/>
      <c r="R77" s="25" t="s">
        <v>192</v>
      </c>
      <c r="S77" s="25" t="s">
        <v>192</v>
      </c>
      <c r="T77" s="25" t="s">
        <v>192</v>
      </c>
    </row>
    <row r="78" spans="1:23" x14ac:dyDescent="0.25">
      <c r="B78" s="17" t="s">
        <v>453</v>
      </c>
      <c r="C78" s="612" t="s">
        <v>454</v>
      </c>
      <c r="D78" s="49" t="s">
        <v>455</v>
      </c>
      <c r="E78" s="17" t="s">
        <v>288</v>
      </c>
      <c r="F78" s="130" t="s">
        <v>456</v>
      </c>
      <c r="G78" s="131" t="s">
        <v>457</v>
      </c>
      <c r="H78" s="50" t="s">
        <v>458</v>
      </c>
      <c r="I78" s="49" t="s">
        <v>457</v>
      </c>
      <c r="J78" s="17" t="s">
        <v>288</v>
      </c>
      <c r="K78" s="51" t="s">
        <v>459</v>
      </c>
      <c r="L78" s="51" t="s">
        <v>460</v>
      </c>
      <c r="M78" s="52"/>
      <c r="N78" s="52" t="s">
        <v>192</v>
      </c>
      <c r="O78" s="52"/>
      <c r="P78" s="52" t="s">
        <v>192</v>
      </c>
      <c r="Q78" s="52"/>
      <c r="R78" s="52" t="s">
        <v>192</v>
      </c>
      <c r="S78" s="52" t="s">
        <v>192</v>
      </c>
      <c r="T78" s="52" t="s">
        <v>192</v>
      </c>
    </row>
    <row r="79" spans="1:23" x14ac:dyDescent="0.25">
      <c r="B79" s="26"/>
      <c r="C79" s="612"/>
      <c r="D79" s="54" t="s">
        <v>461</v>
      </c>
      <c r="E79" s="17" t="s">
        <v>288</v>
      </c>
      <c r="F79" s="132" t="s">
        <v>456</v>
      </c>
      <c r="G79" s="133" t="s">
        <v>462</v>
      </c>
      <c r="H79" s="55" t="s">
        <v>463</v>
      </c>
      <c r="I79" s="54" t="s">
        <v>462</v>
      </c>
      <c r="J79" s="17" t="s">
        <v>288</v>
      </c>
      <c r="K79" s="51" t="s">
        <v>459</v>
      </c>
      <c r="L79" s="51" t="s">
        <v>460</v>
      </c>
      <c r="M79" s="52"/>
      <c r="N79" s="52" t="s">
        <v>192</v>
      </c>
      <c r="O79" s="52"/>
      <c r="P79" s="52" t="s">
        <v>192</v>
      </c>
      <c r="Q79" s="52"/>
      <c r="R79" s="52" t="s">
        <v>192</v>
      </c>
      <c r="S79" s="52" t="s">
        <v>192</v>
      </c>
      <c r="T79" s="52" t="s">
        <v>192</v>
      </c>
    </row>
    <row r="80" spans="1:23" ht="15.75" thickBot="1" x14ac:dyDescent="0.3">
      <c r="B80" s="26"/>
      <c r="C80" s="17"/>
      <c r="D80" s="54" t="s">
        <v>464</v>
      </c>
      <c r="E80" s="17" t="s">
        <v>288</v>
      </c>
      <c r="F80" s="132" t="s">
        <v>456</v>
      </c>
      <c r="G80" s="133" t="s">
        <v>465</v>
      </c>
      <c r="H80" s="55" t="s">
        <v>466</v>
      </c>
      <c r="I80" s="56" t="s">
        <v>465</v>
      </c>
      <c r="J80" s="17" t="s">
        <v>288</v>
      </c>
      <c r="K80" s="51" t="s">
        <v>459</v>
      </c>
      <c r="L80" s="51" t="s">
        <v>460</v>
      </c>
      <c r="M80" s="52"/>
      <c r="N80" s="52" t="s">
        <v>192</v>
      </c>
      <c r="O80" s="52"/>
      <c r="P80" s="52" t="s">
        <v>192</v>
      </c>
      <c r="Q80" s="52"/>
      <c r="R80" s="52" t="s">
        <v>192</v>
      </c>
      <c r="S80" s="52" t="s">
        <v>192</v>
      </c>
      <c r="T80" s="52" t="s">
        <v>192</v>
      </c>
    </row>
    <row r="81" spans="1:23" ht="15.75" thickBot="1" x14ac:dyDescent="0.3">
      <c r="B81" s="17"/>
      <c r="C81" s="17"/>
      <c r="D81" s="67" t="s">
        <v>457</v>
      </c>
      <c r="E81" s="17" t="s">
        <v>311</v>
      </c>
      <c r="F81" s="134" t="s">
        <v>467</v>
      </c>
      <c r="G81" s="135" t="s">
        <v>468</v>
      </c>
      <c r="H81" s="136" t="s">
        <v>469</v>
      </c>
      <c r="I81" s="67" t="s">
        <v>468</v>
      </c>
      <c r="J81" s="17" t="s">
        <v>311</v>
      </c>
      <c r="K81" s="69" t="s">
        <v>459</v>
      </c>
      <c r="L81" s="69" t="s">
        <v>460</v>
      </c>
      <c r="M81" s="70"/>
      <c r="N81" s="70" t="s">
        <v>192</v>
      </c>
      <c r="O81" s="70"/>
      <c r="P81" s="70" t="s">
        <v>192</v>
      </c>
      <c r="Q81" s="70"/>
      <c r="R81" s="70" t="s">
        <v>192</v>
      </c>
      <c r="S81" s="70" t="s">
        <v>192</v>
      </c>
      <c r="T81" s="70" t="s">
        <v>192</v>
      </c>
    </row>
    <row r="82" spans="1:23" ht="15.75" thickBot="1" x14ac:dyDescent="0.3">
      <c r="B82" s="17"/>
      <c r="C82" s="17"/>
      <c r="D82" s="72" t="s">
        <v>462</v>
      </c>
      <c r="E82" s="17" t="s">
        <v>311</v>
      </c>
      <c r="F82" s="137" t="s">
        <v>467</v>
      </c>
      <c r="G82" s="135" t="s">
        <v>470</v>
      </c>
      <c r="H82" s="138" t="s">
        <v>471</v>
      </c>
      <c r="I82" s="72" t="s">
        <v>470</v>
      </c>
      <c r="J82" s="17" t="s">
        <v>311</v>
      </c>
      <c r="K82" s="69" t="s">
        <v>459</v>
      </c>
      <c r="L82" s="69" t="s">
        <v>460</v>
      </c>
      <c r="M82" s="70"/>
      <c r="N82" s="70" t="s">
        <v>192</v>
      </c>
      <c r="O82" s="70"/>
      <c r="P82" s="70" t="s">
        <v>192</v>
      </c>
      <c r="Q82" s="70"/>
      <c r="R82" s="70" t="s">
        <v>192</v>
      </c>
      <c r="S82" s="70" t="s">
        <v>192</v>
      </c>
      <c r="T82" s="70" t="s">
        <v>192</v>
      </c>
    </row>
    <row r="83" spans="1:23" ht="15.75" thickBot="1" x14ac:dyDescent="0.3">
      <c r="B83" s="17"/>
      <c r="C83" s="17"/>
      <c r="D83" s="67" t="s">
        <v>465</v>
      </c>
      <c r="E83" s="17" t="s">
        <v>311</v>
      </c>
      <c r="F83" s="137" t="s">
        <v>467</v>
      </c>
      <c r="G83" s="135" t="s">
        <v>472</v>
      </c>
      <c r="H83" s="138" t="s">
        <v>473</v>
      </c>
      <c r="I83" s="72" t="s">
        <v>472</v>
      </c>
      <c r="J83" s="17" t="s">
        <v>311</v>
      </c>
      <c r="K83" s="69" t="s">
        <v>432</v>
      </c>
      <c r="L83" s="69" t="s">
        <v>460</v>
      </c>
      <c r="M83" s="70"/>
      <c r="N83" s="70" t="s">
        <v>192</v>
      </c>
      <c r="O83" s="70"/>
      <c r="P83" s="70" t="s">
        <v>192</v>
      </c>
      <c r="Q83" s="70"/>
      <c r="R83" s="70" t="s">
        <v>192</v>
      </c>
      <c r="S83" s="70" t="s">
        <v>192</v>
      </c>
      <c r="T83" s="70" t="s">
        <v>192</v>
      </c>
    </row>
    <row r="84" spans="1:23" ht="15.75" thickBot="1" x14ac:dyDescent="0.3">
      <c r="B84" s="17"/>
      <c r="C84" s="17"/>
      <c r="D84" s="74" t="s">
        <v>98</v>
      </c>
      <c r="E84" s="17" t="s">
        <v>311</v>
      </c>
      <c r="F84" s="139" t="s">
        <v>467</v>
      </c>
      <c r="G84" s="140" t="s">
        <v>474</v>
      </c>
      <c r="H84" s="141" t="s">
        <v>475</v>
      </c>
      <c r="I84" s="74" t="s">
        <v>474</v>
      </c>
      <c r="J84" s="17" t="s">
        <v>311</v>
      </c>
      <c r="K84" s="69" t="s">
        <v>459</v>
      </c>
      <c r="L84" s="69" t="s">
        <v>460</v>
      </c>
      <c r="M84" s="70"/>
      <c r="N84" s="70" t="s">
        <v>192</v>
      </c>
      <c r="O84" s="70"/>
      <c r="P84" s="70" t="s">
        <v>192</v>
      </c>
      <c r="Q84" s="70"/>
      <c r="R84" s="70" t="s">
        <v>192</v>
      </c>
      <c r="S84" s="70" t="s">
        <v>192</v>
      </c>
      <c r="T84" s="70" t="s">
        <v>192</v>
      </c>
    </row>
    <row r="85" spans="1:23" ht="15.75" thickBot="1" x14ac:dyDescent="0.3">
      <c r="B85" s="26"/>
      <c r="C85" s="17"/>
      <c r="D85" s="86"/>
      <c r="E85" s="17"/>
      <c r="F85" s="87"/>
      <c r="G85" s="86"/>
      <c r="I85" s="142"/>
      <c r="J85" s="17"/>
      <c r="K85" s="143"/>
      <c r="L85" s="143"/>
      <c r="T85" s="11"/>
      <c r="V85" t="s">
        <v>252</v>
      </c>
    </row>
    <row r="86" spans="1:23" ht="15.75" thickBot="1" x14ac:dyDescent="0.3">
      <c r="B86" s="10"/>
      <c r="C86" s="10"/>
      <c r="D86" s="10" t="s">
        <v>43</v>
      </c>
      <c r="E86" s="10" t="s">
        <v>43</v>
      </c>
      <c r="F86" s="10" t="s">
        <v>43</v>
      </c>
      <c r="G86" s="10" t="s">
        <v>43</v>
      </c>
      <c r="H86" s="11" t="s">
        <v>43</v>
      </c>
      <c r="I86" s="10" t="s">
        <v>43</v>
      </c>
      <c r="J86" s="10" t="s">
        <v>43</v>
      </c>
      <c r="K86" s="144" t="s">
        <v>43</v>
      </c>
      <c r="L86" s="144" t="s">
        <v>43</v>
      </c>
      <c r="V86" t="s">
        <v>43</v>
      </c>
      <c r="W86" t="s">
        <v>43</v>
      </c>
    </row>
    <row r="87" spans="1:23" x14ac:dyDescent="0.25">
      <c r="A87" s="19" t="s">
        <v>476</v>
      </c>
      <c r="B87" s="17" t="s">
        <v>425</v>
      </c>
      <c r="C87" s="612" t="s">
        <v>426</v>
      </c>
      <c r="D87" s="39" t="s">
        <v>477</v>
      </c>
      <c r="E87" s="17" t="s">
        <v>277</v>
      </c>
      <c r="F87" s="145" t="s">
        <v>478</v>
      </c>
      <c r="G87" s="39" t="s">
        <v>477</v>
      </c>
      <c r="H87" s="41" t="s">
        <v>479</v>
      </c>
      <c r="I87" s="39" t="s">
        <v>477</v>
      </c>
      <c r="J87" s="217" t="s">
        <v>1008</v>
      </c>
      <c r="K87" s="42" t="s">
        <v>480</v>
      </c>
      <c r="L87" s="42" t="s">
        <v>481</v>
      </c>
      <c r="M87" s="43" t="s">
        <v>192</v>
      </c>
      <c r="N87" s="43" t="s">
        <v>192</v>
      </c>
      <c r="O87" s="43"/>
      <c r="P87" s="43" t="s">
        <v>192</v>
      </c>
      <c r="Q87" s="43" t="s">
        <v>192</v>
      </c>
      <c r="R87" s="43"/>
      <c r="S87" s="43"/>
      <c r="T87" s="43" t="s">
        <v>192</v>
      </c>
      <c r="V87" s="96" t="s">
        <v>110</v>
      </c>
      <c r="W87" s="97" t="s">
        <v>482</v>
      </c>
    </row>
    <row r="88" spans="1:23" ht="15.75" thickBot="1" x14ac:dyDescent="0.3">
      <c r="B88" s="26"/>
      <c r="C88" s="612"/>
      <c r="D88" s="45" t="s">
        <v>483</v>
      </c>
      <c r="E88" s="17" t="s">
        <v>277</v>
      </c>
      <c r="F88" s="146" t="s">
        <v>478</v>
      </c>
      <c r="G88" s="45" t="s">
        <v>483</v>
      </c>
      <c r="H88" s="46" t="s">
        <v>484</v>
      </c>
      <c r="I88" s="45" t="s">
        <v>483</v>
      </c>
      <c r="J88" s="217" t="s">
        <v>1008</v>
      </c>
      <c r="K88" s="42" t="s">
        <v>480</v>
      </c>
      <c r="L88" s="42" t="s">
        <v>481</v>
      </c>
      <c r="M88" s="43" t="s">
        <v>192</v>
      </c>
      <c r="N88" s="43" t="s">
        <v>192</v>
      </c>
      <c r="O88" s="43"/>
      <c r="P88" s="43" t="s">
        <v>192</v>
      </c>
      <c r="Q88" s="43" t="s">
        <v>192</v>
      </c>
      <c r="R88" s="43"/>
      <c r="S88" s="43"/>
      <c r="T88" s="43" t="s">
        <v>192</v>
      </c>
      <c r="V88" s="98" t="s">
        <v>111</v>
      </c>
      <c r="W88" s="99" t="s">
        <v>482</v>
      </c>
    </row>
    <row r="89" spans="1:23" x14ac:dyDescent="0.25">
      <c r="B89" s="17"/>
      <c r="C89" s="17"/>
      <c r="D89" s="45" t="s">
        <v>91</v>
      </c>
      <c r="E89" s="17" t="s">
        <v>277</v>
      </c>
      <c r="F89" s="146" t="s">
        <v>478</v>
      </c>
      <c r="G89" s="45" t="s">
        <v>91</v>
      </c>
      <c r="H89" s="46" t="s">
        <v>439</v>
      </c>
      <c r="I89" s="45" t="s">
        <v>91</v>
      </c>
      <c r="J89" s="217" t="s">
        <v>1008</v>
      </c>
      <c r="K89" s="42" t="s">
        <v>480</v>
      </c>
      <c r="L89" s="42" t="s">
        <v>481</v>
      </c>
      <c r="M89" s="43" t="s">
        <v>192</v>
      </c>
      <c r="N89" s="43" t="s">
        <v>192</v>
      </c>
      <c r="O89" s="43"/>
      <c r="P89" s="43" t="s">
        <v>192</v>
      </c>
      <c r="Q89" s="43" t="s">
        <v>192</v>
      </c>
      <c r="R89" s="43"/>
      <c r="S89" s="43"/>
      <c r="T89" s="43" t="s">
        <v>192</v>
      </c>
    </row>
    <row r="90" spans="1:23" x14ac:dyDescent="0.25">
      <c r="B90" s="17"/>
      <c r="C90" s="17"/>
      <c r="D90" s="80" t="s">
        <v>93</v>
      </c>
      <c r="E90" s="17" t="s">
        <v>277</v>
      </c>
      <c r="F90" s="146" t="s">
        <v>478</v>
      </c>
      <c r="G90" s="80" t="s">
        <v>93</v>
      </c>
      <c r="H90" s="147" t="s">
        <v>443</v>
      </c>
      <c r="I90" s="80" t="s">
        <v>93</v>
      </c>
      <c r="J90" s="217" t="s">
        <v>1008</v>
      </c>
      <c r="K90" s="42" t="s">
        <v>480</v>
      </c>
      <c r="L90" s="42" t="s">
        <v>481</v>
      </c>
      <c r="M90" s="43" t="s">
        <v>192</v>
      </c>
      <c r="N90" s="43" t="s">
        <v>192</v>
      </c>
      <c r="O90" s="43"/>
      <c r="P90" s="43" t="s">
        <v>192</v>
      </c>
      <c r="Q90" s="43" t="s">
        <v>192</v>
      </c>
      <c r="R90" s="43"/>
      <c r="S90" s="43"/>
      <c r="T90" s="43" t="s">
        <v>192</v>
      </c>
    </row>
    <row r="91" spans="1:23" x14ac:dyDescent="0.25">
      <c r="B91" s="17"/>
      <c r="C91" s="17"/>
      <c r="D91" s="45" t="s">
        <v>90</v>
      </c>
      <c r="E91" s="17" t="s">
        <v>277</v>
      </c>
      <c r="F91" s="146" t="s">
        <v>478</v>
      </c>
      <c r="G91" s="45" t="s">
        <v>90</v>
      </c>
      <c r="H91" s="147" t="s">
        <v>485</v>
      </c>
      <c r="I91" s="45" t="s">
        <v>90</v>
      </c>
      <c r="J91" s="217" t="s">
        <v>1008</v>
      </c>
      <c r="K91" s="42" t="s">
        <v>480</v>
      </c>
      <c r="L91" s="42" t="s">
        <v>481</v>
      </c>
      <c r="M91" s="43" t="s">
        <v>192</v>
      </c>
      <c r="N91" s="43" t="s">
        <v>192</v>
      </c>
      <c r="O91" s="43"/>
      <c r="P91" s="43" t="s">
        <v>192</v>
      </c>
      <c r="Q91" s="43" t="s">
        <v>192</v>
      </c>
      <c r="R91" s="43"/>
      <c r="S91" s="43"/>
      <c r="T91" s="43" t="s">
        <v>192</v>
      </c>
    </row>
    <row r="92" spans="1:23" x14ac:dyDescent="0.25">
      <c r="B92" s="17"/>
      <c r="C92" s="17"/>
      <c r="D92" s="45" t="s">
        <v>94</v>
      </c>
      <c r="E92" s="17" t="s">
        <v>277</v>
      </c>
      <c r="F92" s="146" t="s">
        <v>478</v>
      </c>
      <c r="G92" s="45" t="s">
        <v>94</v>
      </c>
      <c r="H92" s="147" t="s">
        <v>486</v>
      </c>
      <c r="I92" s="45" t="s">
        <v>94</v>
      </c>
      <c r="J92" s="217" t="s">
        <v>1008</v>
      </c>
      <c r="K92" s="42" t="s">
        <v>480</v>
      </c>
      <c r="L92" s="42" t="s">
        <v>481</v>
      </c>
      <c r="M92" s="43" t="s">
        <v>192</v>
      </c>
      <c r="N92" s="43" t="s">
        <v>192</v>
      </c>
      <c r="O92" s="43"/>
      <c r="P92" s="43" t="s">
        <v>192</v>
      </c>
      <c r="Q92" s="43" t="s">
        <v>192</v>
      </c>
      <c r="R92" s="43"/>
      <c r="S92" s="43"/>
      <c r="T92" s="43" t="s">
        <v>192</v>
      </c>
    </row>
    <row r="93" spans="1:23" x14ac:dyDescent="0.25">
      <c r="B93" s="17"/>
      <c r="C93" s="17"/>
      <c r="D93" s="80" t="s">
        <v>95</v>
      </c>
      <c r="E93" s="17" t="s">
        <v>277</v>
      </c>
      <c r="F93" s="146" t="s">
        <v>478</v>
      </c>
      <c r="G93" s="80" t="s">
        <v>95</v>
      </c>
      <c r="H93" s="147" t="s">
        <v>487</v>
      </c>
      <c r="I93" s="80" t="s">
        <v>95</v>
      </c>
      <c r="J93" s="217" t="s">
        <v>1008</v>
      </c>
      <c r="K93" s="42" t="s">
        <v>480</v>
      </c>
      <c r="L93" s="42" t="s">
        <v>481</v>
      </c>
      <c r="M93" s="43" t="s">
        <v>192</v>
      </c>
      <c r="N93" s="43" t="s">
        <v>192</v>
      </c>
      <c r="O93" s="43"/>
      <c r="P93" s="43" t="s">
        <v>192</v>
      </c>
      <c r="Q93" s="43" t="s">
        <v>192</v>
      </c>
      <c r="R93" s="43"/>
      <c r="S93" s="43"/>
      <c r="T93" s="43" t="s">
        <v>192</v>
      </c>
    </row>
    <row r="94" spans="1:23" x14ac:dyDescent="0.25">
      <c r="B94" s="17"/>
      <c r="C94" s="17"/>
      <c r="D94" s="45" t="s">
        <v>488</v>
      </c>
      <c r="E94" s="17" t="s">
        <v>277</v>
      </c>
      <c r="F94" s="146" t="s">
        <v>478</v>
      </c>
      <c r="G94" s="45" t="s">
        <v>488</v>
      </c>
      <c r="H94" s="147" t="s">
        <v>489</v>
      </c>
      <c r="I94" s="45" t="s">
        <v>488</v>
      </c>
      <c r="J94" s="217" t="s">
        <v>1008</v>
      </c>
      <c r="K94" s="42" t="s">
        <v>480</v>
      </c>
      <c r="L94" s="42" t="s">
        <v>481</v>
      </c>
      <c r="M94" s="43" t="s">
        <v>192</v>
      </c>
      <c r="N94" s="43" t="s">
        <v>192</v>
      </c>
      <c r="O94" s="43"/>
      <c r="P94" s="43" t="s">
        <v>192</v>
      </c>
      <c r="Q94" s="43" t="s">
        <v>192</v>
      </c>
      <c r="R94" s="43"/>
      <c r="S94" s="43"/>
      <c r="T94" s="43" t="s">
        <v>192</v>
      </c>
    </row>
    <row r="95" spans="1:23" x14ac:dyDescent="0.25">
      <c r="B95" s="17"/>
      <c r="C95" s="17"/>
      <c r="D95" s="45" t="s">
        <v>97</v>
      </c>
      <c r="E95" s="17" t="s">
        <v>277</v>
      </c>
      <c r="F95" s="146" t="s">
        <v>478</v>
      </c>
      <c r="G95" s="45" t="s">
        <v>97</v>
      </c>
      <c r="H95" s="147" t="s">
        <v>367</v>
      </c>
      <c r="I95" s="45" t="s">
        <v>97</v>
      </c>
      <c r="J95" s="217" t="s">
        <v>1008</v>
      </c>
      <c r="K95" s="42" t="s">
        <v>480</v>
      </c>
      <c r="L95" s="42" t="s">
        <v>481</v>
      </c>
      <c r="M95" s="43" t="s">
        <v>192</v>
      </c>
      <c r="N95" s="43" t="s">
        <v>192</v>
      </c>
      <c r="O95" s="43"/>
      <c r="P95" s="43" t="s">
        <v>192</v>
      </c>
      <c r="Q95" s="43" t="s">
        <v>192</v>
      </c>
      <c r="R95" s="43"/>
      <c r="S95" s="43"/>
      <c r="T95" s="43" t="s">
        <v>192</v>
      </c>
    </row>
    <row r="96" spans="1:23" ht="15.75" thickBot="1" x14ac:dyDescent="0.3">
      <c r="B96" s="17"/>
      <c r="C96" s="17"/>
      <c r="D96" s="80" t="s">
        <v>96</v>
      </c>
      <c r="E96" s="17" t="s">
        <v>277</v>
      </c>
      <c r="F96" s="148" t="s">
        <v>478</v>
      </c>
      <c r="G96" s="80" t="s">
        <v>96</v>
      </c>
      <c r="H96" s="48" t="s">
        <v>490</v>
      </c>
      <c r="I96" s="80" t="s">
        <v>96</v>
      </c>
      <c r="J96" s="217" t="s">
        <v>1008</v>
      </c>
      <c r="K96" s="42" t="s">
        <v>480</v>
      </c>
      <c r="L96" s="42" t="s">
        <v>481</v>
      </c>
      <c r="M96" s="43" t="s">
        <v>192</v>
      </c>
      <c r="N96" s="43" t="s">
        <v>192</v>
      </c>
      <c r="O96" s="43"/>
      <c r="P96" s="43" t="s">
        <v>192</v>
      </c>
      <c r="Q96" s="43" t="s">
        <v>192</v>
      </c>
      <c r="R96" s="43"/>
      <c r="S96" s="43"/>
      <c r="T96" s="43" t="s">
        <v>192</v>
      </c>
    </row>
    <row r="97" spans="1:23" x14ac:dyDescent="0.25">
      <c r="B97" s="17" t="s">
        <v>453</v>
      </c>
      <c r="C97" s="612" t="s">
        <v>454</v>
      </c>
      <c r="D97" s="49" t="s">
        <v>455</v>
      </c>
      <c r="E97" s="17" t="s">
        <v>288</v>
      </c>
      <c r="F97" s="130" t="s">
        <v>456</v>
      </c>
      <c r="G97" s="49" t="s">
        <v>455</v>
      </c>
      <c r="H97" s="50" t="s">
        <v>458</v>
      </c>
      <c r="I97" s="49" t="s">
        <v>455</v>
      </c>
      <c r="J97" s="217" t="s">
        <v>784</v>
      </c>
      <c r="K97" s="51" t="s">
        <v>480</v>
      </c>
      <c r="L97" s="51" t="s">
        <v>491</v>
      </c>
      <c r="M97" s="52" t="s">
        <v>192</v>
      </c>
      <c r="N97" s="52" t="s">
        <v>192</v>
      </c>
      <c r="O97" s="52"/>
      <c r="P97" s="52" t="s">
        <v>192</v>
      </c>
      <c r="Q97" s="52" t="s">
        <v>192</v>
      </c>
      <c r="R97" s="52"/>
      <c r="S97" s="52"/>
      <c r="T97" s="52" t="s">
        <v>192</v>
      </c>
    </row>
    <row r="98" spans="1:23" x14ac:dyDescent="0.25">
      <c r="B98" s="26"/>
      <c r="C98" s="612"/>
      <c r="D98" s="54" t="s">
        <v>461</v>
      </c>
      <c r="E98" s="17" t="s">
        <v>288</v>
      </c>
      <c r="F98" s="132" t="s">
        <v>456</v>
      </c>
      <c r="G98" s="54" t="s">
        <v>461</v>
      </c>
      <c r="H98" s="55" t="s">
        <v>463</v>
      </c>
      <c r="I98" s="54" t="s">
        <v>461</v>
      </c>
      <c r="J98" s="217" t="s">
        <v>784</v>
      </c>
      <c r="K98" s="51" t="s">
        <v>480</v>
      </c>
      <c r="L98" s="51" t="s">
        <v>491</v>
      </c>
      <c r="M98" s="52" t="s">
        <v>192</v>
      </c>
      <c r="N98" s="52" t="s">
        <v>192</v>
      </c>
      <c r="O98" s="52"/>
      <c r="P98" s="52" t="s">
        <v>192</v>
      </c>
      <c r="Q98" s="52" t="s">
        <v>192</v>
      </c>
      <c r="R98" s="52"/>
      <c r="S98" s="52"/>
      <c r="T98" s="52" t="s">
        <v>192</v>
      </c>
    </row>
    <row r="99" spans="1:23" ht="15.75" thickBot="1" x14ac:dyDescent="0.3">
      <c r="B99" s="26"/>
      <c r="C99" s="17"/>
      <c r="D99" s="54" t="s">
        <v>464</v>
      </c>
      <c r="E99" s="17" t="s">
        <v>288</v>
      </c>
      <c r="F99" s="132" t="s">
        <v>456</v>
      </c>
      <c r="G99" s="54" t="s">
        <v>464</v>
      </c>
      <c r="H99" s="55" t="s">
        <v>466</v>
      </c>
      <c r="I99" s="54" t="s">
        <v>464</v>
      </c>
      <c r="J99" s="217" t="s">
        <v>784</v>
      </c>
      <c r="K99" s="51" t="s">
        <v>480</v>
      </c>
      <c r="L99" s="51" t="s">
        <v>491</v>
      </c>
      <c r="M99" s="52" t="s">
        <v>192</v>
      </c>
      <c r="N99" s="52" t="s">
        <v>192</v>
      </c>
      <c r="O99" s="52"/>
      <c r="P99" s="52" t="s">
        <v>192</v>
      </c>
      <c r="Q99" s="52" t="s">
        <v>192</v>
      </c>
      <c r="R99" s="52"/>
      <c r="S99" s="52"/>
      <c r="T99" s="52" t="s">
        <v>192</v>
      </c>
    </row>
    <row r="100" spans="1:23" x14ac:dyDescent="0.25">
      <c r="B100" s="17"/>
      <c r="C100" s="17"/>
      <c r="D100" s="82" t="s">
        <v>492</v>
      </c>
      <c r="E100" s="17" t="s">
        <v>301</v>
      </c>
      <c r="F100" s="149" t="s">
        <v>493</v>
      </c>
      <c r="G100" s="82" t="s">
        <v>492</v>
      </c>
      <c r="H100" s="59" t="s">
        <v>494</v>
      </c>
      <c r="I100" s="82" t="s">
        <v>492</v>
      </c>
      <c r="J100" s="217" t="s">
        <v>785</v>
      </c>
      <c r="K100" s="60" t="s">
        <v>111</v>
      </c>
      <c r="L100" s="60" t="s">
        <v>495</v>
      </c>
      <c r="M100" s="61" t="s">
        <v>192</v>
      </c>
      <c r="N100" s="61" t="s">
        <v>192</v>
      </c>
      <c r="O100" s="61"/>
      <c r="P100" s="61" t="s">
        <v>192</v>
      </c>
      <c r="Q100" s="61" t="s">
        <v>192</v>
      </c>
      <c r="R100" s="61"/>
      <c r="S100" s="61"/>
      <c r="T100" s="61" t="s">
        <v>192</v>
      </c>
    </row>
    <row r="101" spans="1:23" x14ac:dyDescent="0.25">
      <c r="B101" s="17"/>
      <c r="C101" s="17"/>
      <c r="D101" s="82" t="s">
        <v>496</v>
      </c>
      <c r="E101" s="17" t="s">
        <v>301</v>
      </c>
      <c r="F101" s="150" t="s">
        <v>493</v>
      </c>
      <c r="G101" s="82" t="s">
        <v>496</v>
      </c>
      <c r="H101" s="64" t="s">
        <v>497</v>
      </c>
      <c r="I101" s="82" t="s">
        <v>496</v>
      </c>
      <c r="J101" s="217" t="s">
        <v>785</v>
      </c>
      <c r="K101" s="60" t="s">
        <v>111</v>
      </c>
      <c r="L101" s="60" t="s">
        <v>495</v>
      </c>
      <c r="M101" s="61" t="s">
        <v>192</v>
      </c>
      <c r="N101" s="61" t="s">
        <v>192</v>
      </c>
      <c r="O101" s="61"/>
      <c r="P101" s="61" t="s">
        <v>192</v>
      </c>
      <c r="Q101" s="61" t="s">
        <v>192</v>
      </c>
      <c r="R101" s="61"/>
      <c r="S101" s="61"/>
      <c r="T101" s="61" t="s">
        <v>192</v>
      </c>
    </row>
    <row r="102" spans="1:23" x14ac:dyDescent="0.25">
      <c r="B102" s="17"/>
      <c r="C102" s="17"/>
      <c r="D102" s="82" t="s">
        <v>498</v>
      </c>
      <c r="E102" s="17" t="s">
        <v>301</v>
      </c>
      <c r="F102" s="150" t="s">
        <v>493</v>
      </c>
      <c r="G102" s="82" t="s">
        <v>498</v>
      </c>
      <c r="H102" s="64" t="s">
        <v>499</v>
      </c>
      <c r="I102" s="82" t="s">
        <v>498</v>
      </c>
      <c r="J102" s="217" t="s">
        <v>785</v>
      </c>
      <c r="K102" s="60" t="s">
        <v>111</v>
      </c>
      <c r="L102" s="60" t="s">
        <v>495</v>
      </c>
      <c r="M102" s="61" t="s">
        <v>192</v>
      </c>
      <c r="N102" s="61" t="s">
        <v>192</v>
      </c>
      <c r="O102" s="61"/>
      <c r="P102" s="61" t="s">
        <v>192</v>
      </c>
      <c r="Q102" s="61" t="s">
        <v>192</v>
      </c>
      <c r="R102" s="61"/>
      <c r="S102" s="61"/>
      <c r="T102" s="61" t="s">
        <v>192</v>
      </c>
    </row>
    <row r="103" spans="1:23" x14ac:dyDescent="0.25">
      <c r="B103" s="17"/>
      <c r="C103" s="17"/>
      <c r="D103" s="82" t="s">
        <v>500</v>
      </c>
      <c r="E103" s="17" t="s">
        <v>301</v>
      </c>
      <c r="F103" s="150" t="s">
        <v>493</v>
      </c>
      <c r="G103" s="82" t="s">
        <v>500</v>
      </c>
      <c r="H103" s="151" t="s">
        <v>501</v>
      </c>
      <c r="I103" s="82" t="s">
        <v>500</v>
      </c>
      <c r="J103" s="217" t="s">
        <v>785</v>
      </c>
      <c r="K103" s="60" t="s">
        <v>111</v>
      </c>
      <c r="L103" s="60" t="s">
        <v>495</v>
      </c>
      <c r="M103" s="61" t="s">
        <v>192</v>
      </c>
      <c r="N103" s="61" t="s">
        <v>192</v>
      </c>
      <c r="O103" s="61"/>
      <c r="P103" s="61" t="s">
        <v>192</v>
      </c>
      <c r="Q103" s="61" t="s">
        <v>192</v>
      </c>
      <c r="R103" s="61"/>
      <c r="S103" s="61"/>
      <c r="T103" s="61" t="s">
        <v>192</v>
      </c>
    </row>
    <row r="104" spans="1:23" x14ac:dyDescent="0.25">
      <c r="B104" s="17"/>
      <c r="C104" s="17"/>
      <c r="D104" s="82" t="s">
        <v>502</v>
      </c>
      <c r="E104" s="17" t="s">
        <v>301</v>
      </c>
      <c r="F104" s="150" t="s">
        <v>493</v>
      </c>
      <c r="G104" s="82" t="s">
        <v>502</v>
      </c>
      <c r="H104" s="151" t="s">
        <v>503</v>
      </c>
      <c r="I104" s="82" t="s">
        <v>502</v>
      </c>
      <c r="J104" s="217" t="s">
        <v>785</v>
      </c>
      <c r="K104" s="60" t="s">
        <v>111</v>
      </c>
      <c r="L104" s="60" t="s">
        <v>495</v>
      </c>
      <c r="M104" s="61" t="s">
        <v>192</v>
      </c>
      <c r="N104" s="61" t="s">
        <v>192</v>
      </c>
      <c r="O104" s="61"/>
      <c r="P104" s="61" t="s">
        <v>192</v>
      </c>
      <c r="Q104" s="61" t="s">
        <v>192</v>
      </c>
      <c r="R104" s="61"/>
      <c r="S104" s="61"/>
      <c r="T104" s="61" t="s">
        <v>192</v>
      </c>
    </row>
    <row r="105" spans="1:23" ht="15.75" thickBot="1" x14ac:dyDescent="0.3">
      <c r="B105" s="17"/>
      <c r="C105" s="17"/>
      <c r="D105" s="82" t="s">
        <v>504</v>
      </c>
      <c r="E105" s="17" t="s">
        <v>301</v>
      </c>
      <c r="F105" s="152" t="s">
        <v>493</v>
      </c>
      <c r="G105" s="82" t="s">
        <v>504</v>
      </c>
      <c r="H105" s="66" t="s">
        <v>505</v>
      </c>
      <c r="I105" s="82" t="s">
        <v>504</v>
      </c>
      <c r="J105" s="217" t="s">
        <v>785</v>
      </c>
      <c r="K105" s="60" t="s">
        <v>111</v>
      </c>
      <c r="L105" s="60" t="s">
        <v>495</v>
      </c>
      <c r="M105" s="61" t="s">
        <v>192</v>
      </c>
      <c r="N105" s="61" t="s">
        <v>192</v>
      </c>
      <c r="O105" s="61"/>
      <c r="P105" s="61" t="s">
        <v>192</v>
      </c>
      <c r="Q105" s="61" t="s">
        <v>192</v>
      </c>
      <c r="R105" s="61"/>
      <c r="S105" s="61"/>
      <c r="T105" s="61" t="s">
        <v>192</v>
      </c>
    </row>
    <row r="106" spans="1:23" x14ac:dyDescent="0.25">
      <c r="B106" s="17"/>
      <c r="C106" s="17"/>
      <c r="D106" s="67" t="s">
        <v>457</v>
      </c>
      <c r="E106" s="17" t="s">
        <v>311</v>
      </c>
      <c r="F106" s="134" t="s">
        <v>467</v>
      </c>
      <c r="G106" s="67" t="s">
        <v>457</v>
      </c>
      <c r="H106" s="136" t="s">
        <v>469</v>
      </c>
      <c r="I106" s="67" t="s">
        <v>457</v>
      </c>
      <c r="J106" s="217" t="s">
        <v>786</v>
      </c>
      <c r="K106" s="69" t="s">
        <v>110</v>
      </c>
      <c r="L106" s="69" t="s">
        <v>335</v>
      </c>
      <c r="M106" s="70" t="s">
        <v>192</v>
      </c>
      <c r="N106" s="70" t="s">
        <v>192</v>
      </c>
      <c r="O106" s="70"/>
      <c r="P106" s="70" t="s">
        <v>192</v>
      </c>
      <c r="Q106" s="70" t="s">
        <v>192</v>
      </c>
      <c r="R106" s="70"/>
      <c r="S106" s="70"/>
      <c r="T106" s="70" t="s">
        <v>192</v>
      </c>
    </row>
    <row r="107" spans="1:23" ht="15.75" thickBot="1" x14ac:dyDescent="0.3">
      <c r="B107" s="17"/>
      <c r="C107" s="17"/>
      <c r="D107" s="72" t="s">
        <v>462</v>
      </c>
      <c r="E107" s="17" t="s">
        <v>311</v>
      </c>
      <c r="F107" s="137" t="s">
        <v>467</v>
      </c>
      <c r="G107" s="72" t="s">
        <v>462</v>
      </c>
      <c r="H107" s="138" t="s">
        <v>471</v>
      </c>
      <c r="I107" s="72" t="s">
        <v>462</v>
      </c>
      <c r="J107" s="217" t="s">
        <v>786</v>
      </c>
      <c r="K107" s="69" t="s">
        <v>110</v>
      </c>
      <c r="L107" s="69" t="s">
        <v>345</v>
      </c>
      <c r="M107" s="70" t="s">
        <v>192</v>
      </c>
      <c r="N107" s="70" t="s">
        <v>192</v>
      </c>
      <c r="O107" s="70"/>
      <c r="P107" s="70" t="s">
        <v>192</v>
      </c>
      <c r="Q107" s="70" t="s">
        <v>192</v>
      </c>
      <c r="R107" s="70"/>
      <c r="S107" s="70"/>
      <c r="T107" s="70" t="s">
        <v>192</v>
      </c>
    </row>
    <row r="108" spans="1:23" x14ac:dyDescent="0.25">
      <c r="B108" s="17"/>
      <c r="C108" s="17"/>
      <c r="D108" s="67" t="s">
        <v>465</v>
      </c>
      <c r="E108" s="17" t="s">
        <v>311</v>
      </c>
      <c r="F108" s="137" t="s">
        <v>467</v>
      </c>
      <c r="G108" s="67" t="s">
        <v>465</v>
      </c>
      <c r="H108" s="138" t="s">
        <v>473</v>
      </c>
      <c r="I108" s="67" t="s">
        <v>465</v>
      </c>
      <c r="J108" s="217" t="s">
        <v>786</v>
      </c>
      <c r="K108" s="69" t="s">
        <v>110</v>
      </c>
      <c r="L108" s="69" t="s">
        <v>506</v>
      </c>
      <c r="M108" s="70" t="s">
        <v>192</v>
      </c>
      <c r="N108" s="70" t="s">
        <v>192</v>
      </c>
      <c r="O108" s="70"/>
      <c r="P108" s="70" t="s">
        <v>192</v>
      </c>
      <c r="Q108" s="70" t="s">
        <v>192</v>
      </c>
      <c r="R108" s="70"/>
      <c r="S108" s="70"/>
      <c r="T108" s="70" t="s">
        <v>192</v>
      </c>
    </row>
    <row r="109" spans="1:23" ht="15.75" thickBot="1" x14ac:dyDescent="0.3">
      <c r="B109" s="17"/>
      <c r="C109" s="17"/>
      <c r="D109" s="74" t="s">
        <v>98</v>
      </c>
      <c r="E109" s="17" t="s">
        <v>311</v>
      </c>
      <c r="F109" s="139" t="s">
        <v>467</v>
      </c>
      <c r="G109" s="74" t="s">
        <v>98</v>
      </c>
      <c r="H109" s="141" t="s">
        <v>475</v>
      </c>
      <c r="I109" s="74" t="s">
        <v>98</v>
      </c>
      <c r="J109" s="217" t="s">
        <v>786</v>
      </c>
      <c r="K109" s="69" t="s">
        <v>110</v>
      </c>
      <c r="L109" s="69" t="s">
        <v>345</v>
      </c>
      <c r="M109" s="70" t="s">
        <v>192</v>
      </c>
      <c r="N109" s="70" t="s">
        <v>192</v>
      </c>
      <c r="O109" s="70"/>
      <c r="P109" s="70" t="s">
        <v>192</v>
      </c>
      <c r="Q109" s="70" t="s">
        <v>192</v>
      </c>
      <c r="R109" s="70"/>
      <c r="S109" s="70"/>
      <c r="T109" s="70" t="s">
        <v>192</v>
      </c>
    </row>
    <row r="110" spans="1:23" x14ac:dyDescent="0.25">
      <c r="V110" t="s">
        <v>252</v>
      </c>
    </row>
    <row r="111" spans="1:23" ht="15.75" thickBot="1" x14ac:dyDescent="0.3">
      <c r="B111" s="10"/>
      <c r="C111" s="10"/>
      <c r="D111" s="10" t="s">
        <v>43</v>
      </c>
      <c r="E111" s="10" t="s">
        <v>43</v>
      </c>
      <c r="F111" s="10" t="s">
        <v>43</v>
      </c>
      <c r="G111" s="10" t="s">
        <v>43</v>
      </c>
      <c r="H111" s="11" t="s">
        <v>43</v>
      </c>
      <c r="I111" s="10" t="s">
        <v>43</v>
      </c>
      <c r="J111" s="10" t="s">
        <v>43</v>
      </c>
      <c r="K111" s="144" t="s">
        <v>43</v>
      </c>
      <c r="L111" s="144" t="s">
        <v>43</v>
      </c>
      <c r="V111" t="s">
        <v>43</v>
      </c>
      <c r="W111" t="s">
        <v>43</v>
      </c>
    </row>
    <row r="112" spans="1:23" x14ac:dyDescent="0.25">
      <c r="A112" s="19" t="s">
        <v>507</v>
      </c>
      <c r="B112" s="17" t="s">
        <v>425</v>
      </c>
      <c r="C112" s="612" t="s">
        <v>426</v>
      </c>
      <c r="D112" s="39" t="s">
        <v>477</v>
      </c>
      <c r="E112" s="17" t="s">
        <v>277</v>
      </c>
      <c r="F112" s="145" t="s">
        <v>478</v>
      </c>
      <c r="G112" s="39" t="s">
        <v>477</v>
      </c>
      <c r="H112" s="41" t="s">
        <v>479</v>
      </c>
      <c r="I112" s="39" t="s">
        <v>477</v>
      </c>
      <c r="J112" s="217" t="s">
        <v>1008</v>
      </c>
      <c r="K112" s="42" t="s">
        <v>110</v>
      </c>
      <c r="L112" s="42" t="s">
        <v>481</v>
      </c>
      <c r="M112" s="43" t="s">
        <v>192</v>
      </c>
      <c r="N112" s="43" t="s">
        <v>192</v>
      </c>
      <c r="O112" s="43"/>
      <c r="P112" s="43" t="s">
        <v>192</v>
      </c>
      <c r="Q112" s="43" t="s">
        <v>192</v>
      </c>
      <c r="R112" s="43"/>
      <c r="S112" s="43"/>
      <c r="T112" s="43" t="s">
        <v>192</v>
      </c>
      <c r="V112" s="96" t="s">
        <v>110</v>
      </c>
      <c r="W112" s="97" t="s">
        <v>482</v>
      </c>
    </row>
    <row r="113" spans="1:23" x14ac:dyDescent="0.25">
      <c r="A113" t="s">
        <v>77</v>
      </c>
      <c r="B113" s="26"/>
      <c r="C113" s="612"/>
      <c r="D113" s="45" t="s">
        <v>483</v>
      </c>
      <c r="E113" s="17" t="s">
        <v>277</v>
      </c>
      <c r="F113" s="146" t="s">
        <v>478</v>
      </c>
      <c r="G113" s="45" t="s">
        <v>483</v>
      </c>
      <c r="H113" s="46" t="s">
        <v>484</v>
      </c>
      <c r="I113" s="45" t="s">
        <v>483</v>
      </c>
      <c r="J113" s="217" t="s">
        <v>1008</v>
      </c>
      <c r="K113" s="42" t="s">
        <v>110</v>
      </c>
      <c r="L113" s="42" t="s">
        <v>481</v>
      </c>
      <c r="M113" s="43" t="s">
        <v>192</v>
      </c>
      <c r="N113" s="43" t="s">
        <v>192</v>
      </c>
      <c r="O113" s="43"/>
      <c r="P113" s="43" t="s">
        <v>192</v>
      </c>
      <c r="Q113" s="43" t="s">
        <v>192</v>
      </c>
      <c r="R113" s="43"/>
      <c r="S113" s="43"/>
      <c r="T113" s="43" t="s">
        <v>192</v>
      </c>
    </row>
    <row r="114" spans="1:23" x14ac:dyDescent="0.25">
      <c r="B114" s="17"/>
      <c r="C114" s="17"/>
      <c r="D114" s="45" t="s">
        <v>91</v>
      </c>
      <c r="E114" s="17" t="s">
        <v>277</v>
      </c>
      <c r="F114" s="146" t="s">
        <v>478</v>
      </c>
      <c r="G114" s="45" t="s">
        <v>91</v>
      </c>
      <c r="H114" s="46" t="s">
        <v>439</v>
      </c>
      <c r="I114" s="45" t="s">
        <v>91</v>
      </c>
      <c r="J114" s="217" t="s">
        <v>1008</v>
      </c>
      <c r="K114" s="42" t="s">
        <v>110</v>
      </c>
      <c r="L114" s="42" t="s">
        <v>481</v>
      </c>
      <c r="M114" s="43" t="s">
        <v>192</v>
      </c>
      <c r="N114" s="43" t="s">
        <v>192</v>
      </c>
      <c r="O114" s="43"/>
      <c r="P114" s="43" t="s">
        <v>192</v>
      </c>
      <c r="Q114" s="43" t="s">
        <v>192</v>
      </c>
      <c r="R114" s="43"/>
      <c r="S114" s="43"/>
      <c r="T114" s="43" t="s">
        <v>192</v>
      </c>
    </row>
    <row r="115" spans="1:23" x14ac:dyDescent="0.25">
      <c r="B115" s="17"/>
      <c r="C115" s="17"/>
      <c r="D115" s="80" t="s">
        <v>93</v>
      </c>
      <c r="E115" s="17" t="s">
        <v>277</v>
      </c>
      <c r="F115" s="146" t="s">
        <v>478</v>
      </c>
      <c r="G115" s="80" t="s">
        <v>93</v>
      </c>
      <c r="H115" s="147" t="s">
        <v>443</v>
      </c>
      <c r="I115" s="80" t="s">
        <v>93</v>
      </c>
      <c r="J115" s="217" t="s">
        <v>1008</v>
      </c>
      <c r="K115" s="42" t="s">
        <v>110</v>
      </c>
      <c r="L115" s="42" t="s">
        <v>481</v>
      </c>
      <c r="M115" s="43" t="s">
        <v>192</v>
      </c>
      <c r="N115" s="43" t="s">
        <v>192</v>
      </c>
      <c r="O115" s="43"/>
      <c r="P115" s="43" t="s">
        <v>192</v>
      </c>
      <c r="Q115" s="43" t="s">
        <v>192</v>
      </c>
      <c r="R115" s="43"/>
      <c r="S115" s="43"/>
      <c r="T115" s="43" t="s">
        <v>192</v>
      </c>
    </row>
    <row r="116" spans="1:23" x14ac:dyDescent="0.25">
      <c r="B116" s="17"/>
      <c r="C116" s="17"/>
      <c r="D116" s="45" t="s">
        <v>90</v>
      </c>
      <c r="E116" s="17" t="s">
        <v>277</v>
      </c>
      <c r="F116" s="146" t="s">
        <v>478</v>
      </c>
      <c r="G116" s="45" t="s">
        <v>90</v>
      </c>
      <c r="H116" s="147" t="s">
        <v>485</v>
      </c>
      <c r="I116" s="45" t="s">
        <v>90</v>
      </c>
      <c r="J116" s="217" t="s">
        <v>1008</v>
      </c>
      <c r="K116" s="42" t="s">
        <v>110</v>
      </c>
      <c r="L116" s="42" t="s">
        <v>481</v>
      </c>
      <c r="M116" s="43" t="s">
        <v>192</v>
      </c>
      <c r="N116" s="43" t="s">
        <v>192</v>
      </c>
      <c r="O116" s="43"/>
      <c r="P116" s="43" t="s">
        <v>192</v>
      </c>
      <c r="Q116" s="43" t="s">
        <v>192</v>
      </c>
      <c r="R116" s="43"/>
      <c r="S116" s="43"/>
      <c r="T116" s="43" t="s">
        <v>192</v>
      </c>
    </row>
    <row r="117" spans="1:23" x14ac:dyDescent="0.25">
      <c r="B117" s="17"/>
      <c r="C117" s="17"/>
      <c r="D117" s="45" t="s">
        <v>97</v>
      </c>
      <c r="E117" s="17" t="s">
        <v>277</v>
      </c>
      <c r="F117" s="146" t="s">
        <v>478</v>
      </c>
      <c r="G117" s="45" t="s">
        <v>97</v>
      </c>
      <c r="H117" s="147" t="s">
        <v>367</v>
      </c>
      <c r="I117" s="45" t="s">
        <v>97</v>
      </c>
      <c r="J117" s="217" t="s">
        <v>1008</v>
      </c>
      <c r="K117" s="42" t="s">
        <v>110</v>
      </c>
      <c r="L117" s="42" t="s">
        <v>481</v>
      </c>
      <c r="M117" s="43" t="s">
        <v>192</v>
      </c>
      <c r="N117" s="43" t="s">
        <v>192</v>
      </c>
      <c r="O117" s="43"/>
      <c r="P117" s="43" t="s">
        <v>192</v>
      </c>
      <c r="Q117" s="43" t="s">
        <v>192</v>
      </c>
      <c r="R117" s="43"/>
      <c r="S117" s="43"/>
      <c r="T117" s="43" t="s">
        <v>192</v>
      </c>
    </row>
    <row r="118" spans="1:23" ht="15.75" thickBot="1" x14ac:dyDescent="0.3">
      <c r="B118" s="17"/>
      <c r="C118" s="17"/>
      <c r="D118" s="80" t="s">
        <v>96</v>
      </c>
      <c r="E118" s="17" t="s">
        <v>277</v>
      </c>
      <c r="F118" s="148" t="s">
        <v>478</v>
      </c>
      <c r="G118" s="80" t="s">
        <v>96</v>
      </c>
      <c r="H118" s="48" t="s">
        <v>490</v>
      </c>
      <c r="I118" s="80" t="s">
        <v>96</v>
      </c>
      <c r="J118" s="217" t="s">
        <v>1008</v>
      </c>
      <c r="K118" s="42" t="s">
        <v>110</v>
      </c>
      <c r="L118" s="42" t="s">
        <v>481</v>
      </c>
      <c r="M118" s="43" t="s">
        <v>192</v>
      </c>
      <c r="N118" s="43" t="s">
        <v>192</v>
      </c>
      <c r="O118" s="43"/>
      <c r="P118" s="43" t="s">
        <v>192</v>
      </c>
      <c r="Q118" s="43" t="s">
        <v>192</v>
      </c>
      <c r="R118" s="43"/>
      <c r="S118" s="43"/>
      <c r="T118" s="43" t="s">
        <v>192</v>
      </c>
    </row>
    <row r="119" spans="1:23" x14ac:dyDescent="0.25">
      <c r="B119" s="17" t="s">
        <v>453</v>
      </c>
      <c r="C119" s="612" t="s">
        <v>454</v>
      </c>
      <c r="D119" s="49" t="s">
        <v>455</v>
      </c>
      <c r="E119" s="17" t="s">
        <v>288</v>
      </c>
      <c r="F119" s="130" t="s">
        <v>456</v>
      </c>
      <c r="G119" s="49" t="s">
        <v>455</v>
      </c>
      <c r="H119" s="50" t="s">
        <v>458</v>
      </c>
      <c r="I119" s="49" t="s">
        <v>455</v>
      </c>
      <c r="J119" s="217" t="s">
        <v>784</v>
      </c>
      <c r="K119" s="51" t="s">
        <v>110</v>
      </c>
      <c r="L119" s="51" t="s">
        <v>481</v>
      </c>
      <c r="M119" s="52" t="s">
        <v>192</v>
      </c>
      <c r="N119" s="52" t="s">
        <v>192</v>
      </c>
      <c r="O119" s="52"/>
      <c r="P119" s="52" t="s">
        <v>192</v>
      </c>
      <c r="Q119" s="52" t="s">
        <v>192</v>
      </c>
      <c r="R119" s="52"/>
      <c r="S119" s="52"/>
      <c r="T119" s="52" t="s">
        <v>192</v>
      </c>
    </row>
    <row r="120" spans="1:23" x14ac:dyDescent="0.25">
      <c r="B120" s="26"/>
      <c r="C120" s="612"/>
      <c r="D120" s="54" t="s">
        <v>461</v>
      </c>
      <c r="E120" s="17" t="s">
        <v>288</v>
      </c>
      <c r="F120" s="132" t="s">
        <v>456</v>
      </c>
      <c r="G120" s="54" t="s">
        <v>461</v>
      </c>
      <c r="H120" s="55" t="s">
        <v>463</v>
      </c>
      <c r="I120" s="54" t="s">
        <v>461</v>
      </c>
      <c r="J120" s="217" t="s">
        <v>784</v>
      </c>
      <c r="K120" s="51" t="s">
        <v>110</v>
      </c>
      <c r="L120" s="51" t="s">
        <v>481</v>
      </c>
      <c r="M120" s="52" t="s">
        <v>192</v>
      </c>
      <c r="N120" s="52" t="s">
        <v>192</v>
      </c>
      <c r="O120" s="52"/>
      <c r="P120" s="52" t="s">
        <v>192</v>
      </c>
      <c r="Q120" s="52" t="s">
        <v>192</v>
      </c>
      <c r="R120" s="52"/>
      <c r="S120" s="52"/>
      <c r="T120" s="52" t="s">
        <v>192</v>
      </c>
    </row>
    <row r="121" spans="1:23" ht="15.75" thickBot="1" x14ac:dyDescent="0.3">
      <c r="B121" s="26"/>
      <c r="C121" s="17"/>
      <c r="D121" s="54" t="s">
        <v>464</v>
      </c>
      <c r="E121" s="17" t="s">
        <v>288</v>
      </c>
      <c r="F121" s="132" t="s">
        <v>456</v>
      </c>
      <c r="G121" s="54" t="s">
        <v>464</v>
      </c>
      <c r="H121" s="55" t="s">
        <v>466</v>
      </c>
      <c r="I121" s="54" t="s">
        <v>464</v>
      </c>
      <c r="J121" s="217" t="s">
        <v>784</v>
      </c>
      <c r="K121" s="51" t="s">
        <v>110</v>
      </c>
      <c r="L121" s="51" t="s">
        <v>481</v>
      </c>
      <c r="M121" s="52" t="s">
        <v>192</v>
      </c>
      <c r="N121" s="52" t="s">
        <v>192</v>
      </c>
      <c r="O121" s="52"/>
      <c r="P121" s="52" t="s">
        <v>192</v>
      </c>
      <c r="Q121" s="52" t="s">
        <v>192</v>
      </c>
      <c r="R121" s="52"/>
      <c r="S121" s="52"/>
      <c r="T121" s="52" t="s">
        <v>192</v>
      </c>
    </row>
    <row r="122" spans="1:23" x14ac:dyDescent="0.25">
      <c r="B122" s="17"/>
      <c r="C122" s="17"/>
      <c r="D122" s="67" t="s">
        <v>457</v>
      </c>
      <c r="E122" s="17" t="s">
        <v>311</v>
      </c>
      <c r="F122" s="134" t="s">
        <v>467</v>
      </c>
      <c r="G122" s="67" t="s">
        <v>457</v>
      </c>
      <c r="H122" s="136" t="s">
        <v>469</v>
      </c>
      <c r="I122" s="67" t="s">
        <v>457</v>
      </c>
      <c r="J122" s="217" t="s">
        <v>786</v>
      </c>
      <c r="K122" s="69" t="s">
        <v>110</v>
      </c>
      <c r="L122" s="69" t="s">
        <v>481</v>
      </c>
      <c r="M122" s="70" t="s">
        <v>192</v>
      </c>
      <c r="N122" s="70" t="s">
        <v>192</v>
      </c>
      <c r="O122" s="70"/>
      <c r="P122" s="70" t="s">
        <v>192</v>
      </c>
      <c r="Q122" s="70" t="s">
        <v>192</v>
      </c>
      <c r="R122" s="70"/>
      <c r="S122" s="70"/>
      <c r="T122" s="70" t="s">
        <v>192</v>
      </c>
    </row>
    <row r="123" spans="1:23" ht="15.75" thickBot="1" x14ac:dyDescent="0.3">
      <c r="B123" s="17"/>
      <c r="C123" s="17"/>
      <c r="D123" s="72" t="s">
        <v>462</v>
      </c>
      <c r="E123" s="17" t="s">
        <v>311</v>
      </c>
      <c r="F123" s="137" t="s">
        <v>467</v>
      </c>
      <c r="G123" s="72" t="s">
        <v>462</v>
      </c>
      <c r="H123" s="138" t="s">
        <v>471</v>
      </c>
      <c r="I123" s="72" t="s">
        <v>462</v>
      </c>
      <c r="J123" s="217" t="s">
        <v>786</v>
      </c>
      <c r="K123" s="69" t="s">
        <v>110</v>
      </c>
      <c r="L123" s="69" t="s">
        <v>481</v>
      </c>
      <c r="M123" s="70" t="s">
        <v>192</v>
      </c>
      <c r="N123" s="70" t="s">
        <v>192</v>
      </c>
      <c r="O123" s="70"/>
      <c r="P123" s="70" t="s">
        <v>192</v>
      </c>
      <c r="Q123" s="70" t="s">
        <v>192</v>
      </c>
      <c r="R123" s="70"/>
      <c r="S123" s="70"/>
      <c r="T123" s="70" t="s">
        <v>192</v>
      </c>
    </row>
    <row r="124" spans="1:23" x14ac:dyDescent="0.25">
      <c r="B124" s="17"/>
      <c r="C124" s="17"/>
      <c r="D124" s="67" t="s">
        <v>465</v>
      </c>
      <c r="E124" s="17" t="s">
        <v>311</v>
      </c>
      <c r="F124" s="137" t="s">
        <v>467</v>
      </c>
      <c r="G124" s="67" t="s">
        <v>465</v>
      </c>
      <c r="H124" s="138" t="s">
        <v>473</v>
      </c>
      <c r="I124" s="67" t="s">
        <v>465</v>
      </c>
      <c r="J124" s="217" t="s">
        <v>786</v>
      </c>
      <c r="K124" s="69" t="s">
        <v>110</v>
      </c>
      <c r="L124" s="69" t="s">
        <v>481</v>
      </c>
      <c r="M124" s="70" t="s">
        <v>192</v>
      </c>
      <c r="N124" s="70" t="s">
        <v>192</v>
      </c>
      <c r="O124" s="70"/>
      <c r="P124" s="70" t="s">
        <v>192</v>
      </c>
      <c r="Q124" s="70" t="s">
        <v>192</v>
      </c>
      <c r="R124" s="70"/>
      <c r="S124" s="70"/>
      <c r="T124" s="70" t="s">
        <v>192</v>
      </c>
    </row>
    <row r="125" spans="1:23" ht="15.75" thickBot="1" x14ac:dyDescent="0.3">
      <c r="B125" s="17"/>
      <c r="C125" s="17"/>
      <c r="D125" s="74" t="s">
        <v>98</v>
      </c>
      <c r="E125" s="17" t="s">
        <v>311</v>
      </c>
      <c r="F125" s="139" t="s">
        <v>467</v>
      </c>
      <c r="G125" s="74" t="s">
        <v>98</v>
      </c>
      <c r="H125" s="141" t="s">
        <v>475</v>
      </c>
      <c r="I125" s="74" t="s">
        <v>98</v>
      </c>
      <c r="J125" s="217" t="s">
        <v>786</v>
      </c>
      <c r="K125" s="69" t="s">
        <v>110</v>
      </c>
      <c r="L125" s="69" t="s">
        <v>481</v>
      </c>
      <c r="M125" s="70" t="s">
        <v>192</v>
      </c>
      <c r="N125" s="70" t="s">
        <v>192</v>
      </c>
      <c r="O125" s="70"/>
      <c r="P125" s="70" t="s">
        <v>192</v>
      </c>
      <c r="Q125" s="70" t="s">
        <v>192</v>
      </c>
      <c r="R125" s="70"/>
      <c r="S125" s="70"/>
      <c r="T125" s="70" t="s">
        <v>192</v>
      </c>
    </row>
    <row r="126" spans="1:23" x14ac:dyDescent="0.25">
      <c r="V126" t="s">
        <v>252</v>
      </c>
    </row>
    <row r="127" spans="1:23" ht="15.75" thickBot="1" x14ac:dyDescent="0.3">
      <c r="B127" s="10"/>
      <c r="C127" s="10"/>
      <c r="D127" s="10" t="s">
        <v>43</v>
      </c>
      <c r="E127" s="10" t="s">
        <v>43</v>
      </c>
      <c r="F127" s="10" t="s">
        <v>43</v>
      </c>
      <c r="G127" s="10" t="s">
        <v>43</v>
      </c>
      <c r="H127" s="11" t="s">
        <v>43</v>
      </c>
      <c r="I127" s="10" t="s">
        <v>43</v>
      </c>
      <c r="J127" s="10" t="s">
        <v>43</v>
      </c>
      <c r="K127" s="144" t="s">
        <v>43</v>
      </c>
      <c r="L127" s="144" t="s">
        <v>43</v>
      </c>
      <c r="V127" t="s">
        <v>43</v>
      </c>
      <c r="W127" t="s">
        <v>43</v>
      </c>
    </row>
    <row r="128" spans="1:23" ht="14.65" customHeight="1" thickBot="1" x14ac:dyDescent="0.3">
      <c r="A128" s="19" t="s">
        <v>507</v>
      </c>
      <c r="B128" s="17" t="s">
        <v>425</v>
      </c>
      <c r="C128" s="612" t="s">
        <v>426</v>
      </c>
      <c r="D128" s="21" t="s">
        <v>427</v>
      </c>
      <c r="E128" s="17" t="s">
        <v>256</v>
      </c>
      <c r="F128" s="123" t="s">
        <v>428</v>
      </c>
      <c r="G128" s="124" t="s">
        <v>427</v>
      </c>
      <c r="H128" s="125" t="s">
        <v>429</v>
      </c>
      <c r="I128" s="21" t="s">
        <v>427</v>
      </c>
      <c r="J128" s="217" t="s">
        <v>740</v>
      </c>
      <c r="K128" s="24" t="s">
        <v>111</v>
      </c>
      <c r="L128" s="24" t="s">
        <v>431</v>
      </c>
      <c r="M128" s="25" t="s">
        <v>192</v>
      </c>
      <c r="N128" s="25" t="s">
        <v>192</v>
      </c>
      <c r="O128" s="25"/>
      <c r="P128" s="25" t="s">
        <v>192</v>
      </c>
      <c r="Q128" s="25"/>
      <c r="R128" s="25" t="s">
        <v>192</v>
      </c>
      <c r="S128" s="25" t="s">
        <v>192</v>
      </c>
      <c r="T128" s="25" t="s">
        <v>192</v>
      </c>
      <c r="V128" s="29" t="s">
        <v>432</v>
      </c>
      <c r="W128" s="30" t="s">
        <v>433</v>
      </c>
    </row>
    <row r="129" spans="1:23" ht="15.75" thickBot="1" x14ac:dyDescent="0.3">
      <c r="A129" t="s">
        <v>508</v>
      </c>
      <c r="B129" s="26"/>
      <c r="C129" s="612"/>
      <c r="D129" s="27" t="s">
        <v>434</v>
      </c>
      <c r="E129" s="17" t="s">
        <v>256</v>
      </c>
      <c r="F129" s="126" t="s">
        <v>428</v>
      </c>
      <c r="G129" s="124" t="s">
        <v>434</v>
      </c>
      <c r="H129" s="127" t="s">
        <v>435</v>
      </c>
      <c r="I129" s="27" t="s">
        <v>434</v>
      </c>
      <c r="J129" s="217" t="s">
        <v>740</v>
      </c>
      <c r="K129" s="24" t="s">
        <v>111</v>
      </c>
      <c r="L129" s="24" t="s">
        <v>431</v>
      </c>
      <c r="M129" s="25" t="s">
        <v>192</v>
      </c>
      <c r="N129" s="25" t="s">
        <v>192</v>
      </c>
      <c r="O129" s="25"/>
      <c r="P129" s="25" t="s">
        <v>192</v>
      </c>
      <c r="Q129" s="25"/>
      <c r="R129" s="25" t="s">
        <v>192</v>
      </c>
      <c r="S129" s="25" t="s">
        <v>192</v>
      </c>
      <c r="T129" s="25" t="s">
        <v>192</v>
      </c>
      <c r="V129" s="128" t="s">
        <v>436</v>
      </c>
      <c r="W129" s="122" t="s">
        <v>437</v>
      </c>
    </row>
    <row r="130" spans="1:23" ht="15.75" thickBot="1" x14ac:dyDescent="0.3">
      <c r="A130" s="19"/>
      <c r="B130" s="26"/>
      <c r="C130" s="17"/>
      <c r="D130" s="21" t="s">
        <v>438</v>
      </c>
      <c r="E130" s="17" t="s">
        <v>256</v>
      </c>
      <c r="F130" s="126" t="s">
        <v>428</v>
      </c>
      <c r="G130" s="124" t="s">
        <v>438</v>
      </c>
      <c r="H130" s="127" t="s">
        <v>439</v>
      </c>
      <c r="I130" s="27" t="s">
        <v>438</v>
      </c>
      <c r="J130" s="217" t="s">
        <v>740</v>
      </c>
      <c r="K130" s="24" t="s">
        <v>111</v>
      </c>
      <c r="L130" s="24" t="s">
        <v>431</v>
      </c>
      <c r="M130" s="25" t="s">
        <v>192</v>
      </c>
      <c r="N130" s="25" t="s">
        <v>192</v>
      </c>
      <c r="O130" s="25"/>
      <c r="P130" s="25" t="s">
        <v>192</v>
      </c>
      <c r="Q130" s="25"/>
      <c r="R130" s="25" t="s">
        <v>192</v>
      </c>
      <c r="S130" s="25" t="s">
        <v>192</v>
      </c>
      <c r="T130" s="25" t="s">
        <v>192</v>
      </c>
    </row>
    <row r="131" spans="1:23" ht="15.75" thickBot="1" x14ac:dyDescent="0.3">
      <c r="A131" s="19"/>
      <c r="B131" s="26"/>
      <c r="C131" s="17"/>
      <c r="D131" s="27" t="s">
        <v>440</v>
      </c>
      <c r="E131" s="17" t="s">
        <v>256</v>
      </c>
      <c r="F131" s="126" t="s">
        <v>428</v>
      </c>
      <c r="G131" s="124" t="s">
        <v>440</v>
      </c>
      <c r="H131" s="127" t="s">
        <v>441</v>
      </c>
      <c r="I131" s="27" t="s">
        <v>440</v>
      </c>
      <c r="J131" s="217" t="s">
        <v>740</v>
      </c>
      <c r="K131" s="24" t="s">
        <v>111</v>
      </c>
      <c r="L131" s="24" t="s">
        <v>431</v>
      </c>
      <c r="M131" s="25" t="s">
        <v>192</v>
      </c>
      <c r="N131" s="25" t="s">
        <v>192</v>
      </c>
      <c r="O131" s="25"/>
      <c r="P131" s="25" t="s">
        <v>192</v>
      </c>
      <c r="Q131" s="25"/>
      <c r="R131" s="25" t="s">
        <v>192</v>
      </c>
      <c r="S131" s="25" t="s">
        <v>192</v>
      </c>
      <c r="T131" s="25" t="s">
        <v>192</v>
      </c>
    </row>
    <row r="132" spans="1:23" ht="15.75" thickBot="1" x14ac:dyDescent="0.3">
      <c r="A132" s="19"/>
      <c r="B132" s="26"/>
      <c r="C132" s="17"/>
      <c r="D132" s="21" t="s">
        <v>442</v>
      </c>
      <c r="E132" s="17" t="s">
        <v>256</v>
      </c>
      <c r="F132" s="126" t="s">
        <v>428</v>
      </c>
      <c r="G132" s="124" t="s">
        <v>442</v>
      </c>
      <c r="H132" s="127" t="s">
        <v>443</v>
      </c>
      <c r="I132" s="27" t="s">
        <v>442</v>
      </c>
      <c r="J132" s="217" t="s">
        <v>740</v>
      </c>
      <c r="K132" s="24" t="s">
        <v>111</v>
      </c>
      <c r="L132" s="24" t="s">
        <v>431</v>
      </c>
      <c r="M132" s="25" t="s">
        <v>192</v>
      </c>
      <c r="N132" s="25" t="s">
        <v>192</v>
      </c>
      <c r="O132" s="25"/>
      <c r="P132" s="25" t="s">
        <v>192</v>
      </c>
      <c r="Q132" s="25"/>
      <c r="R132" s="25" t="s">
        <v>192</v>
      </c>
      <c r="S132" s="25" t="s">
        <v>192</v>
      </c>
      <c r="T132" s="25" t="s">
        <v>192</v>
      </c>
    </row>
    <row r="133" spans="1:23" ht="15.75" thickBot="1" x14ac:dyDescent="0.3">
      <c r="A133" s="19"/>
      <c r="B133" s="26"/>
      <c r="C133" s="17"/>
      <c r="D133" s="27" t="s">
        <v>444</v>
      </c>
      <c r="E133" s="17" t="s">
        <v>256</v>
      </c>
      <c r="F133" s="126" t="s">
        <v>428</v>
      </c>
      <c r="G133" s="124" t="s">
        <v>444</v>
      </c>
      <c r="H133" s="127" t="s">
        <v>445</v>
      </c>
      <c r="I133" s="27" t="s">
        <v>444</v>
      </c>
      <c r="J133" s="217" t="s">
        <v>740</v>
      </c>
      <c r="K133" s="24" t="s">
        <v>111</v>
      </c>
      <c r="L133" s="24" t="s">
        <v>431</v>
      </c>
      <c r="M133" s="25" t="s">
        <v>192</v>
      </c>
      <c r="N133" s="25" t="s">
        <v>192</v>
      </c>
      <c r="O133" s="25"/>
      <c r="P133" s="25" t="s">
        <v>192</v>
      </c>
      <c r="Q133" s="25"/>
      <c r="R133" s="25" t="s">
        <v>192</v>
      </c>
      <c r="S133" s="25" t="s">
        <v>192</v>
      </c>
      <c r="T133" s="25" t="s">
        <v>192</v>
      </c>
    </row>
    <row r="134" spans="1:23" ht="15.75" thickBot="1" x14ac:dyDescent="0.3">
      <c r="A134" s="19"/>
      <c r="B134" s="26"/>
      <c r="C134" s="17"/>
      <c r="D134" s="21" t="s">
        <v>446</v>
      </c>
      <c r="E134" s="17" t="s">
        <v>256</v>
      </c>
      <c r="F134" s="126" t="s">
        <v>428</v>
      </c>
      <c r="G134" s="124" t="s">
        <v>446</v>
      </c>
      <c r="H134" s="127" t="s">
        <v>447</v>
      </c>
      <c r="I134" s="27" t="s">
        <v>446</v>
      </c>
      <c r="J134" s="217" t="s">
        <v>740</v>
      </c>
      <c r="K134" s="24" t="s">
        <v>111</v>
      </c>
      <c r="L134" s="24" t="s">
        <v>431</v>
      </c>
      <c r="M134" s="25" t="s">
        <v>192</v>
      </c>
      <c r="N134" s="25" t="s">
        <v>192</v>
      </c>
      <c r="O134" s="25"/>
      <c r="P134" s="25" t="s">
        <v>192</v>
      </c>
      <c r="Q134" s="25"/>
      <c r="R134" s="25" t="s">
        <v>192</v>
      </c>
      <c r="S134" s="25" t="s">
        <v>192</v>
      </c>
      <c r="T134" s="25" t="s">
        <v>192</v>
      </c>
    </row>
    <row r="135" spans="1:23" ht="15.75" thickBot="1" x14ac:dyDescent="0.3">
      <c r="A135" s="19"/>
      <c r="B135" s="26"/>
      <c r="C135" s="17"/>
      <c r="D135" s="27" t="s">
        <v>448</v>
      </c>
      <c r="E135" s="17" t="s">
        <v>256</v>
      </c>
      <c r="F135" s="126" t="s">
        <v>428</v>
      </c>
      <c r="G135" s="124" t="s">
        <v>448</v>
      </c>
      <c r="H135" s="127" t="s">
        <v>449</v>
      </c>
      <c r="I135" s="27" t="s">
        <v>448</v>
      </c>
      <c r="J135" s="217" t="s">
        <v>740</v>
      </c>
      <c r="K135" s="24" t="s">
        <v>111</v>
      </c>
      <c r="L135" s="24" t="s">
        <v>431</v>
      </c>
      <c r="M135" s="25" t="s">
        <v>192</v>
      </c>
      <c r="N135" s="25" t="s">
        <v>192</v>
      </c>
      <c r="O135" s="25"/>
      <c r="P135" s="25" t="s">
        <v>192</v>
      </c>
      <c r="Q135" s="25"/>
      <c r="R135" s="25" t="s">
        <v>192</v>
      </c>
      <c r="S135" s="25" t="s">
        <v>192</v>
      </c>
      <c r="T135" s="25" t="s">
        <v>192</v>
      </c>
    </row>
    <row r="136" spans="1:23" x14ac:dyDescent="0.25">
      <c r="A136" s="19"/>
      <c r="B136" s="26"/>
      <c r="C136" s="17"/>
      <c r="D136" s="21" t="s">
        <v>450</v>
      </c>
      <c r="E136" s="17" t="s">
        <v>256</v>
      </c>
      <c r="F136" s="126" t="s">
        <v>428</v>
      </c>
      <c r="G136" s="124" t="s">
        <v>450</v>
      </c>
      <c r="H136" s="127" t="s">
        <v>367</v>
      </c>
      <c r="I136" s="27" t="s">
        <v>450</v>
      </c>
      <c r="J136" s="217" t="s">
        <v>740</v>
      </c>
      <c r="K136" s="24" t="s">
        <v>111</v>
      </c>
      <c r="L136" s="24" t="s">
        <v>431</v>
      </c>
      <c r="M136" s="25" t="s">
        <v>192</v>
      </c>
      <c r="N136" s="25" t="s">
        <v>192</v>
      </c>
      <c r="O136" s="25"/>
      <c r="P136" s="25" t="s">
        <v>192</v>
      </c>
      <c r="Q136" s="25"/>
      <c r="R136" s="25" t="s">
        <v>192</v>
      </c>
      <c r="S136" s="25" t="s">
        <v>192</v>
      </c>
      <c r="T136" s="25" t="s">
        <v>192</v>
      </c>
    </row>
    <row r="137" spans="1:23" x14ac:dyDescent="0.25">
      <c r="A137" s="19"/>
      <c r="B137" s="26"/>
      <c r="C137" s="17"/>
      <c r="D137" s="218" t="s">
        <v>94</v>
      </c>
      <c r="E137" s="217" t="s">
        <v>277</v>
      </c>
      <c r="F137" s="126" t="s">
        <v>428</v>
      </c>
      <c r="G137" s="218" t="s">
        <v>94</v>
      </c>
      <c r="H137" s="219" t="s">
        <v>486</v>
      </c>
      <c r="I137" s="218" t="s">
        <v>94</v>
      </c>
      <c r="J137" s="225" t="s">
        <v>1008</v>
      </c>
      <c r="K137" s="226" t="s">
        <v>480</v>
      </c>
      <c r="L137" s="24" t="s">
        <v>431</v>
      </c>
      <c r="M137" s="25" t="s">
        <v>192</v>
      </c>
      <c r="N137" s="25" t="s">
        <v>192</v>
      </c>
      <c r="O137" s="25"/>
      <c r="P137" s="25" t="s">
        <v>192</v>
      </c>
      <c r="Q137" s="25"/>
      <c r="R137" s="25" t="s">
        <v>192</v>
      </c>
      <c r="S137" s="25" t="s">
        <v>192</v>
      </c>
      <c r="T137" s="25" t="s">
        <v>192</v>
      </c>
    </row>
    <row r="138" spans="1:23" x14ac:dyDescent="0.25">
      <c r="A138" s="19"/>
      <c r="B138" s="26"/>
      <c r="C138" s="17"/>
      <c r="D138" s="218" t="s">
        <v>95</v>
      </c>
      <c r="E138" s="217" t="s">
        <v>277</v>
      </c>
      <c r="F138" s="126" t="s">
        <v>428</v>
      </c>
      <c r="G138" s="218" t="s">
        <v>95</v>
      </c>
      <c r="H138" s="219" t="s">
        <v>487</v>
      </c>
      <c r="I138" s="218" t="s">
        <v>95</v>
      </c>
      <c r="J138" s="225" t="s">
        <v>1008</v>
      </c>
      <c r="K138" s="226" t="s">
        <v>480</v>
      </c>
      <c r="L138" s="24" t="s">
        <v>431</v>
      </c>
      <c r="M138" s="25" t="s">
        <v>192</v>
      </c>
      <c r="N138" s="25" t="s">
        <v>192</v>
      </c>
      <c r="O138" s="25"/>
      <c r="P138" s="25" t="s">
        <v>192</v>
      </c>
      <c r="Q138" s="25"/>
      <c r="R138" s="25" t="s">
        <v>192</v>
      </c>
      <c r="S138" s="25" t="s">
        <v>192</v>
      </c>
      <c r="T138" s="25" t="s">
        <v>192</v>
      </c>
    </row>
    <row r="139" spans="1:23" x14ac:dyDescent="0.25">
      <c r="A139" s="19"/>
      <c r="B139" s="26"/>
      <c r="C139" s="17"/>
      <c r="D139" s="218" t="s">
        <v>488</v>
      </c>
      <c r="E139" s="217" t="s">
        <v>277</v>
      </c>
      <c r="F139" s="126" t="s">
        <v>428</v>
      </c>
      <c r="G139" s="218" t="s">
        <v>488</v>
      </c>
      <c r="H139" s="220" t="s">
        <v>489</v>
      </c>
      <c r="I139" s="218" t="s">
        <v>488</v>
      </c>
      <c r="J139" s="225" t="s">
        <v>1008</v>
      </c>
      <c r="K139" s="226" t="s">
        <v>480</v>
      </c>
      <c r="L139" s="24" t="s">
        <v>431</v>
      </c>
      <c r="M139" s="25" t="s">
        <v>192</v>
      </c>
      <c r="N139" s="25" t="s">
        <v>192</v>
      </c>
      <c r="O139" s="25"/>
      <c r="P139" s="25" t="s">
        <v>192</v>
      </c>
      <c r="Q139" s="25"/>
      <c r="R139" s="25" t="s">
        <v>192</v>
      </c>
      <c r="S139" s="25" t="s">
        <v>192</v>
      </c>
      <c r="T139" s="25" t="s">
        <v>192</v>
      </c>
    </row>
    <row r="140" spans="1:23" x14ac:dyDescent="0.25">
      <c r="A140" s="19"/>
      <c r="B140" s="26"/>
      <c r="C140" s="17"/>
      <c r="D140" s="218" t="s">
        <v>97</v>
      </c>
      <c r="E140" s="217" t="s">
        <v>277</v>
      </c>
      <c r="F140" s="126" t="s">
        <v>428</v>
      </c>
      <c r="G140" s="218" t="s">
        <v>97</v>
      </c>
      <c r="H140" s="219" t="s">
        <v>367</v>
      </c>
      <c r="I140" s="218" t="s">
        <v>97</v>
      </c>
      <c r="J140" s="225" t="s">
        <v>1008</v>
      </c>
      <c r="K140" s="226" t="s">
        <v>480</v>
      </c>
      <c r="L140" s="24" t="s">
        <v>431</v>
      </c>
      <c r="M140" s="25" t="s">
        <v>192</v>
      </c>
      <c r="N140" s="25" t="s">
        <v>192</v>
      </c>
      <c r="O140" s="25"/>
      <c r="P140" s="25" t="s">
        <v>192</v>
      </c>
      <c r="Q140" s="25"/>
      <c r="R140" s="25" t="s">
        <v>192</v>
      </c>
      <c r="S140" s="25" t="s">
        <v>192</v>
      </c>
      <c r="T140" s="25" t="s">
        <v>192</v>
      </c>
    </row>
    <row r="141" spans="1:23" ht="15.75" thickBot="1" x14ac:dyDescent="0.3">
      <c r="B141" s="26"/>
      <c r="C141" s="17"/>
      <c r="D141" s="27" t="s">
        <v>451</v>
      </c>
      <c r="E141" s="217" t="s">
        <v>277</v>
      </c>
      <c r="F141" s="129" t="s">
        <v>428</v>
      </c>
      <c r="G141" s="27" t="s">
        <v>451</v>
      </c>
      <c r="H141" s="127" t="s">
        <v>452</v>
      </c>
      <c r="I141" s="27" t="s">
        <v>451</v>
      </c>
      <c r="J141" s="225" t="s">
        <v>1008</v>
      </c>
      <c r="K141" s="226" t="s">
        <v>480</v>
      </c>
      <c r="L141" s="24" t="s">
        <v>431</v>
      </c>
      <c r="M141" s="25" t="s">
        <v>192</v>
      </c>
      <c r="N141" s="25" t="s">
        <v>192</v>
      </c>
      <c r="O141" s="25"/>
      <c r="P141" s="25" t="s">
        <v>192</v>
      </c>
      <c r="Q141" s="25"/>
      <c r="R141" s="25" t="s">
        <v>192</v>
      </c>
      <c r="S141" s="25" t="s">
        <v>192</v>
      </c>
      <c r="T141" s="25" t="s">
        <v>192</v>
      </c>
    </row>
    <row r="142" spans="1:23" x14ac:dyDescent="0.25">
      <c r="B142" s="17" t="s">
        <v>453</v>
      </c>
      <c r="C142" s="612" t="s">
        <v>454</v>
      </c>
      <c r="D142" s="49" t="s">
        <v>455</v>
      </c>
      <c r="E142" s="17" t="s">
        <v>288</v>
      </c>
      <c r="F142" s="130" t="s">
        <v>456</v>
      </c>
      <c r="G142" s="49" t="s">
        <v>455</v>
      </c>
      <c r="H142" s="50" t="s">
        <v>458</v>
      </c>
      <c r="I142" s="49" t="s">
        <v>455</v>
      </c>
      <c r="J142" s="217" t="s">
        <v>784</v>
      </c>
      <c r="K142" s="51" t="s">
        <v>480</v>
      </c>
      <c r="L142" s="51" t="s">
        <v>460</v>
      </c>
      <c r="M142" s="52"/>
      <c r="N142" s="52" t="s">
        <v>192</v>
      </c>
      <c r="O142" s="52"/>
      <c r="P142" s="52" t="s">
        <v>192</v>
      </c>
      <c r="Q142" s="52"/>
      <c r="R142" s="52" t="s">
        <v>192</v>
      </c>
      <c r="S142" s="52" t="s">
        <v>192</v>
      </c>
      <c r="T142" s="52" t="s">
        <v>192</v>
      </c>
    </row>
    <row r="143" spans="1:23" x14ac:dyDescent="0.25">
      <c r="B143" s="26"/>
      <c r="C143" s="612"/>
      <c r="D143" s="54" t="s">
        <v>461</v>
      </c>
      <c r="E143" s="17" t="s">
        <v>288</v>
      </c>
      <c r="F143" s="132" t="s">
        <v>456</v>
      </c>
      <c r="G143" s="54" t="s">
        <v>461</v>
      </c>
      <c r="H143" s="55" t="s">
        <v>463</v>
      </c>
      <c r="I143" s="54" t="s">
        <v>461</v>
      </c>
      <c r="J143" s="217" t="s">
        <v>784</v>
      </c>
      <c r="K143" s="51" t="s">
        <v>480</v>
      </c>
      <c r="L143" s="51" t="s">
        <v>460</v>
      </c>
      <c r="M143" s="52"/>
      <c r="N143" s="52" t="s">
        <v>192</v>
      </c>
      <c r="O143" s="52"/>
      <c r="P143" s="52" t="s">
        <v>192</v>
      </c>
      <c r="Q143" s="52"/>
      <c r="R143" s="52" t="s">
        <v>192</v>
      </c>
      <c r="S143" s="52" t="s">
        <v>192</v>
      </c>
      <c r="T143" s="52" t="s">
        <v>192</v>
      </c>
    </row>
    <row r="144" spans="1:23" ht="15.75" thickBot="1" x14ac:dyDescent="0.3">
      <c r="B144" s="26"/>
      <c r="C144" s="17"/>
      <c r="D144" s="54" t="s">
        <v>464</v>
      </c>
      <c r="E144" s="17" t="s">
        <v>288</v>
      </c>
      <c r="F144" s="132" t="s">
        <v>456</v>
      </c>
      <c r="G144" s="54" t="s">
        <v>464</v>
      </c>
      <c r="H144" s="55" t="s">
        <v>466</v>
      </c>
      <c r="I144" s="56" t="s">
        <v>464</v>
      </c>
      <c r="J144" s="217" t="s">
        <v>784</v>
      </c>
      <c r="K144" s="51" t="s">
        <v>480</v>
      </c>
      <c r="L144" s="51" t="s">
        <v>460</v>
      </c>
      <c r="M144" s="52"/>
      <c r="N144" s="52" t="s">
        <v>192</v>
      </c>
      <c r="O144" s="52"/>
      <c r="P144" s="52" t="s">
        <v>192</v>
      </c>
      <c r="Q144" s="52"/>
      <c r="R144" s="52" t="s">
        <v>192</v>
      </c>
      <c r="S144" s="52" t="s">
        <v>192</v>
      </c>
      <c r="T144" s="52" t="s">
        <v>192</v>
      </c>
    </row>
    <row r="145" spans="2:20" x14ac:dyDescent="0.25">
      <c r="B145" s="17"/>
      <c r="C145" s="17"/>
      <c r="D145" s="82" t="s">
        <v>492</v>
      </c>
      <c r="E145" s="17" t="s">
        <v>301</v>
      </c>
      <c r="F145" s="149" t="s">
        <v>493</v>
      </c>
      <c r="G145" s="82" t="s">
        <v>492</v>
      </c>
      <c r="H145" s="59" t="s">
        <v>494</v>
      </c>
      <c r="I145" s="82" t="s">
        <v>492</v>
      </c>
      <c r="J145" s="217" t="s">
        <v>785</v>
      </c>
      <c r="K145" s="60" t="s">
        <v>111</v>
      </c>
      <c r="L145" s="60" t="s">
        <v>495</v>
      </c>
      <c r="M145" s="61" t="s">
        <v>192</v>
      </c>
      <c r="N145" s="61" t="s">
        <v>192</v>
      </c>
      <c r="O145" s="61"/>
      <c r="P145" s="61" t="s">
        <v>192</v>
      </c>
      <c r="Q145" s="61" t="s">
        <v>192</v>
      </c>
      <c r="R145" s="61"/>
      <c r="S145" s="61"/>
      <c r="T145" s="61" t="s">
        <v>192</v>
      </c>
    </row>
    <row r="146" spans="2:20" x14ac:dyDescent="0.25">
      <c r="B146" s="17"/>
      <c r="C146" s="17"/>
      <c r="D146" s="82" t="s">
        <v>496</v>
      </c>
      <c r="E146" s="17" t="s">
        <v>301</v>
      </c>
      <c r="F146" s="150" t="s">
        <v>493</v>
      </c>
      <c r="G146" s="82" t="s">
        <v>496</v>
      </c>
      <c r="H146" s="64" t="s">
        <v>497</v>
      </c>
      <c r="I146" s="82" t="s">
        <v>496</v>
      </c>
      <c r="J146" s="217" t="s">
        <v>785</v>
      </c>
      <c r="K146" s="60" t="s">
        <v>111</v>
      </c>
      <c r="L146" s="60" t="s">
        <v>495</v>
      </c>
      <c r="M146" s="61" t="s">
        <v>192</v>
      </c>
      <c r="N146" s="61" t="s">
        <v>192</v>
      </c>
      <c r="O146" s="61"/>
      <c r="P146" s="61" t="s">
        <v>192</v>
      </c>
      <c r="Q146" s="61" t="s">
        <v>192</v>
      </c>
      <c r="R146" s="61"/>
      <c r="S146" s="61"/>
      <c r="T146" s="61" t="s">
        <v>192</v>
      </c>
    </row>
    <row r="147" spans="2:20" x14ac:dyDescent="0.25">
      <c r="B147" s="17"/>
      <c r="C147" s="17"/>
      <c r="D147" s="82" t="s">
        <v>498</v>
      </c>
      <c r="E147" s="17" t="s">
        <v>301</v>
      </c>
      <c r="F147" s="150" t="s">
        <v>493</v>
      </c>
      <c r="G147" s="82" t="s">
        <v>498</v>
      </c>
      <c r="H147" s="64" t="s">
        <v>499</v>
      </c>
      <c r="I147" s="82" t="s">
        <v>498</v>
      </c>
      <c r="J147" s="217" t="s">
        <v>785</v>
      </c>
      <c r="K147" s="60" t="s">
        <v>111</v>
      </c>
      <c r="L147" s="60" t="s">
        <v>495</v>
      </c>
      <c r="M147" s="61" t="s">
        <v>192</v>
      </c>
      <c r="N147" s="61" t="s">
        <v>192</v>
      </c>
      <c r="O147" s="61"/>
      <c r="P147" s="61" t="s">
        <v>192</v>
      </c>
      <c r="Q147" s="61" t="s">
        <v>192</v>
      </c>
      <c r="R147" s="61"/>
      <c r="S147" s="61"/>
      <c r="T147" s="61" t="s">
        <v>192</v>
      </c>
    </row>
    <row r="148" spans="2:20" x14ac:dyDescent="0.25">
      <c r="B148" s="17"/>
      <c r="C148" s="17"/>
      <c r="D148" s="82" t="s">
        <v>500</v>
      </c>
      <c r="E148" s="17" t="s">
        <v>301</v>
      </c>
      <c r="F148" s="150" t="s">
        <v>493</v>
      </c>
      <c r="G148" s="82" t="s">
        <v>500</v>
      </c>
      <c r="H148" s="151" t="s">
        <v>501</v>
      </c>
      <c r="I148" s="82" t="s">
        <v>500</v>
      </c>
      <c r="J148" s="217" t="s">
        <v>785</v>
      </c>
      <c r="K148" s="60" t="s">
        <v>111</v>
      </c>
      <c r="L148" s="60" t="s">
        <v>495</v>
      </c>
      <c r="M148" s="61" t="s">
        <v>192</v>
      </c>
      <c r="N148" s="61" t="s">
        <v>192</v>
      </c>
      <c r="O148" s="61"/>
      <c r="P148" s="61" t="s">
        <v>192</v>
      </c>
      <c r="Q148" s="61" t="s">
        <v>192</v>
      </c>
      <c r="R148" s="61"/>
      <c r="S148" s="61"/>
      <c r="T148" s="61" t="s">
        <v>192</v>
      </c>
    </row>
    <row r="149" spans="2:20" x14ac:dyDescent="0.25">
      <c r="B149" s="17"/>
      <c r="C149" s="17"/>
      <c r="D149" s="82" t="s">
        <v>502</v>
      </c>
      <c r="E149" s="17" t="s">
        <v>301</v>
      </c>
      <c r="F149" s="150" t="s">
        <v>493</v>
      </c>
      <c r="G149" s="82" t="s">
        <v>502</v>
      </c>
      <c r="H149" s="151" t="s">
        <v>503</v>
      </c>
      <c r="I149" s="82" t="s">
        <v>502</v>
      </c>
      <c r="J149" s="217" t="s">
        <v>785</v>
      </c>
      <c r="K149" s="60" t="s">
        <v>111</v>
      </c>
      <c r="L149" s="60" t="s">
        <v>495</v>
      </c>
      <c r="M149" s="61" t="s">
        <v>192</v>
      </c>
      <c r="N149" s="61" t="s">
        <v>192</v>
      </c>
      <c r="O149" s="61"/>
      <c r="P149" s="61" t="s">
        <v>192</v>
      </c>
      <c r="Q149" s="61" t="s">
        <v>192</v>
      </c>
      <c r="R149" s="61"/>
      <c r="S149" s="61"/>
      <c r="T149" s="61" t="s">
        <v>192</v>
      </c>
    </row>
    <row r="150" spans="2:20" ht="15.75" thickBot="1" x14ac:dyDescent="0.3">
      <c r="B150" s="17"/>
      <c r="C150" s="17"/>
      <c r="D150" s="82" t="s">
        <v>504</v>
      </c>
      <c r="E150" s="17" t="s">
        <v>301</v>
      </c>
      <c r="F150" s="152" t="s">
        <v>493</v>
      </c>
      <c r="G150" s="82" t="s">
        <v>504</v>
      </c>
      <c r="H150" s="66" t="s">
        <v>505</v>
      </c>
      <c r="I150" s="82" t="s">
        <v>504</v>
      </c>
      <c r="J150" s="217" t="s">
        <v>785</v>
      </c>
      <c r="K150" s="60" t="s">
        <v>111</v>
      </c>
      <c r="L150" s="60" t="s">
        <v>495</v>
      </c>
      <c r="M150" s="61" t="s">
        <v>192</v>
      </c>
      <c r="N150" s="61" t="s">
        <v>192</v>
      </c>
      <c r="O150" s="61"/>
      <c r="P150" s="61" t="s">
        <v>192</v>
      </c>
      <c r="Q150" s="61" t="s">
        <v>192</v>
      </c>
      <c r="R150" s="61"/>
      <c r="S150" s="61"/>
      <c r="T150" s="61" t="s">
        <v>192</v>
      </c>
    </row>
    <row r="151" spans="2:20" x14ac:dyDescent="0.25">
      <c r="B151" s="17"/>
      <c r="C151" s="17"/>
      <c r="D151" s="67" t="s">
        <v>457</v>
      </c>
      <c r="E151" s="17" t="s">
        <v>311</v>
      </c>
      <c r="F151" s="134" t="s">
        <v>467</v>
      </c>
      <c r="G151" s="67" t="s">
        <v>457</v>
      </c>
      <c r="H151" s="136" t="s">
        <v>469</v>
      </c>
      <c r="I151" s="67" t="s">
        <v>457</v>
      </c>
      <c r="J151" s="217" t="s">
        <v>786</v>
      </c>
      <c r="K151" s="69" t="s">
        <v>110</v>
      </c>
      <c r="L151" s="69" t="s">
        <v>460</v>
      </c>
      <c r="M151" s="70"/>
      <c r="N151" s="70" t="s">
        <v>192</v>
      </c>
      <c r="O151" s="70"/>
      <c r="P151" s="70" t="s">
        <v>192</v>
      </c>
      <c r="Q151" s="70"/>
      <c r="R151" s="70" t="s">
        <v>192</v>
      </c>
      <c r="S151" s="70" t="s">
        <v>192</v>
      </c>
      <c r="T151" s="70" t="s">
        <v>192</v>
      </c>
    </row>
    <row r="152" spans="2:20" ht="15.75" thickBot="1" x14ac:dyDescent="0.3">
      <c r="B152" s="17"/>
      <c r="C152" s="17"/>
      <c r="D152" s="72" t="s">
        <v>462</v>
      </c>
      <c r="E152" s="17" t="s">
        <v>311</v>
      </c>
      <c r="F152" s="137" t="s">
        <v>467</v>
      </c>
      <c r="G152" s="72" t="s">
        <v>462</v>
      </c>
      <c r="H152" s="138" t="s">
        <v>471</v>
      </c>
      <c r="I152" s="72" t="s">
        <v>462</v>
      </c>
      <c r="J152" s="217" t="s">
        <v>786</v>
      </c>
      <c r="K152" s="69" t="s">
        <v>110</v>
      </c>
      <c r="L152" s="69" t="s">
        <v>460</v>
      </c>
      <c r="M152" s="70"/>
      <c r="N152" s="70" t="s">
        <v>192</v>
      </c>
      <c r="O152" s="70"/>
      <c r="P152" s="70" t="s">
        <v>192</v>
      </c>
      <c r="Q152" s="70"/>
      <c r="R152" s="70" t="s">
        <v>192</v>
      </c>
      <c r="S152" s="70" t="s">
        <v>192</v>
      </c>
      <c r="T152" s="70" t="s">
        <v>192</v>
      </c>
    </row>
    <row r="153" spans="2:20" x14ac:dyDescent="0.25">
      <c r="B153" s="17"/>
      <c r="C153" s="17"/>
      <c r="D153" s="67" t="s">
        <v>465</v>
      </c>
      <c r="E153" s="17" t="s">
        <v>311</v>
      </c>
      <c r="F153" s="137" t="s">
        <v>467</v>
      </c>
      <c r="G153" s="67" t="s">
        <v>465</v>
      </c>
      <c r="H153" s="138" t="s">
        <v>473</v>
      </c>
      <c r="I153" s="72" t="s">
        <v>465</v>
      </c>
      <c r="J153" s="217" t="s">
        <v>786</v>
      </c>
      <c r="K153" s="69" t="s">
        <v>110</v>
      </c>
      <c r="L153" s="69" t="s">
        <v>460</v>
      </c>
      <c r="M153" s="70"/>
      <c r="N153" s="70" t="s">
        <v>192</v>
      </c>
      <c r="O153" s="70"/>
      <c r="P153" s="70" t="s">
        <v>192</v>
      </c>
      <c r="Q153" s="70"/>
      <c r="R153" s="70" t="s">
        <v>192</v>
      </c>
      <c r="S153" s="70" t="s">
        <v>192</v>
      </c>
      <c r="T153" s="70" t="s">
        <v>192</v>
      </c>
    </row>
    <row r="154" spans="2:20" ht="15.75" thickBot="1" x14ac:dyDescent="0.3">
      <c r="B154" s="17"/>
      <c r="C154" s="17"/>
      <c r="D154" s="74" t="s">
        <v>98</v>
      </c>
      <c r="E154" s="17" t="s">
        <v>311</v>
      </c>
      <c r="F154" s="139" t="s">
        <v>467</v>
      </c>
      <c r="G154" s="74" t="s">
        <v>98</v>
      </c>
      <c r="H154" s="141" t="s">
        <v>475</v>
      </c>
      <c r="I154" s="74" t="s">
        <v>98</v>
      </c>
      <c r="J154" s="217" t="s">
        <v>786</v>
      </c>
      <c r="K154" s="69" t="s">
        <v>110</v>
      </c>
      <c r="L154" s="69" t="s">
        <v>460</v>
      </c>
      <c r="M154" s="70"/>
      <c r="N154" s="70" t="s">
        <v>192</v>
      </c>
      <c r="O154" s="70"/>
      <c r="P154" s="70" t="s">
        <v>192</v>
      </c>
      <c r="Q154" s="70"/>
      <c r="R154" s="70" t="s">
        <v>192</v>
      </c>
      <c r="S154" s="70" t="s">
        <v>192</v>
      </c>
      <c r="T154" s="70" t="s">
        <v>192</v>
      </c>
    </row>
  </sheetData>
  <sheetProtection sheet="1" objects="1" scenarios="1" selectLockedCells="1" selectUnlockedCells="1"/>
  <mergeCells count="13">
    <mergeCell ref="C142:C143"/>
    <mergeCell ref="B1:C1"/>
    <mergeCell ref="E1:F1"/>
    <mergeCell ref="C3:C5"/>
    <mergeCell ref="C27:C28"/>
    <mergeCell ref="C47:C48"/>
    <mergeCell ref="C119:C120"/>
    <mergeCell ref="C128:C129"/>
    <mergeCell ref="C68:C69"/>
    <mergeCell ref="C78:C79"/>
    <mergeCell ref="C87:C88"/>
    <mergeCell ref="C97:C98"/>
    <mergeCell ref="C112:C113"/>
  </mergeCells>
  <phoneticPr fontId="24" type="noConversion"/>
  <pageMargins left="0.7" right="0.7" top="0.75" bottom="0.75" header="0.3" footer="0.3"/>
  <pageSetup paperSize="9" firstPageNumber="2147483648" orientation="portrait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A15" sqref="A15"/>
    </sheetView>
  </sheetViews>
  <sheetFormatPr baseColWidth="10" defaultRowHeight="15" x14ac:dyDescent="0.25"/>
  <cols>
    <col min="1" max="1" width="26.7109375" customWidth="1"/>
    <col min="2" max="2" width="4.28515625" customWidth="1"/>
    <col min="3" max="3" width="19.28515625" customWidth="1"/>
  </cols>
  <sheetData>
    <row r="1" spans="1:5" x14ac:dyDescent="0.25">
      <c r="A1" s="17" t="s">
        <v>197</v>
      </c>
      <c r="B1" s="17"/>
      <c r="C1" s="17"/>
      <c r="D1" s="17"/>
    </row>
    <row r="2" spans="1:5" x14ac:dyDescent="0.25">
      <c r="A2" s="4" t="s">
        <v>198</v>
      </c>
      <c r="B2" s="17"/>
      <c r="C2" s="17"/>
      <c r="D2" s="4" t="s">
        <v>39</v>
      </c>
      <c r="E2" s="1" t="s">
        <v>199</v>
      </c>
    </row>
    <row r="3" spans="1:5" x14ac:dyDescent="0.25">
      <c r="A3" s="17" t="s">
        <v>43</v>
      </c>
      <c r="B3" s="17"/>
      <c r="C3" s="17"/>
      <c r="D3" s="18" t="s">
        <v>40</v>
      </c>
      <c r="E3" t="s">
        <v>43</v>
      </c>
    </row>
    <row r="4" spans="1:5" x14ac:dyDescent="0.25">
      <c r="A4" s="17" t="s">
        <v>200</v>
      </c>
      <c r="B4" s="17"/>
      <c r="C4" s="17"/>
      <c r="D4" s="17">
        <v>2024</v>
      </c>
      <c r="E4" t="s">
        <v>201</v>
      </c>
    </row>
    <row r="5" spans="1:5" x14ac:dyDescent="0.25">
      <c r="A5" s="17" t="s">
        <v>202</v>
      </c>
      <c r="B5" s="17"/>
      <c r="C5" s="17"/>
      <c r="D5" s="17">
        <v>2025</v>
      </c>
      <c r="E5" t="s">
        <v>203</v>
      </c>
    </row>
    <row r="6" spans="1:5" x14ac:dyDescent="0.25">
      <c r="A6" s="17"/>
      <c r="B6" s="17"/>
      <c r="C6" s="17"/>
      <c r="D6" s="17">
        <v>2026</v>
      </c>
      <c r="E6" t="s">
        <v>204</v>
      </c>
    </row>
    <row r="7" spans="1:5" x14ac:dyDescent="0.25">
      <c r="A7" s="17"/>
      <c r="B7" s="17"/>
      <c r="C7" s="17"/>
      <c r="D7" s="17">
        <v>2027</v>
      </c>
      <c r="E7" t="s">
        <v>205</v>
      </c>
    </row>
    <row r="8" spans="1:5" ht="29.1" customHeight="1" x14ac:dyDescent="0.25">
      <c r="A8" s="4" t="s">
        <v>206</v>
      </c>
      <c r="B8" s="17"/>
      <c r="C8" s="17"/>
      <c r="D8" s="17">
        <v>2028</v>
      </c>
      <c r="E8" t="s">
        <v>207</v>
      </c>
    </row>
    <row r="9" spans="1:5" ht="15" customHeight="1" x14ac:dyDescent="0.25">
      <c r="A9" s="19" t="s">
        <v>43</v>
      </c>
      <c r="B9" s="17"/>
      <c r="C9" s="17"/>
      <c r="D9" s="17"/>
      <c r="E9" t="s">
        <v>208</v>
      </c>
    </row>
    <row r="10" spans="1:5" x14ac:dyDescent="0.25">
      <c r="A10" s="19" t="s">
        <v>209</v>
      </c>
      <c r="D10" s="17"/>
      <c r="E10" t="s">
        <v>210</v>
      </c>
    </row>
    <row r="11" spans="1:5" x14ac:dyDescent="0.25">
      <c r="A11" s="19" t="s">
        <v>71</v>
      </c>
      <c r="D11" s="17"/>
      <c r="E11" t="s">
        <v>211</v>
      </c>
    </row>
    <row r="12" spans="1:5" ht="30" x14ac:dyDescent="0.25">
      <c r="A12" s="19" t="s">
        <v>212</v>
      </c>
      <c r="D12" s="17"/>
      <c r="E12" t="s">
        <v>213</v>
      </c>
    </row>
    <row r="13" spans="1:5" x14ac:dyDescent="0.25">
      <c r="A13" s="19" t="s">
        <v>214</v>
      </c>
      <c r="D13" s="17"/>
      <c r="E13" t="s">
        <v>215</v>
      </c>
    </row>
    <row r="14" spans="1:5" x14ac:dyDescent="0.25">
      <c r="A14" s="17"/>
      <c r="D14" s="17"/>
      <c r="E14" t="s">
        <v>216</v>
      </c>
    </row>
    <row r="15" spans="1:5" x14ac:dyDescent="0.25">
      <c r="A15" s="17"/>
      <c r="D15" s="17"/>
      <c r="E15" t="s">
        <v>217</v>
      </c>
    </row>
    <row r="16" spans="1:5" x14ac:dyDescent="0.25">
      <c r="A16" s="17"/>
      <c r="D16" s="17"/>
      <c r="E16" t="s">
        <v>218</v>
      </c>
    </row>
    <row r="17" spans="1:5" x14ac:dyDescent="0.25">
      <c r="A17" s="17"/>
      <c r="E17" t="s">
        <v>219</v>
      </c>
    </row>
    <row r="18" spans="1:5" x14ac:dyDescent="0.25">
      <c r="A18" s="17"/>
      <c r="E18" t="s">
        <v>220</v>
      </c>
    </row>
    <row r="19" spans="1:5" x14ac:dyDescent="0.25">
      <c r="A19" s="17"/>
      <c r="E19" t="s">
        <v>221</v>
      </c>
    </row>
    <row r="20" spans="1:5" x14ac:dyDescent="0.25">
      <c r="A20" s="17"/>
      <c r="E20" t="s">
        <v>222</v>
      </c>
    </row>
    <row r="21" spans="1:5" x14ac:dyDescent="0.25">
      <c r="A21" s="17"/>
      <c r="E21" t="s">
        <v>223</v>
      </c>
    </row>
    <row r="22" spans="1:5" x14ac:dyDescent="0.25">
      <c r="A22" s="17"/>
      <c r="E22" t="s">
        <v>224</v>
      </c>
    </row>
    <row r="23" spans="1:5" x14ac:dyDescent="0.25">
      <c r="A23" s="17"/>
      <c r="E23" t="s">
        <v>225</v>
      </c>
    </row>
    <row r="24" spans="1:5" x14ac:dyDescent="0.25">
      <c r="E24" t="s">
        <v>226</v>
      </c>
    </row>
    <row r="25" spans="1:5" x14ac:dyDescent="0.25">
      <c r="E25" t="s">
        <v>227</v>
      </c>
    </row>
    <row r="26" spans="1:5" x14ac:dyDescent="0.25">
      <c r="E26" t="s">
        <v>228</v>
      </c>
    </row>
    <row r="27" spans="1:5" x14ac:dyDescent="0.25">
      <c r="E27" t="s">
        <v>229</v>
      </c>
    </row>
    <row r="28" spans="1:5" x14ac:dyDescent="0.25">
      <c r="E28" t="s">
        <v>230</v>
      </c>
    </row>
    <row r="29" spans="1:5" x14ac:dyDescent="0.25">
      <c r="E29" t="s">
        <v>231</v>
      </c>
    </row>
    <row r="30" spans="1:5" x14ac:dyDescent="0.25">
      <c r="E30" t="s">
        <v>232</v>
      </c>
    </row>
    <row r="31" spans="1:5" x14ac:dyDescent="0.25">
      <c r="E31" t="s">
        <v>233</v>
      </c>
    </row>
    <row r="32" spans="1:5" x14ac:dyDescent="0.25">
      <c r="E32" t="s">
        <v>234</v>
      </c>
    </row>
    <row r="33" spans="5:5" x14ac:dyDescent="0.25">
      <c r="E33" t="s">
        <v>235</v>
      </c>
    </row>
    <row r="34" spans="5:5" x14ac:dyDescent="0.25">
      <c r="E34" t="s">
        <v>236</v>
      </c>
    </row>
    <row r="35" spans="5:5" x14ac:dyDescent="0.25">
      <c r="E35" t="s">
        <v>237</v>
      </c>
    </row>
    <row r="36" spans="5:5" x14ac:dyDescent="0.25">
      <c r="E36" t="s">
        <v>238</v>
      </c>
    </row>
  </sheetData>
  <sheetProtection sheet="1" objects="1" scenarios="1" selectLockedCells="1" selectUnlockedCells="1"/>
  <pageMargins left="0.7" right="0.7" top="0.75" bottom="0.75" header="0.3" footer="0.3"/>
  <pageSetup paperSize="9" firstPageNumber="2147483648" orientation="portrait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F273"/>
  <sheetViews>
    <sheetView topLeftCell="A197" zoomScale="85" zoomScaleNormal="85" workbookViewId="0">
      <selection activeCell="D141" sqref="D141"/>
    </sheetView>
  </sheetViews>
  <sheetFormatPr baseColWidth="10" defaultRowHeight="15" x14ac:dyDescent="0.25"/>
  <cols>
    <col min="1" max="1" width="12.7109375" customWidth="1"/>
    <col min="2" max="2" width="150.7109375" customWidth="1"/>
    <col min="3" max="3" width="12.7109375" customWidth="1"/>
    <col min="4" max="4" width="180.5703125" customWidth="1"/>
    <col min="5" max="5" width="12.7109375" customWidth="1"/>
    <col min="6" max="6" width="75.42578125" customWidth="1"/>
    <col min="7" max="7" width="12.7109375" customWidth="1"/>
    <col min="8" max="8" width="4" customWidth="1"/>
  </cols>
  <sheetData>
    <row r="1" spans="1:15" ht="15.75" thickBot="1" x14ac:dyDescent="0.3">
      <c r="A1" s="1" t="s">
        <v>322</v>
      </c>
      <c r="B1" s="1" t="s">
        <v>509</v>
      </c>
    </row>
    <row r="2" spans="1:15" s="1" customFormat="1" ht="15.75" thickBot="1" x14ac:dyDescent="0.3">
      <c r="A2" s="153" t="s">
        <v>510</v>
      </c>
      <c r="B2" s="154" t="s">
        <v>107</v>
      </c>
      <c r="C2" s="153" t="s">
        <v>510</v>
      </c>
      <c r="D2" s="5" t="s">
        <v>511</v>
      </c>
      <c r="E2" s="153" t="s">
        <v>510</v>
      </c>
      <c r="F2" s="155" t="s">
        <v>512</v>
      </c>
      <c r="G2" s="153" t="s">
        <v>510</v>
      </c>
      <c r="H2" s="156" t="s">
        <v>513</v>
      </c>
    </row>
    <row r="3" spans="1:15" s="1" customFormat="1" x14ac:dyDescent="0.25">
      <c r="A3" s="15" t="s">
        <v>43</v>
      </c>
      <c r="B3" s="16" t="s">
        <v>43</v>
      </c>
      <c r="C3" s="16" t="s">
        <v>43</v>
      </c>
      <c r="D3" s="16" t="s">
        <v>43</v>
      </c>
      <c r="E3" s="16" t="s">
        <v>43</v>
      </c>
      <c r="F3" s="7" t="s">
        <v>43</v>
      </c>
      <c r="G3" s="16" t="s">
        <v>43</v>
      </c>
      <c r="H3" s="8" t="s">
        <v>43</v>
      </c>
    </row>
    <row r="4" spans="1:15" ht="20.100000000000001" customHeight="1" x14ac:dyDescent="0.25">
      <c r="A4" s="157" t="s">
        <v>514</v>
      </c>
      <c r="B4" s="158" t="s">
        <v>515</v>
      </c>
      <c r="C4" s="159" t="s">
        <v>514</v>
      </c>
      <c r="D4" s="158" t="s">
        <v>516</v>
      </c>
      <c r="E4" s="159" t="s">
        <v>514</v>
      </c>
      <c r="F4" s="159" t="s">
        <v>517</v>
      </c>
      <c r="G4" s="159" t="s">
        <v>514</v>
      </c>
      <c r="H4" s="160" t="s">
        <v>259</v>
      </c>
      <c r="I4" s="44" t="s">
        <v>518</v>
      </c>
      <c r="K4" s="44" t="s">
        <v>519</v>
      </c>
      <c r="M4" s="44" t="s">
        <v>520</v>
      </c>
      <c r="O4" t="s">
        <v>521</v>
      </c>
    </row>
    <row r="5" spans="1:15" ht="20.100000000000001" customHeight="1" x14ac:dyDescent="0.25">
      <c r="A5" s="157" t="s">
        <v>522</v>
      </c>
      <c r="B5" s="158" t="s">
        <v>515</v>
      </c>
      <c r="C5" s="159" t="s">
        <v>522</v>
      </c>
      <c r="D5" s="158" t="s">
        <v>523</v>
      </c>
      <c r="E5" s="159" t="s">
        <v>522</v>
      </c>
      <c r="F5" s="159" t="s">
        <v>517</v>
      </c>
      <c r="G5" s="159" t="s">
        <v>522</v>
      </c>
      <c r="H5" s="160" t="s">
        <v>259</v>
      </c>
      <c r="I5" s="44" t="s">
        <v>518</v>
      </c>
      <c r="K5" s="44" t="s">
        <v>519</v>
      </c>
      <c r="M5" s="44" t="s">
        <v>520</v>
      </c>
    </row>
    <row r="6" spans="1:15" ht="20.100000000000001" customHeight="1" x14ac:dyDescent="0.25">
      <c r="A6" s="157" t="s">
        <v>524</v>
      </c>
      <c r="B6" s="158" t="s">
        <v>515</v>
      </c>
      <c r="C6" s="159" t="s">
        <v>524</v>
      </c>
      <c r="D6" s="158" t="s">
        <v>525</v>
      </c>
      <c r="E6" s="159" t="s">
        <v>524</v>
      </c>
      <c r="F6" s="159" t="s">
        <v>517</v>
      </c>
      <c r="G6" s="159" t="s">
        <v>524</v>
      </c>
      <c r="H6" s="160" t="s">
        <v>259</v>
      </c>
      <c r="I6" s="44" t="s">
        <v>518</v>
      </c>
      <c r="K6" s="44" t="s">
        <v>519</v>
      </c>
      <c r="M6" s="44" t="s">
        <v>520</v>
      </c>
    </row>
    <row r="7" spans="1:15" ht="20.100000000000001" customHeight="1" x14ac:dyDescent="0.25">
      <c r="A7" s="157" t="s">
        <v>526</v>
      </c>
      <c r="B7" s="158" t="s">
        <v>527</v>
      </c>
      <c r="C7" s="159" t="s">
        <v>526</v>
      </c>
      <c r="D7" s="158" t="s">
        <v>528</v>
      </c>
      <c r="E7" s="159" t="s">
        <v>526</v>
      </c>
      <c r="F7" s="159" t="s">
        <v>517</v>
      </c>
      <c r="G7" s="159" t="s">
        <v>526</v>
      </c>
      <c r="H7" s="160" t="s">
        <v>259</v>
      </c>
      <c r="I7" s="44" t="s">
        <v>518</v>
      </c>
      <c r="K7" s="44" t="s">
        <v>519</v>
      </c>
      <c r="M7" s="44" t="s">
        <v>520</v>
      </c>
    </row>
    <row r="8" spans="1:15" ht="20.100000000000001" customHeight="1" x14ac:dyDescent="0.25">
      <c r="A8" s="157" t="s">
        <v>529</v>
      </c>
      <c r="B8" s="158" t="s">
        <v>527</v>
      </c>
      <c r="C8" s="159" t="s">
        <v>529</v>
      </c>
      <c r="D8" s="158" t="s">
        <v>530</v>
      </c>
      <c r="E8" s="159" t="s">
        <v>529</v>
      </c>
      <c r="F8" s="159" t="s">
        <v>517</v>
      </c>
      <c r="G8" s="159" t="s">
        <v>529</v>
      </c>
      <c r="H8" s="160" t="s">
        <v>259</v>
      </c>
      <c r="I8" s="44" t="s">
        <v>518</v>
      </c>
      <c r="K8" s="44" t="s">
        <v>519</v>
      </c>
      <c r="M8" s="44" t="s">
        <v>520</v>
      </c>
    </row>
    <row r="9" spans="1:15" ht="20.100000000000001" customHeight="1" x14ac:dyDescent="0.25">
      <c r="A9" s="157" t="s">
        <v>531</v>
      </c>
      <c r="B9" s="158" t="s">
        <v>532</v>
      </c>
      <c r="C9" s="159" t="s">
        <v>531</v>
      </c>
      <c r="D9" s="158" t="s">
        <v>533</v>
      </c>
      <c r="E9" s="159" t="s">
        <v>531</v>
      </c>
      <c r="F9" s="159" t="s">
        <v>517</v>
      </c>
      <c r="G9" s="159" t="s">
        <v>531</v>
      </c>
      <c r="H9" s="160" t="s">
        <v>259</v>
      </c>
      <c r="I9" s="44" t="s">
        <v>518</v>
      </c>
      <c r="K9" s="44" t="s">
        <v>519</v>
      </c>
      <c r="M9" s="44" t="s">
        <v>520</v>
      </c>
    </row>
    <row r="10" spans="1:15" ht="20.100000000000001" customHeight="1" x14ac:dyDescent="0.25">
      <c r="A10" s="157" t="s">
        <v>534</v>
      </c>
      <c r="B10" s="158" t="s">
        <v>535</v>
      </c>
      <c r="C10" s="159" t="s">
        <v>534</v>
      </c>
      <c r="D10" s="158" t="s">
        <v>536</v>
      </c>
      <c r="E10" s="159" t="s">
        <v>534</v>
      </c>
      <c r="F10" s="159" t="s">
        <v>517</v>
      </c>
      <c r="G10" s="159" t="s">
        <v>534</v>
      </c>
      <c r="H10" s="160" t="s">
        <v>259</v>
      </c>
      <c r="I10" s="44" t="s">
        <v>518</v>
      </c>
      <c r="K10" s="44" t="s">
        <v>519</v>
      </c>
      <c r="M10" s="44" t="s">
        <v>520</v>
      </c>
    </row>
    <row r="11" spans="1:15" ht="20.100000000000001" customHeight="1" x14ac:dyDescent="0.25">
      <c r="A11" s="157" t="s">
        <v>537</v>
      </c>
      <c r="B11" s="158" t="s">
        <v>535</v>
      </c>
      <c r="C11" s="159" t="s">
        <v>537</v>
      </c>
      <c r="D11" s="158" t="s">
        <v>538</v>
      </c>
      <c r="E11" s="159" t="s">
        <v>537</v>
      </c>
      <c r="F11" s="159" t="s">
        <v>517</v>
      </c>
      <c r="G11" s="159" t="s">
        <v>537</v>
      </c>
      <c r="H11" s="160" t="s">
        <v>259</v>
      </c>
      <c r="I11" s="44" t="s">
        <v>518</v>
      </c>
      <c r="K11" s="44" t="s">
        <v>519</v>
      </c>
      <c r="M11" s="44" t="s">
        <v>520</v>
      </c>
    </row>
    <row r="12" spans="1:15" ht="20.100000000000001" customHeight="1" x14ac:dyDescent="0.25">
      <c r="A12" s="157" t="s">
        <v>539</v>
      </c>
      <c r="B12" s="158" t="s">
        <v>535</v>
      </c>
      <c r="C12" s="159" t="s">
        <v>539</v>
      </c>
      <c r="D12" s="158" t="s">
        <v>540</v>
      </c>
      <c r="E12" s="159" t="s">
        <v>539</v>
      </c>
      <c r="F12" s="159" t="s">
        <v>517</v>
      </c>
      <c r="G12" s="159" t="s">
        <v>539</v>
      </c>
      <c r="H12" s="160" t="s">
        <v>259</v>
      </c>
      <c r="I12" s="44" t="s">
        <v>518</v>
      </c>
      <c r="K12" s="44" t="s">
        <v>519</v>
      </c>
      <c r="M12" s="44" t="s">
        <v>520</v>
      </c>
    </row>
    <row r="13" spans="1:15" ht="20.100000000000001" customHeight="1" x14ac:dyDescent="0.25">
      <c r="A13" s="157" t="s">
        <v>541</v>
      </c>
      <c r="B13" s="158" t="s">
        <v>542</v>
      </c>
      <c r="C13" s="159" t="s">
        <v>541</v>
      </c>
      <c r="D13" s="158" t="s">
        <v>543</v>
      </c>
      <c r="E13" s="159" t="s">
        <v>541</v>
      </c>
      <c r="F13" s="159" t="s">
        <v>517</v>
      </c>
      <c r="G13" s="159" t="s">
        <v>541</v>
      </c>
      <c r="H13" s="160" t="s">
        <v>259</v>
      </c>
      <c r="I13" s="44" t="s">
        <v>518</v>
      </c>
      <c r="K13" s="44" t="s">
        <v>519</v>
      </c>
      <c r="M13" s="44" t="s">
        <v>520</v>
      </c>
    </row>
    <row r="14" spans="1:15" ht="20.100000000000001" customHeight="1" x14ac:dyDescent="0.25">
      <c r="A14" s="157" t="s">
        <v>544</v>
      </c>
      <c r="B14" s="158" t="s">
        <v>542</v>
      </c>
      <c r="C14" s="159" t="s">
        <v>544</v>
      </c>
      <c r="D14" s="158" t="s">
        <v>545</v>
      </c>
      <c r="E14" s="159" t="s">
        <v>544</v>
      </c>
      <c r="F14" s="159" t="s">
        <v>517</v>
      </c>
      <c r="G14" s="159" t="s">
        <v>544</v>
      </c>
      <c r="H14" s="160" t="s">
        <v>259</v>
      </c>
      <c r="I14" s="44" t="s">
        <v>518</v>
      </c>
      <c r="K14" s="44" t="s">
        <v>519</v>
      </c>
      <c r="M14" s="44" t="s">
        <v>520</v>
      </c>
    </row>
    <row r="15" spans="1:15" ht="20.100000000000001" customHeight="1" x14ac:dyDescent="0.25">
      <c r="A15" s="12" t="s">
        <v>546</v>
      </c>
      <c r="B15" s="161" t="s">
        <v>547</v>
      </c>
      <c r="C15" s="13" t="s">
        <v>546</v>
      </c>
      <c r="D15" s="162" t="s">
        <v>548</v>
      </c>
      <c r="E15" s="13" t="s">
        <v>546</v>
      </c>
      <c r="F15" s="163" t="s">
        <v>549</v>
      </c>
      <c r="G15" s="13" t="s">
        <v>546</v>
      </c>
      <c r="H15" s="164" t="s">
        <v>265</v>
      </c>
      <c r="J15" s="3" t="s">
        <v>550</v>
      </c>
    </row>
    <row r="16" spans="1:15" ht="20.100000000000001" customHeight="1" x14ac:dyDescent="0.25">
      <c r="A16" s="12" t="s">
        <v>551</v>
      </c>
      <c r="B16" s="161" t="s">
        <v>547</v>
      </c>
      <c r="C16" s="13" t="s">
        <v>551</v>
      </c>
      <c r="D16" s="162" t="s">
        <v>552</v>
      </c>
      <c r="E16" s="13" t="s">
        <v>551</v>
      </c>
      <c r="F16" s="163" t="s">
        <v>549</v>
      </c>
      <c r="G16" s="13" t="s">
        <v>551</v>
      </c>
      <c r="H16" s="164" t="s">
        <v>265</v>
      </c>
      <c r="J16" s="3" t="s">
        <v>550</v>
      </c>
    </row>
    <row r="17" spans="1:10" ht="20.100000000000001" customHeight="1" x14ac:dyDescent="0.25">
      <c r="A17" s="12" t="s">
        <v>553</v>
      </c>
      <c r="B17" s="161" t="s">
        <v>547</v>
      </c>
      <c r="C17" s="13" t="s">
        <v>553</v>
      </c>
      <c r="D17" s="162" t="s">
        <v>554</v>
      </c>
      <c r="E17" s="13" t="s">
        <v>553</v>
      </c>
      <c r="F17" s="163" t="s">
        <v>549</v>
      </c>
      <c r="G17" s="13" t="s">
        <v>553</v>
      </c>
      <c r="H17" s="164" t="s">
        <v>265</v>
      </c>
      <c r="J17" s="3" t="s">
        <v>550</v>
      </c>
    </row>
    <row r="18" spans="1:10" ht="20.100000000000001" customHeight="1" x14ac:dyDescent="0.25">
      <c r="A18" s="12" t="s">
        <v>555</v>
      </c>
      <c r="B18" s="161" t="s">
        <v>547</v>
      </c>
      <c r="C18" s="13" t="s">
        <v>555</v>
      </c>
      <c r="D18" s="165" t="s">
        <v>556</v>
      </c>
      <c r="E18" s="13" t="s">
        <v>555</v>
      </c>
      <c r="F18" s="163" t="s">
        <v>549</v>
      </c>
      <c r="G18" s="13" t="s">
        <v>555</v>
      </c>
      <c r="H18" s="164" t="s">
        <v>265</v>
      </c>
      <c r="J18" s="3" t="s">
        <v>550</v>
      </c>
    </row>
    <row r="19" spans="1:10" ht="20.100000000000001" customHeight="1" x14ac:dyDescent="0.25">
      <c r="A19" s="12" t="s">
        <v>557</v>
      </c>
      <c r="B19" s="161" t="s">
        <v>558</v>
      </c>
      <c r="C19" s="13" t="s">
        <v>557</v>
      </c>
      <c r="D19" s="165" t="s">
        <v>559</v>
      </c>
      <c r="E19" s="13" t="s">
        <v>557</v>
      </c>
      <c r="F19" s="163" t="s">
        <v>549</v>
      </c>
      <c r="G19" s="13" t="s">
        <v>557</v>
      </c>
      <c r="H19" s="164" t="s">
        <v>265</v>
      </c>
      <c r="J19" s="3" t="s">
        <v>550</v>
      </c>
    </row>
    <row r="20" spans="1:10" ht="20.100000000000001" customHeight="1" x14ac:dyDescent="0.25">
      <c r="A20" s="12" t="s">
        <v>560</v>
      </c>
      <c r="B20" s="161" t="s">
        <v>558</v>
      </c>
      <c r="C20" s="13" t="s">
        <v>560</v>
      </c>
      <c r="D20" s="161" t="s">
        <v>561</v>
      </c>
      <c r="E20" s="13" t="s">
        <v>560</v>
      </c>
      <c r="F20" s="163" t="s">
        <v>549</v>
      </c>
      <c r="G20" s="13" t="s">
        <v>560</v>
      </c>
      <c r="H20" s="164" t="s">
        <v>265</v>
      </c>
      <c r="J20" s="3" t="s">
        <v>550</v>
      </c>
    </row>
    <row r="21" spans="1:10" ht="20.100000000000001" customHeight="1" x14ac:dyDescent="0.25">
      <c r="A21" s="12" t="s">
        <v>562</v>
      </c>
      <c r="B21" s="161" t="s">
        <v>563</v>
      </c>
      <c r="C21" s="13" t="s">
        <v>562</v>
      </c>
      <c r="D21" s="161" t="s">
        <v>564</v>
      </c>
      <c r="E21" s="13" t="s">
        <v>562</v>
      </c>
      <c r="F21" s="163" t="s">
        <v>549</v>
      </c>
      <c r="G21" s="13" t="s">
        <v>562</v>
      </c>
      <c r="H21" s="164" t="s">
        <v>265</v>
      </c>
      <c r="J21" s="3" t="s">
        <v>550</v>
      </c>
    </row>
    <row r="22" spans="1:10" ht="20.100000000000001" customHeight="1" x14ac:dyDescent="0.25">
      <c r="A22" s="12" t="s">
        <v>165</v>
      </c>
      <c r="B22" s="161" t="s">
        <v>563</v>
      </c>
      <c r="C22" s="13" t="s">
        <v>165</v>
      </c>
      <c r="D22" s="161" t="s">
        <v>565</v>
      </c>
      <c r="E22" s="13" t="s">
        <v>165</v>
      </c>
      <c r="F22" s="163" t="s">
        <v>549</v>
      </c>
      <c r="G22" s="13" t="s">
        <v>165</v>
      </c>
      <c r="H22" s="164" t="s">
        <v>265</v>
      </c>
      <c r="J22" s="3" t="s">
        <v>550</v>
      </c>
    </row>
    <row r="23" spans="1:10" ht="20.100000000000001" customHeight="1" x14ac:dyDescent="0.25">
      <c r="A23" s="12" t="s">
        <v>166</v>
      </c>
      <c r="B23" s="161" t="s">
        <v>566</v>
      </c>
      <c r="C23" s="13" t="s">
        <v>166</v>
      </c>
      <c r="D23" s="161" t="s">
        <v>567</v>
      </c>
      <c r="E23" s="13" t="s">
        <v>166</v>
      </c>
      <c r="F23" s="163" t="s">
        <v>549</v>
      </c>
      <c r="G23" s="13" t="s">
        <v>166</v>
      </c>
      <c r="H23" s="164" t="s">
        <v>265</v>
      </c>
      <c r="J23" s="3" t="s">
        <v>550</v>
      </c>
    </row>
    <row r="24" spans="1:10" ht="20.100000000000001" customHeight="1" x14ac:dyDescent="0.25">
      <c r="A24" s="12" t="s">
        <v>167</v>
      </c>
      <c r="B24" s="161" t="s">
        <v>566</v>
      </c>
      <c r="C24" s="13" t="s">
        <v>167</v>
      </c>
      <c r="D24" s="161" t="s">
        <v>561</v>
      </c>
      <c r="E24" s="13" t="s">
        <v>167</v>
      </c>
      <c r="F24" s="163" t="s">
        <v>549</v>
      </c>
      <c r="G24" s="13" t="s">
        <v>167</v>
      </c>
      <c r="H24" s="164" t="s">
        <v>265</v>
      </c>
      <c r="J24" s="3" t="s">
        <v>550</v>
      </c>
    </row>
    <row r="25" spans="1:10" ht="20.100000000000001" customHeight="1" x14ac:dyDescent="0.25">
      <c r="A25" s="12" t="s">
        <v>168</v>
      </c>
      <c r="B25" s="161" t="s">
        <v>568</v>
      </c>
      <c r="C25" s="13" t="s">
        <v>168</v>
      </c>
      <c r="D25" s="161" t="s">
        <v>569</v>
      </c>
      <c r="E25" s="13" t="s">
        <v>168</v>
      </c>
      <c r="F25" s="163" t="s">
        <v>549</v>
      </c>
      <c r="G25" s="13" t="s">
        <v>168</v>
      </c>
      <c r="H25" s="164" t="s">
        <v>265</v>
      </c>
      <c r="J25" s="3" t="s">
        <v>550</v>
      </c>
    </row>
    <row r="26" spans="1:10" ht="20.100000000000001" customHeight="1" x14ac:dyDescent="0.25">
      <c r="A26" s="12" t="s">
        <v>169</v>
      </c>
      <c r="B26" s="161" t="s">
        <v>568</v>
      </c>
      <c r="C26" s="13" t="s">
        <v>169</v>
      </c>
      <c r="D26" s="161" t="s">
        <v>570</v>
      </c>
      <c r="E26" s="13" t="s">
        <v>169</v>
      </c>
      <c r="F26" s="163" t="s">
        <v>549</v>
      </c>
      <c r="G26" s="13" t="s">
        <v>169</v>
      </c>
      <c r="H26" s="164" t="s">
        <v>265</v>
      </c>
      <c r="J26" s="3" t="s">
        <v>550</v>
      </c>
    </row>
    <row r="27" spans="1:10" ht="20.100000000000001" customHeight="1" x14ac:dyDescent="0.25">
      <c r="A27" s="12" t="s">
        <v>170</v>
      </c>
      <c r="B27" s="161" t="s">
        <v>568</v>
      </c>
      <c r="C27" s="13" t="s">
        <v>170</v>
      </c>
      <c r="D27" s="161" t="s">
        <v>561</v>
      </c>
      <c r="E27" s="13" t="s">
        <v>170</v>
      </c>
      <c r="F27" s="163" t="s">
        <v>549</v>
      </c>
      <c r="G27" s="13" t="s">
        <v>170</v>
      </c>
      <c r="H27" s="164" t="s">
        <v>265</v>
      </c>
      <c r="J27" s="3" t="s">
        <v>550</v>
      </c>
    </row>
    <row r="28" spans="1:10" s="9" customFormat="1" ht="20.100000000000001" customHeight="1" x14ac:dyDescent="0.25">
      <c r="A28" s="166" t="s">
        <v>171</v>
      </c>
      <c r="B28" s="167" t="s">
        <v>571</v>
      </c>
      <c r="C28" s="168" t="s">
        <v>171</v>
      </c>
      <c r="D28" s="167" t="s">
        <v>572</v>
      </c>
      <c r="E28" s="168" t="s">
        <v>171</v>
      </c>
      <c r="F28" s="169" t="s">
        <v>549</v>
      </c>
      <c r="G28" s="168" t="s">
        <v>171</v>
      </c>
      <c r="H28" s="170" t="s">
        <v>265</v>
      </c>
      <c r="J28" s="9" t="s">
        <v>550</v>
      </c>
    </row>
    <row r="29" spans="1:10" s="9" customFormat="1" ht="20.100000000000001" customHeight="1" x14ac:dyDescent="0.25">
      <c r="A29" s="166" t="s">
        <v>172</v>
      </c>
      <c r="B29" s="167" t="s">
        <v>571</v>
      </c>
      <c r="C29" s="168" t="s">
        <v>172</v>
      </c>
      <c r="D29" s="167" t="s">
        <v>573</v>
      </c>
      <c r="E29" s="168" t="s">
        <v>172</v>
      </c>
      <c r="F29" s="169" t="s">
        <v>549</v>
      </c>
      <c r="G29" s="168" t="s">
        <v>172</v>
      </c>
      <c r="H29" s="170" t="s">
        <v>265</v>
      </c>
      <c r="J29" s="9" t="s">
        <v>550</v>
      </c>
    </row>
    <row r="30" spans="1:10" ht="20.100000000000001" customHeight="1" x14ac:dyDescent="0.25">
      <c r="A30" s="12" t="s">
        <v>173</v>
      </c>
      <c r="B30" s="161" t="s">
        <v>574</v>
      </c>
      <c r="C30" s="13" t="s">
        <v>173</v>
      </c>
      <c r="D30" s="161" t="s">
        <v>575</v>
      </c>
      <c r="E30" s="13" t="s">
        <v>173</v>
      </c>
      <c r="F30" s="163" t="s">
        <v>549</v>
      </c>
      <c r="G30" s="13" t="s">
        <v>173</v>
      </c>
      <c r="H30" s="164" t="s">
        <v>265</v>
      </c>
      <c r="J30" s="3" t="s">
        <v>550</v>
      </c>
    </row>
    <row r="31" spans="1:10" ht="20.100000000000001" customHeight="1" x14ac:dyDescent="0.25">
      <c r="A31" s="12" t="s">
        <v>174</v>
      </c>
      <c r="B31" s="161" t="s">
        <v>574</v>
      </c>
      <c r="C31" s="13" t="s">
        <v>174</v>
      </c>
      <c r="D31" s="161" t="s">
        <v>576</v>
      </c>
      <c r="E31" s="13" t="s">
        <v>174</v>
      </c>
      <c r="F31" s="163" t="s">
        <v>549</v>
      </c>
      <c r="G31" s="13" t="s">
        <v>174</v>
      </c>
      <c r="H31" s="164" t="s">
        <v>265</v>
      </c>
      <c r="J31" s="3" t="s">
        <v>550</v>
      </c>
    </row>
    <row r="32" spans="1:10" ht="20.100000000000001" customHeight="1" x14ac:dyDescent="0.25">
      <c r="A32" s="12" t="s">
        <v>175</v>
      </c>
      <c r="B32" s="161" t="s">
        <v>574</v>
      </c>
      <c r="C32" s="13" t="s">
        <v>175</v>
      </c>
      <c r="D32" s="161" t="s">
        <v>561</v>
      </c>
      <c r="E32" s="13" t="s">
        <v>175</v>
      </c>
      <c r="F32" s="163" t="s">
        <v>549</v>
      </c>
      <c r="G32" s="13" t="s">
        <v>175</v>
      </c>
      <c r="H32" s="164" t="s">
        <v>265</v>
      </c>
      <c r="J32" s="3" t="s">
        <v>550</v>
      </c>
    </row>
    <row r="33" spans="1:12" ht="20.100000000000001" customHeight="1" x14ac:dyDescent="0.25">
      <c r="A33" s="171" t="s">
        <v>176</v>
      </c>
      <c r="B33" s="172" t="s">
        <v>577</v>
      </c>
      <c r="C33" s="173" t="s">
        <v>176</v>
      </c>
      <c r="D33" s="172" t="s">
        <v>578</v>
      </c>
      <c r="E33" s="173" t="s">
        <v>176</v>
      </c>
      <c r="F33" s="173" t="s">
        <v>579</v>
      </c>
      <c r="G33" s="173" t="s">
        <v>176</v>
      </c>
      <c r="H33" s="174" t="s">
        <v>270</v>
      </c>
      <c r="K33" s="111" t="s">
        <v>519</v>
      </c>
      <c r="L33" s="111" t="s">
        <v>580</v>
      </c>
    </row>
    <row r="34" spans="1:12" ht="20.100000000000001" customHeight="1" x14ac:dyDescent="0.25">
      <c r="A34" s="171" t="s">
        <v>177</v>
      </c>
      <c r="B34" s="172" t="s">
        <v>577</v>
      </c>
      <c r="C34" s="173" t="s">
        <v>177</v>
      </c>
      <c r="D34" s="172" t="s">
        <v>581</v>
      </c>
      <c r="E34" s="173" t="s">
        <v>177</v>
      </c>
      <c r="F34" s="173" t="s">
        <v>579</v>
      </c>
      <c r="G34" s="173" t="s">
        <v>177</v>
      </c>
      <c r="H34" s="174" t="s">
        <v>270</v>
      </c>
      <c r="K34" s="111" t="s">
        <v>519</v>
      </c>
      <c r="L34" s="111" t="s">
        <v>580</v>
      </c>
    </row>
    <row r="35" spans="1:12" ht="20.100000000000001" customHeight="1" x14ac:dyDescent="0.25">
      <c r="A35" s="171" t="s">
        <v>178</v>
      </c>
      <c r="B35" s="172" t="s">
        <v>577</v>
      </c>
      <c r="C35" s="173" t="s">
        <v>178</v>
      </c>
      <c r="D35" s="172" t="s">
        <v>561</v>
      </c>
      <c r="E35" s="173" t="s">
        <v>178</v>
      </c>
      <c r="F35" s="173" t="s">
        <v>579</v>
      </c>
      <c r="G35" s="173" t="s">
        <v>178</v>
      </c>
      <c r="H35" s="174" t="s">
        <v>270</v>
      </c>
      <c r="K35" s="111" t="s">
        <v>519</v>
      </c>
      <c r="L35" s="111" t="s">
        <v>580</v>
      </c>
    </row>
    <row r="36" spans="1:12" ht="20.100000000000001" customHeight="1" x14ac:dyDescent="0.25">
      <c r="A36" s="171" t="s">
        <v>179</v>
      </c>
      <c r="B36" s="172" t="s">
        <v>577</v>
      </c>
      <c r="C36" s="173" t="s">
        <v>179</v>
      </c>
      <c r="D36" s="172" t="s">
        <v>582</v>
      </c>
      <c r="E36" s="173" t="s">
        <v>179</v>
      </c>
      <c r="F36" s="173" t="s">
        <v>579</v>
      </c>
      <c r="G36" s="173" t="s">
        <v>179</v>
      </c>
      <c r="H36" s="174" t="s">
        <v>270</v>
      </c>
      <c r="K36" s="111" t="s">
        <v>519</v>
      </c>
      <c r="L36" s="111" t="s">
        <v>580</v>
      </c>
    </row>
    <row r="37" spans="1:12" ht="20.100000000000001" customHeight="1" x14ac:dyDescent="0.25">
      <c r="A37" s="171" t="s">
        <v>180</v>
      </c>
      <c r="B37" s="172" t="s">
        <v>577</v>
      </c>
      <c r="C37" s="173" t="s">
        <v>180</v>
      </c>
      <c r="D37" s="172" t="s">
        <v>583</v>
      </c>
      <c r="E37" s="173" t="s">
        <v>180</v>
      </c>
      <c r="F37" s="173" t="s">
        <v>579</v>
      </c>
      <c r="G37" s="173" t="s">
        <v>180</v>
      </c>
      <c r="H37" s="174" t="s">
        <v>270</v>
      </c>
      <c r="K37" s="111" t="s">
        <v>519</v>
      </c>
      <c r="L37" s="111" t="s">
        <v>580</v>
      </c>
    </row>
    <row r="38" spans="1:12" ht="20.100000000000001" customHeight="1" x14ac:dyDescent="0.25">
      <c r="A38" s="171" t="s">
        <v>181</v>
      </c>
      <c r="B38" s="172" t="s">
        <v>584</v>
      </c>
      <c r="C38" s="173" t="s">
        <v>181</v>
      </c>
      <c r="D38" s="172" t="s">
        <v>585</v>
      </c>
      <c r="E38" s="173" t="s">
        <v>181</v>
      </c>
      <c r="F38" s="173" t="s">
        <v>579</v>
      </c>
      <c r="G38" s="173" t="s">
        <v>181</v>
      </c>
      <c r="H38" s="174" t="s">
        <v>270</v>
      </c>
      <c r="K38" s="111" t="s">
        <v>519</v>
      </c>
      <c r="L38" s="111" t="s">
        <v>580</v>
      </c>
    </row>
    <row r="39" spans="1:12" ht="20.100000000000001" customHeight="1" x14ac:dyDescent="0.25">
      <c r="A39" s="171" t="s">
        <v>182</v>
      </c>
      <c r="B39" s="172" t="s">
        <v>586</v>
      </c>
      <c r="C39" s="173" t="s">
        <v>182</v>
      </c>
      <c r="D39" s="172" t="s">
        <v>587</v>
      </c>
      <c r="E39" s="173" t="s">
        <v>182</v>
      </c>
      <c r="F39" s="173" t="s">
        <v>579</v>
      </c>
      <c r="G39" s="173" t="s">
        <v>182</v>
      </c>
      <c r="H39" s="174" t="s">
        <v>270</v>
      </c>
      <c r="K39" s="111" t="s">
        <v>519</v>
      </c>
      <c r="L39" s="111" t="s">
        <v>580</v>
      </c>
    </row>
    <row r="40" spans="1:12" ht="20.100000000000001" customHeight="1" x14ac:dyDescent="0.25">
      <c r="A40" s="171" t="s">
        <v>183</v>
      </c>
      <c r="B40" s="172" t="s">
        <v>586</v>
      </c>
      <c r="C40" s="173" t="s">
        <v>183</v>
      </c>
      <c r="D40" s="172" t="s">
        <v>588</v>
      </c>
      <c r="E40" s="173" t="s">
        <v>183</v>
      </c>
      <c r="F40" s="173" t="s">
        <v>579</v>
      </c>
      <c r="G40" s="173" t="s">
        <v>183</v>
      </c>
      <c r="H40" s="174" t="s">
        <v>270</v>
      </c>
      <c r="K40" s="111" t="s">
        <v>519</v>
      </c>
      <c r="L40" s="111" t="s">
        <v>580</v>
      </c>
    </row>
    <row r="41" spans="1:12" ht="20.100000000000001" customHeight="1" x14ac:dyDescent="0.25">
      <c r="A41" s="171" t="s">
        <v>184</v>
      </c>
      <c r="B41" s="172" t="s">
        <v>586</v>
      </c>
      <c r="C41" s="173" t="s">
        <v>184</v>
      </c>
      <c r="D41" s="172" t="s">
        <v>589</v>
      </c>
      <c r="E41" s="173" t="s">
        <v>184</v>
      </c>
      <c r="F41" s="173" t="s">
        <v>579</v>
      </c>
      <c r="G41" s="173" t="s">
        <v>184</v>
      </c>
      <c r="H41" s="174" t="s">
        <v>270</v>
      </c>
      <c r="K41" s="111" t="s">
        <v>519</v>
      </c>
      <c r="L41" s="111" t="s">
        <v>580</v>
      </c>
    </row>
    <row r="42" spans="1:12" ht="20.100000000000001" customHeight="1" x14ac:dyDescent="0.25">
      <c r="A42" s="171" t="s">
        <v>185</v>
      </c>
      <c r="B42" s="172" t="s">
        <v>586</v>
      </c>
      <c r="C42" s="173" t="s">
        <v>185</v>
      </c>
      <c r="D42" s="172" t="s">
        <v>590</v>
      </c>
      <c r="E42" s="173" t="s">
        <v>185</v>
      </c>
      <c r="F42" s="173" t="s">
        <v>579</v>
      </c>
      <c r="G42" s="173" t="s">
        <v>185</v>
      </c>
      <c r="H42" s="174" t="s">
        <v>270</v>
      </c>
      <c r="K42" s="111" t="s">
        <v>519</v>
      </c>
      <c r="L42" s="111" t="s">
        <v>580</v>
      </c>
    </row>
    <row r="43" spans="1:12" ht="20.100000000000001" customHeight="1" x14ac:dyDescent="0.25">
      <c r="A43" s="175" t="s">
        <v>186</v>
      </c>
      <c r="B43" s="176" t="s">
        <v>591</v>
      </c>
      <c r="C43" s="177" t="s">
        <v>186</v>
      </c>
      <c r="D43" s="176" t="s">
        <v>592</v>
      </c>
      <c r="E43" s="177" t="s">
        <v>186</v>
      </c>
      <c r="F43" s="177" t="s">
        <v>593</v>
      </c>
      <c r="G43" s="177" t="s">
        <v>186</v>
      </c>
      <c r="H43" s="178" t="s">
        <v>274</v>
      </c>
      <c r="K43" s="53" t="s">
        <v>519</v>
      </c>
    </row>
    <row r="44" spans="1:12" ht="20.100000000000001" customHeight="1" x14ac:dyDescent="0.25">
      <c r="A44" s="175" t="s">
        <v>187</v>
      </c>
      <c r="B44" s="176" t="s">
        <v>591</v>
      </c>
      <c r="C44" s="177" t="s">
        <v>187</v>
      </c>
      <c r="D44" s="177" t="s">
        <v>594</v>
      </c>
      <c r="E44" s="177" t="s">
        <v>187</v>
      </c>
      <c r="F44" s="177" t="s">
        <v>593</v>
      </c>
      <c r="G44" s="177" t="s">
        <v>187</v>
      </c>
      <c r="H44" s="178" t="s">
        <v>274</v>
      </c>
      <c r="K44" s="53" t="s">
        <v>519</v>
      </c>
    </row>
    <row r="45" spans="1:12" ht="20.100000000000001" customHeight="1" x14ac:dyDescent="0.25">
      <c r="A45" s="175" t="s">
        <v>188</v>
      </c>
      <c r="B45" s="176" t="s">
        <v>591</v>
      </c>
      <c r="C45" s="177" t="s">
        <v>188</v>
      </c>
      <c r="D45" s="177" t="s">
        <v>595</v>
      </c>
      <c r="E45" s="177" t="s">
        <v>188</v>
      </c>
      <c r="F45" s="177" t="s">
        <v>593</v>
      </c>
      <c r="G45" s="177" t="s">
        <v>188</v>
      </c>
      <c r="H45" s="178" t="s">
        <v>274</v>
      </c>
      <c r="K45" s="53" t="s">
        <v>519</v>
      </c>
    </row>
    <row r="46" spans="1:12" ht="20.100000000000001" customHeight="1" x14ac:dyDescent="0.25">
      <c r="A46" s="175" t="s">
        <v>189</v>
      </c>
      <c r="B46" s="176" t="s">
        <v>591</v>
      </c>
      <c r="C46" s="177" t="s">
        <v>189</v>
      </c>
      <c r="D46" s="177" t="s">
        <v>596</v>
      </c>
      <c r="E46" s="177" t="s">
        <v>189</v>
      </c>
      <c r="F46" s="177" t="s">
        <v>593</v>
      </c>
      <c r="G46" s="177" t="s">
        <v>189</v>
      </c>
      <c r="H46" s="178" t="s">
        <v>274</v>
      </c>
      <c r="K46" s="53" t="s">
        <v>519</v>
      </c>
    </row>
    <row r="47" spans="1:12" ht="20.100000000000001" customHeight="1" x14ac:dyDescent="0.25">
      <c r="A47" s="175" t="s">
        <v>190</v>
      </c>
      <c r="B47" s="176" t="s">
        <v>591</v>
      </c>
      <c r="C47" s="177" t="s">
        <v>190</v>
      </c>
      <c r="D47" s="177" t="s">
        <v>597</v>
      </c>
      <c r="E47" s="177" t="s">
        <v>190</v>
      </c>
      <c r="F47" s="177" t="s">
        <v>593</v>
      </c>
      <c r="G47" s="177" t="s">
        <v>190</v>
      </c>
      <c r="H47" s="178" t="s">
        <v>274</v>
      </c>
      <c r="K47" s="53" t="s">
        <v>519</v>
      </c>
    </row>
    <row r="48" spans="1:12" ht="20.100000000000001" customHeight="1" thickBot="1" x14ac:dyDescent="0.3">
      <c r="A48" s="179" t="s">
        <v>191</v>
      </c>
      <c r="B48" s="180" t="s">
        <v>591</v>
      </c>
      <c r="C48" s="181" t="s">
        <v>191</v>
      </c>
      <c r="D48" s="181" t="s">
        <v>598</v>
      </c>
      <c r="E48" s="181" t="s">
        <v>191</v>
      </c>
      <c r="F48" s="181" t="s">
        <v>593</v>
      </c>
      <c r="G48" s="181" t="s">
        <v>191</v>
      </c>
      <c r="H48" s="182" t="s">
        <v>274</v>
      </c>
      <c r="K48" s="53" t="s">
        <v>519</v>
      </c>
    </row>
    <row r="50" spans="1:15" ht="15.75" thickBot="1" x14ac:dyDescent="0.3">
      <c r="A50" s="1" t="s">
        <v>599</v>
      </c>
      <c r="B50" s="1" t="s">
        <v>600</v>
      </c>
    </row>
    <row r="51" spans="1:15" s="1" customFormat="1" ht="15.75" thickBot="1" x14ac:dyDescent="0.3">
      <c r="A51" s="153" t="s">
        <v>510</v>
      </c>
      <c r="B51" s="154" t="s">
        <v>107</v>
      </c>
      <c r="C51" s="153" t="s">
        <v>510</v>
      </c>
      <c r="D51" s="5" t="s">
        <v>511</v>
      </c>
      <c r="E51" s="153" t="s">
        <v>510</v>
      </c>
      <c r="F51" s="155" t="s">
        <v>512</v>
      </c>
      <c r="G51" s="153" t="s">
        <v>510</v>
      </c>
      <c r="H51" s="156" t="s">
        <v>513</v>
      </c>
    </row>
    <row r="52" spans="1:15" s="1" customFormat="1" x14ac:dyDescent="0.25">
      <c r="A52" s="15" t="s">
        <v>43</v>
      </c>
      <c r="B52" s="16" t="s">
        <v>43</v>
      </c>
      <c r="C52" s="16" t="s">
        <v>43</v>
      </c>
      <c r="D52" s="16" t="s">
        <v>43</v>
      </c>
      <c r="E52" s="16" t="s">
        <v>43</v>
      </c>
      <c r="F52" s="7" t="s">
        <v>43</v>
      </c>
      <c r="G52" s="16" t="s">
        <v>43</v>
      </c>
      <c r="H52" s="8" t="s">
        <v>43</v>
      </c>
    </row>
    <row r="53" spans="1:15" ht="20.100000000000001" customHeight="1" x14ac:dyDescent="0.25">
      <c r="A53" s="157" t="s">
        <v>601</v>
      </c>
      <c r="B53" s="183" t="s">
        <v>602</v>
      </c>
      <c r="C53" s="159" t="s">
        <v>601</v>
      </c>
      <c r="D53" s="158" t="s">
        <v>603</v>
      </c>
      <c r="E53" s="159" t="s">
        <v>601</v>
      </c>
      <c r="F53" s="183" t="s">
        <v>604</v>
      </c>
      <c r="G53" s="159" t="s">
        <v>601</v>
      </c>
      <c r="H53" s="160" t="s">
        <v>327</v>
      </c>
      <c r="I53" s="44" t="s">
        <v>605</v>
      </c>
      <c r="O53" t="s">
        <v>606</v>
      </c>
    </row>
    <row r="54" spans="1:15" ht="20.100000000000001" customHeight="1" x14ac:dyDescent="0.25">
      <c r="A54" s="157" t="s">
        <v>607</v>
      </c>
      <c r="B54" s="183" t="s">
        <v>602</v>
      </c>
      <c r="C54" s="159" t="s">
        <v>607</v>
      </c>
      <c r="D54" s="158" t="s">
        <v>608</v>
      </c>
      <c r="E54" s="159" t="s">
        <v>607</v>
      </c>
      <c r="F54" s="183" t="s">
        <v>604</v>
      </c>
      <c r="G54" s="159" t="s">
        <v>607</v>
      </c>
      <c r="H54" s="160" t="s">
        <v>327</v>
      </c>
      <c r="I54" s="44" t="s">
        <v>605</v>
      </c>
    </row>
    <row r="55" spans="1:15" ht="20.100000000000001" customHeight="1" x14ac:dyDescent="0.25">
      <c r="A55" s="157" t="s">
        <v>609</v>
      </c>
      <c r="B55" s="183" t="s">
        <v>602</v>
      </c>
      <c r="C55" s="159" t="s">
        <v>609</v>
      </c>
      <c r="D55" s="158" t="s">
        <v>610</v>
      </c>
      <c r="E55" s="159" t="s">
        <v>609</v>
      </c>
      <c r="F55" s="183" t="s">
        <v>604</v>
      </c>
      <c r="G55" s="159" t="s">
        <v>609</v>
      </c>
      <c r="H55" s="160" t="s">
        <v>327</v>
      </c>
      <c r="I55" s="44" t="s">
        <v>605</v>
      </c>
    </row>
    <row r="56" spans="1:15" ht="20.100000000000001" customHeight="1" x14ac:dyDescent="0.25">
      <c r="A56" s="157" t="s">
        <v>611</v>
      </c>
      <c r="B56" s="183" t="s">
        <v>602</v>
      </c>
      <c r="C56" s="159" t="s">
        <v>611</v>
      </c>
      <c r="D56" s="158" t="s">
        <v>612</v>
      </c>
      <c r="E56" s="159" t="s">
        <v>611</v>
      </c>
      <c r="F56" s="183" t="s">
        <v>604</v>
      </c>
      <c r="G56" s="159" t="s">
        <v>611</v>
      </c>
      <c r="H56" s="160" t="s">
        <v>327</v>
      </c>
      <c r="I56" s="44" t="s">
        <v>605</v>
      </c>
    </row>
    <row r="57" spans="1:15" ht="20.100000000000001" customHeight="1" x14ac:dyDescent="0.25">
      <c r="A57" s="157" t="s">
        <v>613</v>
      </c>
      <c r="B57" s="183" t="s">
        <v>614</v>
      </c>
      <c r="C57" s="159" t="s">
        <v>613</v>
      </c>
      <c r="D57" s="158" t="s">
        <v>615</v>
      </c>
      <c r="E57" s="159" t="s">
        <v>613</v>
      </c>
      <c r="F57" s="183" t="s">
        <v>604</v>
      </c>
      <c r="G57" s="159" t="s">
        <v>613</v>
      </c>
      <c r="H57" s="160" t="s">
        <v>327</v>
      </c>
      <c r="I57" s="44" t="s">
        <v>605</v>
      </c>
    </row>
    <row r="58" spans="1:15" ht="20.100000000000001" customHeight="1" x14ac:dyDescent="0.25">
      <c r="A58" s="157" t="s">
        <v>616</v>
      </c>
      <c r="B58" s="183" t="s">
        <v>614</v>
      </c>
      <c r="C58" s="159" t="s">
        <v>616</v>
      </c>
      <c r="D58" s="158" t="s">
        <v>617</v>
      </c>
      <c r="E58" s="159" t="s">
        <v>616</v>
      </c>
      <c r="F58" s="183" t="s">
        <v>604</v>
      </c>
      <c r="G58" s="159" t="s">
        <v>616</v>
      </c>
      <c r="H58" s="160" t="s">
        <v>327</v>
      </c>
      <c r="I58" s="44" t="s">
        <v>605</v>
      </c>
    </row>
    <row r="59" spans="1:15" ht="20.100000000000001" customHeight="1" x14ac:dyDescent="0.25">
      <c r="A59" s="157" t="s">
        <v>618</v>
      </c>
      <c r="B59" s="183" t="s">
        <v>614</v>
      </c>
      <c r="C59" s="159" t="s">
        <v>618</v>
      </c>
      <c r="D59" s="158" t="s">
        <v>619</v>
      </c>
      <c r="E59" s="159" t="s">
        <v>618</v>
      </c>
      <c r="F59" s="183" t="s">
        <v>604</v>
      </c>
      <c r="G59" s="159" t="s">
        <v>618</v>
      </c>
      <c r="H59" s="160" t="s">
        <v>327</v>
      </c>
      <c r="I59" s="44" t="s">
        <v>605</v>
      </c>
    </row>
    <row r="60" spans="1:15" ht="20.100000000000001" customHeight="1" x14ac:dyDescent="0.25">
      <c r="A60" s="157" t="s">
        <v>620</v>
      </c>
      <c r="B60" s="183" t="s">
        <v>614</v>
      </c>
      <c r="C60" s="159" t="s">
        <v>620</v>
      </c>
      <c r="D60" s="158" t="s">
        <v>621</v>
      </c>
      <c r="E60" s="159" t="s">
        <v>620</v>
      </c>
      <c r="F60" s="183" t="s">
        <v>604</v>
      </c>
      <c r="G60" s="159" t="s">
        <v>620</v>
      </c>
      <c r="H60" s="160" t="s">
        <v>327</v>
      </c>
      <c r="I60" s="44" t="s">
        <v>605</v>
      </c>
    </row>
    <row r="61" spans="1:15" ht="20.100000000000001" customHeight="1" x14ac:dyDescent="0.25">
      <c r="A61" s="157" t="s">
        <v>622</v>
      </c>
      <c r="B61" s="183" t="s">
        <v>614</v>
      </c>
      <c r="C61" s="159" t="s">
        <v>622</v>
      </c>
      <c r="D61" s="158" t="s">
        <v>623</v>
      </c>
      <c r="E61" s="159" t="s">
        <v>622</v>
      </c>
      <c r="F61" s="183" t="s">
        <v>604</v>
      </c>
      <c r="G61" s="159" t="s">
        <v>622</v>
      </c>
      <c r="H61" s="160" t="s">
        <v>327</v>
      </c>
      <c r="I61" s="44" t="s">
        <v>605</v>
      </c>
    </row>
    <row r="62" spans="1:15" x14ac:dyDescent="0.25">
      <c r="A62" s="12" t="s">
        <v>624</v>
      </c>
      <c r="B62" s="184" t="s">
        <v>625</v>
      </c>
      <c r="C62" s="13" t="s">
        <v>624</v>
      </c>
      <c r="D62" s="161" t="s">
        <v>626</v>
      </c>
      <c r="E62" s="13" t="s">
        <v>624</v>
      </c>
      <c r="F62" s="184" t="s">
        <v>627</v>
      </c>
      <c r="G62" s="13" t="s">
        <v>624</v>
      </c>
      <c r="H62" s="14" t="s">
        <v>334</v>
      </c>
      <c r="J62" s="3" t="s">
        <v>628</v>
      </c>
      <c r="K62" s="3" t="s">
        <v>629</v>
      </c>
      <c r="L62" s="3" t="s">
        <v>630</v>
      </c>
      <c r="M62" s="3" t="s">
        <v>631</v>
      </c>
    </row>
    <row r="63" spans="1:15" x14ac:dyDescent="0.25">
      <c r="A63" s="12" t="s">
        <v>632</v>
      </c>
      <c r="B63" s="184" t="s">
        <v>625</v>
      </c>
      <c r="C63" s="13" t="s">
        <v>632</v>
      </c>
      <c r="D63" s="161" t="s">
        <v>633</v>
      </c>
      <c r="E63" s="13" t="s">
        <v>632</v>
      </c>
      <c r="F63" s="184" t="s">
        <v>627</v>
      </c>
      <c r="G63" s="13" t="s">
        <v>632</v>
      </c>
      <c r="H63" s="14" t="s">
        <v>334</v>
      </c>
      <c r="J63" s="3" t="s">
        <v>628</v>
      </c>
      <c r="K63" s="3" t="s">
        <v>629</v>
      </c>
      <c r="L63" s="3" t="s">
        <v>630</v>
      </c>
      <c r="M63" s="3" t="s">
        <v>631</v>
      </c>
    </row>
    <row r="64" spans="1:15" x14ac:dyDescent="0.25">
      <c r="A64" s="12" t="s">
        <v>634</v>
      </c>
      <c r="B64" s="184" t="s">
        <v>635</v>
      </c>
      <c r="C64" s="13" t="s">
        <v>634</v>
      </c>
      <c r="D64" s="161" t="s">
        <v>636</v>
      </c>
      <c r="E64" s="13" t="s">
        <v>634</v>
      </c>
      <c r="F64" s="184" t="s">
        <v>627</v>
      </c>
      <c r="G64" s="13" t="s">
        <v>634</v>
      </c>
      <c r="H64" s="14" t="s">
        <v>334</v>
      </c>
      <c r="J64" s="3" t="s">
        <v>628</v>
      </c>
      <c r="K64" s="3" t="s">
        <v>629</v>
      </c>
      <c r="L64" s="3" t="s">
        <v>630</v>
      </c>
      <c r="M64" s="3" t="s">
        <v>631</v>
      </c>
    </row>
    <row r="65" spans="1:17" x14ac:dyDescent="0.25">
      <c r="A65" s="12" t="s">
        <v>637</v>
      </c>
      <c r="B65" s="184" t="s">
        <v>635</v>
      </c>
      <c r="C65" s="13" t="s">
        <v>637</v>
      </c>
      <c r="D65" s="161" t="s">
        <v>638</v>
      </c>
      <c r="E65" s="13" t="s">
        <v>637</v>
      </c>
      <c r="F65" s="184" t="s">
        <v>627</v>
      </c>
      <c r="G65" s="13" t="s">
        <v>637</v>
      </c>
      <c r="H65" s="14" t="s">
        <v>334</v>
      </c>
      <c r="J65" s="3" t="s">
        <v>628</v>
      </c>
      <c r="K65" s="3" t="s">
        <v>629</v>
      </c>
      <c r="L65" s="3" t="s">
        <v>630</v>
      </c>
      <c r="M65" s="3" t="s">
        <v>631</v>
      </c>
    </row>
    <row r="66" spans="1:17" x14ac:dyDescent="0.25">
      <c r="A66" s="12" t="s">
        <v>639</v>
      </c>
      <c r="B66" s="184" t="s">
        <v>635</v>
      </c>
      <c r="C66" s="13" t="s">
        <v>639</v>
      </c>
      <c r="D66" s="161" t="s">
        <v>640</v>
      </c>
      <c r="E66" s="13" t="s">
        <v>639</v>
      </c>
      <c r="F66" s="184" t="s">
        <v>627</v>
      </c>
      <c r="G66" s="13" t="s">
        <v>639</v>
      </c>
      <c r="H66" s="14" t="s">
        <v>334</v>
      </c>
      <c r="J66" s="3" t="s">
        <v>628</v>
      </c>
      <c r="K66" s="3" t="s">
        <v>629</v>
      </c>
      <c r="L66" s="3" t="s">
        <v>630</v>
      </c>
      <c r="M66" s="3" t="s">
        <v>631</v>
      </c>
    </row>
    <row r="67" spans="1:17" x14ac:dyDescent="0.25">
      <c r="A67" s="12" t="s">
        <v>641</v>
      </c>
      <c r="B67" s="184" t="s">
        <v>635</v>
      </c>
      <c r="C67" s="13" t="s">
        <v>641</v>
      </c>
      <c r="D67" s="161" t="s">
        <v>561</v>
      </c>
      <c r="E67" s="13" t="s">
        <v>641</v>
      </c>
      <c r="F67" s="184" t="s">
        <v>627</v>
      </c>
      <c r="G67" s="13" t="s">
        <v>641</v>
      </c>
      <c r="H67" s="14" t="s">
        <v>334</v>
      </c>
      <c r="J67" s="3" t="s">
        <v>628</v>
      </c>
      <c r="K67" s="3" t="s">
        <v>629</v>
      </c>
      <c r="L67" s="3" t="s">
        <v>630</v>
      </c>
      <c r="M67" s="3" t="s">
        <v>631</v>
      </c>
    </row>
    <row r="68" spans="1:17" x14ac:dyDescent="0.25">
      <c r="A68" s="12" t="s">
        <v>642</v>
      </c>
      <c r="B68" s="184" t="s">
        <v>643</v>
      </c>
      <c r="C68" s="13" t="s">
        <v>642</v>
      </c>
      <c r="D68" s="161" t="s">
        <v>644</v>
      </c>
      <c r="E68" s="13" t="s">
        <v>642</v>
      </c>
      <c r="F68" s="184" t="s">
        <v>627</v>
      </c>
      <c r="G68" s="13" t="s">
        <v>642</v>
      </c>
      <c r="H68" s="14" t="s">
        <v>334</v>
      </c>
      <c r="J68" s="3" t="s">
        <v>628</v>
      </c>
      <c r="K68" s="3" t="s">
        <v>629</v>
      </c>
      <c r="L68" s="3" t="s">
        <v>630</v>
      </c>
      <c r="M68" s="3" t="s">
        <v>631</v>
      </c>
    </row>
    <row r="69" spans="1:17" x14ac:dyDescent="0.25">
      <c r="A69" s="12" t="s">
        <v>645</v>
      </c>
      <c r="B69" s="184" t="s">
        <v>643</v>
      </c>
      <c r="C69" s="13" t="s">
        <v>645</v>
      </c>
      <c r="D69" s="161" t="s">
        <v>646</v>
      </c>
      <c r="E69" s="13" t="s">
        <v>645</v>
      </c>
      <c r="F69" s="184" t="s">
        <v>627</v>
      </c>
      <c r="G69" s="13" t="s">
        <v>645</v>
      </c>
      <c r="H69" s="14" t="s">
        <v>334</v>
      </c>
      <c r="J69" s="3" t="s">
        <v>628</v>
      </c>
      <c r="K69" s="3" t="s">
        <v>629</v>
      </c>
      <c r="L69" s="3" t="s">
        <v>630</v>
      </c>
      <c r="M69" s="3" t="s">
        <v>631</v>
      </c>
    </row>
    <row r="70" spans="1:17" ht="15.75" thickBot="1" x14ac:dyDescent="0.3">
      <c r="A70" s="185" t="s">
        <v>647</v>
      </c>
      <c r="B70" s="186" t="s">
        <v>643</v>
      </c>
      <c r="C70" s="187" t="s">
        <v>647</v>
      </c>
      <c r="D70" s="188" t="s">
        <v>648</v>
      </c>
      <c r="E70" s="187" t="s">
        <v>647</v>
      </c>
      <c r="F70" s="186" t="s">
        <v>627</v>
      </c>
      <c r="G70" s="187" t="s">
        <v>647</v>
      </c>
      <c r="H70" s="189" t="s">
        <v>334</v>
      </c>
      <c r="J70" s="3" t="s">
        <v>628</v>
      </c>
      <c r="K70" s="3" t="s">
        <v>629</v>
      </c>
      <c r="L70" s="3" t="s">
        <v>630</v>
      </c>
      <c r="M70" s="3" t="s">
        <v>631</v>
      </c>
    </row>
    <row r="72" spans="1:17" ht="15.75" thickBot="1" x14ac:dyDescent="0.3">
      <c r="A72" s="1" t="s">
        <v>649</v>
      </c>
      <c r="B72" s="1" t="s">
        <v>650</v>
      </c>
    </row>
    <row r="73" spans="1:17" ht="15.75" thickBot="1" x14ac:dyDescent="0.3">
      <c r="A73" s="153" t="s">
        <v>510</v>
      </c>
      <c r="B73" s="154" t="s">
        <v>107</v>
      </c>
      <c r="C73" s="153" t="s">
        <v>510</v>
      </c>
      <c r="D73" s="5" t="s">
        <v>511</v>
      </c>
      <c r="E73" s="153" t="s">
        <v>510</v>
      </c>
      <c r="F73" s="155" t="s">
        <v>512</v>
      </c>
      <c r="G73" s="153" t="s">
        <v>510</v>
      </c>
      <c r="H73" s="156" t="s">
        <v>513</v>
      </c>
      <c r="I73" s="1"/>
      <c r="J73" s="1"/>
      <c r="K73" s="1"/>
      <c r="L73" s="1"/>
      <c r="M73" s="1"/>
      <c r="N73" s="1"/>
    </row>
    <row r="74" spans="1:17" x14ac:dyDescent="0.25">
      <c r="A74" s="15" t="s">
        <v>43</v>
      </c>
      <c r="B74" s="16" t="s">
        <v>43</v>
      </c>
      <c r="C74" s="16" t="s">
        <v>43</v>
      </c>
      <c r="D74" s="16" t="s">
        <v>43</v>
      </c>
      <c r="E74" s="16" t="s">
        <v>43</v>
      </c>
      <c r="F74" s="7" t="s">
        <v>43</v>
      </c>
      <c r="G74" s="16" t="s">
        <v>43</v>
      </c>
      <c r="H74" s="8" t="s">
        <v>43</v>
      </c>
      <c r="I74" s="1"/>
      <c r="J74" s="1"/>
      <c r="K74" s="1"/>
      <c r="L74" s="1"/>
      <c r="M74" s="1"/>
      <c r="N74" s="1"/>
    </row>
    <row r="75" spans="1:17" x14ac:dyDescent="0.25">
      <c r="A75" s="157" t="s">
        <v>651</v>
      </c>
      <c r="B75" s="183" t="s">
        <v>652</v>
      </c>
      <c r="C75" s="159" t="s">
        <v>651</v>
      </c>
      <c r="D75" s="158" t="s">
        <v>653</v>
      </c>
      <c r="E75" s="159" t="s">
        <v>651</v>
      </c>
      <c r="F75" s="183" t="s">
        <v>654</v>
      </c>
      <c r="G75" s="159" t="s">
        <v>651</v>
      </c>
      <c r="H75" s="160" t="s">
        <v>375</v>
      </c>
      <c r="N75" s="44" t="s">
        <v>655</v>
      </c>
      <c r="O75" s="44" t="s">
        <v>656</v>
      </c>
      <c r="Q75" s="44" t="s">
        <v>657</v>
      </c>
    </row>
    <row r="76" spans="1:17" x14ac:dyDescent="0.25">
      <c r="A76" s="157" t="s">
        <v>658</v>
      </c>
      <c r="B76" s="183" t="s">
        <v>652</v>
      </c>
      <c r="C76" s="159" t="s">
        <v>658</v>
      </c>
      <c r="D76" s="158" t="s">
        <v>659</v>
      </c>
      <c r="E76" s="159" t="s">
        <v>658</v>
      </c>
      <c r="F76" s="183" t="s">
        <v>654</v>
      </c>
      <c r="G76" s="159" t="s">
        <v>658</v>
      </c>
      <c r="H76" s="160" t="s">
        <v>375</v>
      </c>
      <c r="N76" s="44" t="s">
        <v>655</v>
      </c>
      <c r="O76" s="44" t="s">
        <v>656</v>
      </c>
      <c r="Q76" s="44" t="s">
        <v>657</v>
      </c>
    </row>
    <row r="77" spans="1:17" x14ac:dyDescent="0.25">
      <c r="A77" s="157" t="s">
        <v>660</v>
      </c>
      <c r="B77" s="183" t="s">
        <v>652</v>
      </c>
      <c r="C77" s="159" t="s">
        <v>660</v>
      </c>
      <c r="D77" s="158" t="s">
        <v>661</v>
      </c>
      <c r="E77" s="159" t="s">
        <v>660</v>
      </c>
      <c r="F77" s="183" t="s">
        <v>654</v>
      </c>
      <c r="G77" s="159" t="s">
        <v>660</v>
      </c>
      <c r="H77" s="160" t="s">
        <v>375</v>
      </c>
      <c r="N77" s="44" t="s">
        <v>655</v>
      </c>
      <c r="O77" s="44" t="s">
        <v>656</v>
      </c>
      <c r="Q77" s="44" t="s">
        <v>657</v>
      </c>
    </row>
    <row r="78" spans="1:17" x14ac:dyDescent="0.25">
      <c r="A78" s="157" t="s">
        <v>662</v>
      </c>
      <c r="B78" s="183" t="s">
        <v>663</v>
      </c>
      <c r="C78" s="159" t="s">
        <v>662</v>
      </c>
      <c r="D78" s="158" t="s">
        <v>664</v>
      </c>
      <c r="E78" s="159" t="s">
        <v>662</v>
      </c>
      <c r="F78" s="183" t="s">
        <v>654</v>
      </c>
      <c r="G78" s="159" t="s">
        <v>662</v>
      </c>
      <c r="H78" s="160" t="s">
        <v>375</v>
      </c>
      <c r="N78" s="44" t="s">
        <v>655</v>
      </c>
      <c r="O78" s="44" t="s">
        <v>656</v>
      </c>
      <c r="Q78" s="44" t="s">
        <v>657</v>
      </c>
    </row>
    <row r="79" spans="1:17" x14ac:dyDescent="0.25">
      <c r="A79" s="157" t="s">
        <v>665</v>
      </c>
      <c r="B79" s="183" t="s">
        <v>663</v>
      </c>
      <c r="C79" s="159" t="s">
        <v>665</v>
      </c>
      <c r="D79" s="158" t="s">
        <v>666</v>
      </c>
      <c r="E79" s="159" t="s">
        <v>665</v>
      </c>
      <c r="F79" s="183" t="s">
        <v>654</v>
      </c>
      <c r="G79" s="159" t="s">
        <v>665</v>
      </c>
      <c r="H79" s="160" t="s">
        <v>375</v>
      </c>
      <c r="N79" s="44" t="s">
        <v>655</v>
      </c>
      <c r="O79" s="44" t="s">
        <v>656</v>
      </c>
      <c r="Q79" s="44" t="s">
        <v>657</v>
      </c>
    </row>
    <row r="80" spans="1:17" x14ac:dyDescent="0.25">
      <c r="A80" s="157" t="s">
        <v>667</v>
      </c>
      <c r="B80" s="183" t="s">
        <v>663</v>
      </c>
      <c r="C80" s="159" t="s">
        <v>667</v>
      </c>
      <c r="D80" s="158" t="s">
        <v>668</v>
      </c>
      <c r="E80" s="159" t="s">
        <v>667</v>
      </c>
      <c r="F80" s="183" t="s">
        <v>654</v>
      </c>
      <c r="G80" s="159" t="s">
        <v>667</v>
      </c>
      <c r="H80" s="160" t="s">
        <v>375</v>
      </c>
      <c r="N80" s="44" t="s">
        <v>655</v>
      </c>
      <c r="O80" s="44" t="s">
        <v>656</v>
      </c>
      <c r="Q80" s="44" t="s">
        <v>657</v>
      </c>
    </row>
    <row r="81" spans="1:552" s="190" customFormat="1" x14ac:dyDescent="0.25">
      <c r="A81" s="191" t="s">
        <v>669</v>
      </c>
      <c r="B81" s="192" t="s">
        <v>670</v>
      </c>
      <c r="C81" s="193" t="s">
        <v>669</v>
      </c>
      <c r="D81" s="194" t="s">
        <v>671</v>
      </c>
      <c r="E81" s="193" t="s">
        <v>669</v>
      </c>
      <c r="F81" s="192" t="s">
        <v>654</v>
      </c>
      <c r="G81" s="193" t="s">
        <v>669</v>
      </c>
      <c r="H81" s="195" t="s">
        <v>375</v>
      </c>
      <c r="N81" s="190" t="s">
        <v>655</v>
      </c>
      <c r="O81" s="190" t="s">
        <v>656</v>
      </c>
      <c r="Q81" s="190" t="s">
        <v>657</v>
      </c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  <c r="LD81"/>
      <c r="LE81"/>
      <c r="LF81"/>
      <c r="LG81"/>
      <c r="LH81"/>
      <c r="LI81"/>
      <c r="LJ81"/>
      <c r="LK81"/>
      <c r="LL81"/>
      <c r="LM81"/>
      <c r="LN81"/>
      <c r="LO81"/>
      <c r="LP81"/>
      <c r="LQ81"/>
      <c r="LR81"/>
      <c r="LS81"/>
      <c r="LT81"/>
      <c r="LU81"/>
      <c r="LV81"/>
      <c r="LW81"/>
      <c r="LX81"/>
      <c r="LY81"/>
      <c r="LZ81"/>
      <c r="MA81"/>
      <c r="MB81"/>
      <c r="MC81"/>
      <c r="MD81"/>
      <c r="ME81"/>
      <c r="MF81"/>
      <c r="MG81"/>
      <c r="MH81"/>
      <c r="MI81"/>
      <c r="MJ81"/>
      <c r="MK81"/>
      <c r="ML81"/>
      <c r="MM81"/>
      <c r="MN81"/>
      <c r="MO81"/>
      <c r="MP81"/>
      <c r="MQ81"/>
      <c r="MR81"/>
      <c r="MS81"/>
      <c r="MT81"/>
      <c r="MU81"/>
      <c r="MV81"/>
      <c r="MW81"/>
      <c r="MX81"/>
      <c r="MY81"/>
      <c r="MZ81"/>
      <c r="NA81"/>
      <c r="NB81"/>
      <c r="NC81"/>
      <c r="ND81"/>
      <c r="NE81"/>
      <c r="NF81"/>
      <c r="NG81"/>
      <c r="NH81"/>
      <c r="NI81"/>
      <c r="NJ81"/>
      <c r="NK81"/>
      <c r="NL81"/>
      <c r="NM81"/>
      <c r="NN81"/>
      <c r="NO81"/>
      <c r="NP81"/>
      <c r="NQ81"/>
      <c r="NR81"/>
      <c r="NS81"/>
      <c r="NT81"/>
      <c r="NU81"/>
      <c r="NV81"/>
      <c r="NW81"/>
      <c r="NX81"/>
      <c r="NY81"/>
      <c r="NZ81"/>
      <c r="OA81"/>
      <c r="OB81"/>
      <c r="OC81"/>
      <c r="OD81"/>
      <c r="OE81"/>
      <c r="OF81"/>
      <c r="OG81"/>
      <c r="OH81"/>
      <c r="OI81"/>
      <c r="OJ81"/>
      <c r="OK81"/>
      <c r="OL81"/>
      <c r="OM81"/>
      <c r="ON81"/>
      <c r="OO81"/>
      <c r="OP81"/>
      <c r="OQ81"/>
      <c r="OR81"/>
      <c r="OS81"/>
      <c r="OT81"/>
      <c r="OU81"/>
      <c r="OV81"/>
      <c r="OW81"/>
      <c r="OX81"/>
      <c r="OY81"/>
      <c r="OZ81"/>
      <c r="PA81"/>
      <c r="PB81"/>
      <c r="PC81"/>
      <c r="PD81"/>
      <c r="PE81"/>
      <c r="PF81"/>
      <c r="PG81"/>
      <c r="PH81"/>
      <c r="PI81"/>
      <c r="PJ81"/>
      <c r="PK81"/>
      <c r="PL81"/>
      <c r="PM81"/>
      <c r="PN81"/>
      <c r="PO81"/>
      <c r="PP81"/>
      <c r="PQ81"/>
      <c r="PR81"/>
      <c r="PS81"/>
      <c r="PT81"/>
      <c r="PU81"/>
      <c r="PV81"/>
      <c r="PW81"/>
      <c r="PX81"/>
      <c r="PY81"/>
      <c r="PZ81"/>
      <c r="QA81"/>
      <c r="QB81"/>
      <c r="QC81"/>
      <c r="QD81"/>
      <c r="QE81"/>
      <c r="QF81"/>
      <c r="QG81"/>
      <c r="QH81"/>
      <c r="QI81"/>
      <c r="QJ81"/>
      <c r="QK81"/>
      <c r="QL81"/>
      <c r="QM81"/>
      <c r="QN81"/>
      <c r="QO81"/>
      <c r="QP81"/>
      <c r="QQ81"/>
      <c r="QR81"/>
      <c r="QS81"/>
      <c r="QT81"/>
      <c r="QU81"/>
      <c r="QV81"/>
      <c r="QW81"/>
      <c r="QX81"/>
      <c r="QY81"/>
      <c r="QZ81"/>
      <c r="RA81"/>
      <c r="RB81"/>
      <c r="RC81"/>
      <c r="RD81"/>
      <c r="RE81"/>
      <c r="RF81"/>
      <c r="RG81"/>
      <c r="RH81"/>
      <c r="RI81"/>
      <c r="RJ81"/>
      <c r="RK81"/>
      <c r="RL81"/>
      <c r="RM81"/>
      <c r="RN81"/>
      <c r="RO81"/>
      <c r="RP81"/>
      <c r="RQ81"/>
      <c r="RR81"/>
      <c r="RS81"/>
      <c r="RT81"/>
      <c r="RU81"/>
      <c r="RV81"/>
      <c r="RW81"/>
      <c r="RX81"/>
      <c r="RY81"/>
      <c r="RZ81"/>
      <c r="SA81"/>
      <c r="SB81"/>
      <c r="SC81"/>
      <c r="SD81"/>
      <c r="SE81"/>
      <c r="SF81"/>
      <c r="SG81"/>
      <c r="SH81"/>
      <c r="SI81"/>
      <c r="SJ81"/>
      <c r="SK81"/>
      <c r="SL81"/>
      <c r="SM81"/>
      <c r="SN81"/>
      <c r="SO81"/>
      <c r="SP81"/>
      <c r="SQ81"/>
      <c r="SR81"/>
      <c r="SS81"/>
      <c r="ST81"/>
      <c r="SU81"/>
      <c r="SV81"/>
      <c r="SW81"/>
      <c r="SX81"/>
      <c r="SY81"/>
      <c r="SZ81"/>
      <c r="TA81"/>
      <c r="TB81"/>
      <c r="TC81"/>
      <c r="TD81"/>
      <c r="TE81"/>
      <c r="TF81"/>
      <c r="TG81"/>
      <c r="TH81"/>
      <c r="TI81"/>
      <c r="TJ81"/>
      <c r="TK81"/>
      <c r="TL81"/>
      <c r="TM81"/>
      <c r="TN81"/>
      <c r="TO81"/>
      <c r="TP81"/>
      <c r="TQ81"/>
      <c r="TR81"/>
      <c r="TS81"/>
      <c r="TT81"/>
      <c r="TU81"/>
      <c r="TV81"/>
      <c r="TW81"/>
      <c r="TX81"/>
      <c r="TY81"/>
      <c r="TZ81"/>
      <c r="UA81"/>
      <c r="UB81"/>
      <c r="UC81"/>
      <c r="UD81"/>
      <c r="UE81"/>
      <c r="UF81"/>
    </row>
    <row r="82" spans="1:552" x14ac:dyDescent="0.25">
      <c r="A82" s="157" t="s">
        <v>672</v>
      </c>
      <c r="B82" s="183" t="s">
        <v>384</v>
      </c>
      <c r="C82" s="159" t="s">
        <v>672</v>
      </c>
      <c r="D82" s="158" t="s">
        <v>673</v>
      </c>
      <c r="E82" s="159" t="s">
        <v>672</v>
      </c>
      <c r="F82" s="183" t="s">
        <v>654</v>
      </c>
      <c r="G82" s="159" t="s">
        <v>672</v>
      </c>
      <c r="H82" s="160" t="s">
        <v>375</v>
      </c>
      <c r="N82" s="44" t="s">
        <v>655</v>
      </c>
      <c r="O82" s="44" t="s">
        <v>656</v>
      </c>
      <c r="Q82" s="44" t="s">
        <v>657</v>
      </c>
    </row>
    <row r="83" spans="1:552" x14ac:dyDescent="0.25">
      <c r="A83" s="157" t="s">
        <v>674</v>
      </c>
      <c r="B83" s="183" t="s">
        <v>384</v>
      </c>
      <c r="C83" s="159" t="s">
        <v>674</v>
      </c>
      <c r="D83" s="158" t="s">
        <v>675</v>
      </c>
      <c r="E83" s="159" t="s">
        <v>674</v>
      </c>
      <c r="F83" s="183" t="s">
        <v>654</v>
      </c>
      <c r="G83" s="159" t="s">
        <v>674</v>
      </c>
      <c r="H83" s="160" t="s">
        <v>375</v>
      </c>
      <c r="N83" s="44" t="s">
        <v>655</v>
      </c>
      <c r="O83" s="44" t="s">
        <v>656</v>
      </c>
      <c r="Q83" s="44" t="s">
        <v>657</v>
      </c>
    </row>
    <row r="84" spans="1:552" x14ac:dyDescent="0.25">
      <c r="A84" s="157" t="s">
        <v>676</v>
      </c>
      <c r="B84" s="183" t="s">
        <v>384</v>
      </c>
      <c r="C84" s="159" t="s">
        <v>676</v>
      </c>
      <c r="D84" s="158" t="s">
        <v>677</v>
      </c>
      <c r="E84" s="159" t="s">
        <v>676</v>
      </c>
      <c r="F84" s="183" t="s">
        <v>654</v>
      </c>
      <c r="G84" s="159" t="s">
        <v>676</v>
      </c>
      <c r="H84" s="160" t="s">
        <v>375</v>
      </c>
      <c r="N84" s="44" t="s">
        <v>655</v>
      </c>
      <c r="O84" s="44" t="s">
        <v>656</v>
      </c>
      <c r="Q84" s="44" t="s">
        <v>657</v>
      </c>
    </row>
    <row r="85" spans="1:552" s="190" customFormat="1" x14ac:dyDescent="0.25">
      <c r="A85" s="191" t="s">
        <v>678</v>
      </c>
      <c r="B85" s="192" t="s">
        <v>679</v>
      </c>
      <c r="C85" s="193" t="s">
        <v>678</v>
      </c>
      <c r="D85" s="194" t="s">
        <v>680</v>
      </c>
      <c r="E85" s="193" t="s">
        <v>678</v>
      </c>
      <c r="F85" s="192" t="s">
        <v>654</v>
      </c>
      <c r="G85" s="193" t="s">
        <v>678</v>
      </c>
      <c r="H85" s="195" t="s">
        <v>375</v>
      </c>
      <c r="N85" s="190" t="s">
        <v>655</v>
      </c>
      <c r="O85" s="190" t="s">
        <v>656</v>
      </c>
      <c r="Q85" s="190" t="s">
        <v>657</v>
      </c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  <c r="KR85"/>
      <c r="KS85"/>
      <c r="KT85"/>
      <c r="KU85"/>
      <c r="KV85"/>
      <c r="KW85"/>
      <c r="KX85"/>
      <c r="KY85"/>
      <c r="KZ85"/>
      <c r="LA85"/>
      <c r="LB85"/>
      <c r="LC85"/>
      <c r="LD85"/>
      <c r="LE85"/>
      <c r="LF85"/>
      <c r="LG85"/>
      <c r="LH85"/>
      <c r="LI85"/>
      <c r="LJ85"/>
      <c r="LK85"/>
      <c r="LL85"/>
      <c r="LM85"/>
      <c r="LN85"/>
      <c r="LO85"/>
      <c r="LP85"/>
      <c r="LQ85"/>
      <c r="LR85"/>
      <c r="LS85"/>
      <c r="LT85"/>
      <c r="LU85"/>
      <c r="LV85"/>
      <c r="LW85"/>
      <c r="LX85"/>
      <c r="LY85"/>
      <c r="LZ85"/>
      <c r="MA85"/>
      <c r="MB85"/>
      <c r="MC85"/>
      <c r="MD85"/>
      <c r="ME85"/>
      <c r="MF85"/>
      <c r="MG85"/>
      <c r="MH85"/>
      <c r="MI85"/>
      <c r="MJ85"/>
      <c r="MK85"/>
      <c r="ML85"/>
      <c r="MM85"/>
      <c r="MN85"/>
      <c r="MO85"/>
      <c r="MP85"/>
      <c r="MQ85"/>
      <c r="MR85"/>
      <c r="MS85"/>
      <c r="MT85"/>
      <c r="MU85"/>
      <c r="MV85"/>
      <c r="MW85"/>
      <c r="MX85"/>
      <c r="MY85"/>
      <c r="MZ85"/>
      <c r="NA85"/>
      <c r="NB85"/>
      <c r="NC85"/>
      <c r="ND85"/>
      <c r="NE85"/>
      <c r="NF85"/>
      <c r="NG85"/>
      <c r="NH85"/>
      <c r="NI85"/>
      <c r="NJ85"/>
      <c r="NK85"/>
      <c r="NL85"/>
      <c r="NM85"/>
      <c r="NN85"/>
      <c r="NO85"/>
      <c r="NP85"/>
      <c r="NQ85"/>
      <c r="NR85"/>
      <c r="NS85"/>
      <c r="NT85"/>
      <c r="NU85"/>
      <c r="NV85"/>
      <c r="NW85"/>
      <c r="NX85"/>
      <c r="NY85"/>
      <c r="NZ85"/>
      <c r="OA85"/>
      <c r="OB85"/>
      <c r="OC85"/>
      <c r="OD85"/>
      <c r="OE85"/>
      <c r="OF85"/>
      <c r="OG85"/>
      <c r="OH85"/>
      <c r="OI85"/>
      <c r="OJ85"/>
      <c r="OK85"/>
      <c r="OL85"/>
      <c r="OM85"/>
      <c r="ON85"/>
      <c r="OO85"/>
      <c r="OP85"/>
      <c r="OQ85"/>
      <c r="OR85"/>
      <c r="OS85"/>
      <c r="OT85"/>
      <c r="OU85"/>
      <c r="OV85"/>
      <c r="OW85"/>
      <c r="OX85"/>
      <c r="OY85"/>
      <c r="OZ85"/>
      <c r="PA85"/>
      <c r="PB85"/>
      <c r="PC85"/>
      <c r="PD85"/>
      <c r="PE85"/>
      <c r="PF85"/>
      <c r="PG85"/>
      <c r="PH85"/>
      <c r="PI85"/>
      <c r="PJ85"/>
      <c r="PK85"/>
      <c r="PL85"/>
      <c r="PM85"/>
      <c r="PN85"/>
      <c r="PO85"/>
      <c r="PP85"/>
      <c r="PQ85"/>
      <c r="PR85"/>
      <c r="PS85"/>
      <c r="PT85"/>
      <c r="PU85"/>
      <c r="PV85"/>
      <c r="PW85"/>
      <c r="PX85"/>
      <c r="PY85"/>
      <c r="PZ85"/>
      <c r="QA85"/>
      <c r="QB85"/>
      <c r="QC85"/>
      <c r="QD85"/>
      <c r="QE85"/>
      <c r="QF85"/>
      <c r="QG85"/>
      <c r="QH85"/>
      <c r="QI85"/>
      <c r="QJ85"/>
      <c r="QK85"/>
      <c r="QL85"/>
      <c r="QM85"/>
      <c r="QN85"/>
      <c r="QO85"/>
      <c r="QP85"/>
      <c r="QQ85"/>
      <c r="QR85"/>
      <c r="QS85"/>
      <c r="QT85"/>
      <c r="QU85"/>
      <c r="QV85"/>
      <c r="QW85"/>
      <c r="QX85"/>
      <c r="QY85"/>
      <c r="QZ85"/>
      <c r="RA85"/>
      <c r="RB85"/>
      <c r="RC85"/>
      <c r="RD85"/>
      <c r="RE85"/>
      <c r="RF85"/>
      <c r="RG85"/>
      <c r="RH85"/>
      <c r="RI85"/>
      <c r="RJ85"/>
      <c r="RK85"/>
      <c r="RL85"/>
      <c r="RM85"/>
      <c r="RN85"/>
      <c r="RO85"/>
      <c r="RP85"/>
      <c r="RQ85"/>
      <c r="RR85"/>
      <c r="RS85"/>
      <c r="RT85"/>
      <c r="RU85"/>
      <c r="RV85"/>
      <c r="RW85"/>
      <c r="RX85"/>
      <c r="RY85"/>
      <c r="RZ85"/>
      <c r="SA85"/>
      <c r="SB85"/>
      <c r="SC85"/>
      <c r="SD85"/>
      <c r="SE85"/>
      <c r="SF85"/>
      <c r="SG85"/>
      <c r="SH85"/>
      <c r="SI85"/>
      <c r="SJ85"/>
      <c r="SK85"/>
      <c r="SL85"/>
      <c r="SM85"/>
      <c r="SN85"/>
      <c r="SO85"/>
      <c r="SP85"/>
      <c r="SQ85"/>
      <c r="SR85"/>
      <c r="SS85"/>
      <c r="ST85"/>
      <c r="SU85"/>
      <c r="SV85"/>
      <c r="SW85"/>
      <c r="SX85"/>
      <c r="SY85"/>
      <c r="SZ85"/>
      <c r="TA85"/>
      <c r="TB85"/>
      <c r="TC85"/>
      <c r="TD85"/>
      <c r="TE85"/>
      <c r="TF85"/>
      <c r="TG85"/>
      <c r="TH85"/>
      <c r="TI85"/>
      <c r="TJ85"/>
      <c r="TK85"/>
      <c r="TL85"/>
      <c r="TM85"/>
      <c r="TN85"/>
      <c r="TO85"/>
      <c r="TP85"/>
      <c r="TQ85"/>
      <c r="TR85"/>
      <c r="TS85"/>
      <c r="TT85"/>
      <c r="TU85"/>
      <c r="TV85"/>
      <c r="TW85"/>
      <c r="TX85"/>
      <c r="TY85"/>
      <c r="TZ85"/>
      <c r="UA85"/>
      <c r="UB85"/>
      <c r="UC85"/>
      <c r="UD85"/>
      <c r="UE85"/>
      <c r="UF85"/>
    </row>
    <row r="86" spans="1:552" s="190" customFormat="1" x14ac:dyDescent="0.25">
      <c r="A86" s="191" t="s">
        <v>681</v>
      </c>
      <c r="B86" s="192" t="s">
        <v>679</v>
      </c>
      <c r="C86" s="193" t="s">
        <v>681</v>
      </c>
      <c r="D86" s="194" t="s">
        <v>682</v>
      </c>
      <c r="E86" s="193" t="s">
        <v>681</v>
      </c>
      <c r="F86" s="192" t="s">
        <v>654</v>
      </c>
      <c r="G86" s="193" t="s">
        <v>681</v>
      </c>
      <c r="H86" s="195" t="s">
        <v>375</v>
      </c>
      <c r="N86" s="190" t="s">
        <v>655</v>
      </c>
      <c r="O86" s="190" t="s">
        <v>656</v>
      </c>
      <c r="Q86" s="190" t="s">
        <v>657</v>
      </c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  <c r="KR86"/>
      <c r="KS86"/>
      <c r="KT86"/>
      <c r="KU86"/>
      <c r="KV86"/>
      <c r="KW86"/>
      <c r="KX86"/>
      <c r="KY86"/>
      <c r="KZ86"/>
      <c r="LA86"/>
      <c r="LB86"/>
      <c r="LC86"/>
      <c r="LD86"/>
      <c r="LE86"/>
      <c r="LF86"/>
      <c r="LG86"/>
      <c r="LH86"/>
      <c r="LI86"/>
      <c r="LJ86"/>
      <c r="LK86"/>
      <c r="LL86"/>
      <c r="LM86"/>
      <c r="LN86"/>
      <c r="LO86"/>
      <c r="LP86"/>
      <c r="LQ86"/>
      <c r="LR86"/>
      <c r="LS86"/>
      <c r="LT86"/>
      <c r="LU86"/>
      <c r="LV86"/>
      <c r="LW86"/>
      <c r="LX86"/>
      <c r="LY86"/>
      <c r="LZ86"/>
      <c r="MA86"/>
      <c r="MB86"/>
      <c r="MC86"/>
      <c r="MD86"/>
      <c r="ME86"/>
      <c r="MF86"/>
      <c r="MG86"/>
      <c r="MH86"/>
      <c r="MI86"/>
      <c r="MJ86"/>
      <c r="MK86"/>
      <c r="ML86"/>
      <c r="MM86"/>
      <c r="MN86"/>
      <c r="MO86"/>
      <c r="MP86"/>
      <c r="MQ86"/>
      <c r="MR86"/>
      <c r="MS86"/>
      <c r="MT86"/>
      <c r="MU86"/>
      <c r="MV86"/>
      <c r="MW86"/>
      <c r="MX86"/>
      <c r="MY86"/>
      <c r="MZ86"/>
      <c r="NA86"/>
      <c r="NB86"/>
      <c r="NC86"/>
      <c r="ND86"/>
      <c r="NE86"/>
      <c r="NF86"/>
      <c r="NG86"/>
      <c r="NH86"/>
      <c r="NI86"/>
      <c r="NJ86"/>
      <c r="NK86"/>
      <c r="NL86"/>
      <c r="NM86"/>
      <c r="NN86"/>
      <c r="NO86"/>
      <c r="NP86"/>
      <c r="NQ86"/>
      <c r="NR86"/>
      <c r="NS86"/>
      <c r="NT86"/>
      <c r="NU86"/>
      <c r="NV86"/>
      <c r="NW86"/>
      <c r="NX86"/>
      <c r="NY86"/>
      <c r="NZ86"/>
      <c r="OA86"/>
      <c r="OB86"/>
      <c r="OC86"/>
      <c r="OD86"/>
      <c r="OE86"/>
      <c r="OF86"/>
      <c r="OG86"/>
      <c r="OH86"/>
      <c r="OI86"/>
      <c r="OJ86"/>
      <c r="OK86"/>
      <c r="OL86"/>
      <c r="OM86"/>
      <c r="ON86"/>
      <c r="OO86"/>
      <c r="OP86"/>
      <c r="OQ86"/>
      <c r="OR86"/>
      <c r="OS86"/>
      <c r="OT86"/>
      <c r="OU86"/>
      <c r="OV86"/>
      <c r="OW86"/>
      <c r="OX86"/>
      <c r="OY86"/>
      <c r="OZ86"/>
      <c r="PA86"/>
      <c r="PB86"/>
      <c r="PC86"/>
      <c r="PD86"/>
      <c r="PE86"/>
      <c r="PF86"/>
      <c r="PG86"/>
      <c r="PH86"/>
      <c r="PI86"/>
      <c r="PJ86"/>
      <c r="PK86"/>
      <c r="PL86"/>
      <c r="PM86"/>
      <c r="PN86"/>
      <c r="PO86"/>
      <c r="PP86"/>
      <c r="PQ86"/>
      <c r="PR86"/>
      <c r="PS86"/>
      <c r="PT86"/>
      <c r="PU86"/>
      <c r="PV86"/>
      <c r="PW86"/>
      <c r="PX86"/>
      <c r="PY86"/>
      <c r="PZ86"/>
      <c r="QA86"/>
      <c r="QB86"/>
      <c r="QC86"/>
      <c r="QD86"/>
      <c r="QE86"/>
      <c r="QF86"/>
      <c r="QG86"/>
      <c r="QH86"/>
      <c r="QI86"/>
      <c r="QJ86"/>
      <c r="QK86"/>
      <c r="QL86"/>
      <c r="QM86"/>
      <c r="QN86"/>
      <c r="QO86"/>
      <c r="QP86"/>
      <c r="QQ86"/>
      <c r="QR86"/>
      <c r="QS86"/>
      <c r="QT86"/>
      <c r="QU86"/>
      <c r="QV86"/>
      <c r="QW86"/>
      <c r="QX86"/>
      <c r="QY86"/>
      <c r="QZ86"/>
      <c r="RA86"/>
      <c r="RB86"/>
      <c r="RC86"/>
      <c r="RD86"/>
      <c r="RE86"/>
      <c r="RF86"/>
      <c r="RG86"/>
      <c r="RH86"/>
      <c r="RI86"/>
      <c r="RJ86"/>
      <c r="RK86"/>
      <c r="RL86"/>
      <c r="RM86"/>
      <c r="RN86"/>
      <c r="RO86"/>
      <c r="RP86"/>
      <c r="RQ86"/>
      <c r="RR86"/>
      <c r="RS86"/>
      <c r="RT86"/>
      <c r="RU86"/>
      <c r="RV86"/>
      <c r="RW86"/>
      <c r="RX86"/>
      <c r="RY86"/>
      <c r="RZ86"/>
      <c r="SA86"/>
      <c r="SB86"/>
      <c r="SC86"/>
      <c r="SD86"/>
      <c r="SE86"/>
      <c r="SF86"/>
      <c r="SG86"/>
      <c r="SH86"/>
      <c r="SI86"/>
      <c r="SJ86"/>
      <c r="SK86"/>
      <c r="SL86"/>
      <c r="SM86"/>
      <c r="SN86"/>
      <c r="SO86"/>
      <c r="SP86"/>
      <c r="SQ86"/>
      <c r="SR86"/>
      <c r="SS86"/>
      <c r="ST86"/>
      <c r="SU86"/>
      <c r="SV86"/>
      <c r="SW86"/>
      <c r="SX86"/>
      <c r="SY86"/>
      <c r="SZ86"/>
      <c r="TA86"/>
      <c r="TB86"/>
      <c r="TC86"/>
      <c r="TD86"/>
      <c r="TE86"/>
      <c r="TF86"/>
      <c r="TG86"/>
      <c r="TH86"/>
      <c r="TI86"/>
      <c r="TJ86"/>
      <c r="TK86"/>
      <c r="TL86"/>
      <c r="TM86"/>
      <c r="TN86"/>
      <c r="TO86"/>
      <c r="TP86"/>
      <c r="TQ86"/>
      <c r="TR86"/>
      <c r="TS86"/>
      <c r="TT86"/>
      <c r="TU86"/>
      <c r="TV86"/>
      <c r="TW86"/>
      <c r="TX86"/>
      <c r="TY86"/>
      <c r="TZ86"/>
      <c r="UA86"/>
      <c r="UB86"/>
      <c r="UC86"/>
      <c r="UD86"/>
      <c r="UE86"/>
      <c r="UF86"/>
    </row>
    <row r="87" spans="1:552" s="190" customFormat="1" x14ac:dyDescent="0.25">
      <c r="A87" s="191" t="s">
        <v>683</v>
      </c>
      <c r="B87" s="192" t="s">
        <v>679</v>
      </c>
      <c r="C87" s="193" t="s">
        <v>683</v>
      </c>
      <c r="D87" s="194" t="s">
        <v>684</v>
      </c>
      <c r="E87" s="193" t="s">
        <v>683</v>
      </c>
      <c r="F87" s="192" t="s">
        <v>654</v>
      </c>
      <c r="G87" s="193" t="s">
        <v>683</v>
      </c>
      <c r="H87" s="195" t="s">
        <v>375</v>
      </c>
      <c r="N87" s="190" t="s">
        <v>655</v>
      </c>
      <c r="O87" s="190" t="s">
        <v>656</v>
      </c>
      <c r="Q87" s="190" t="s">
        <v>657</v>
      </c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  <c r="KR87"/>
      <c r="KS87"/>
      <c r="KT87"/>
      <c r="KU87"/>
      <c r="KV87"/>
      <c r="KW87"/>
      <c r="KX87"/>
      <c r="KY87"/>
      <c r="KZ87"/>
      <c r="LA87"/>
      <c r="LB87"/>
      <c r="LC87"/>
      <c r="LD87"/>
      <c r="LE87"/>
      <c r="LF87"/>
      <c r="LG87"/>
      <c r="LH87"/>
      <c r="LI87"/>
      <c r="LJ87"/>
      <c r="LK87"/>
      <c r="LL87"/>
      <c r="LM87"/>
      <c r="LN87"/>
      <c r="LO87"/>
      <c r="LP87"/>
      <c r="LQ87"/>
      <c r="LR87"/>
      <c r="LS87"/>
      <c r="LT87"/>
      <c r="LU87"/>
      <c r="LV87"/>
      <c r="LW87"/>
      <c r="LX87"/>
      <c r="LY87"/>
      <c r="LZ87"/>
      <c r="MA87"/>
      <c r="MB87"/>
      <c r="MC87"/>
      <c r="MD87"/>
      <c r="ME87"/>
      <c r="MF87"/>
      <c r="MG87"/>
      <c r="MH87"/>
      <c r="MI87"/>
      <c r="MJ87"/>
      <c r="MK87"/>
      <c r="ML87"/>
      <c r="MM87"/>
      <c r="MN87"/>
      <c r="MO87"/>
      <c r="MP87"/>
      <c r="MQ87"/>
      <c r="MR87"/>
      <c r="MS87"/>
      <c r="MT87"/>
      <c r="MU87"/>
      <c r="MV87"/>
      <c r="MW87"/>
      <c r="MX87"/>
      <c r="MY87"/>
      <c r="MZ87"/>
      <c r="NA87"/>
      <c r="NB87"/>
      <c r="NC87"/>
      <c r="ND87"/>
      <c r="NE87"/>
      <c r="NF87"/>
      <c r="NG87"/>
      <c r="NH87"/>
      <c r="NI87"/>
      <c r="NJ87"/>
      <c r="NK87"/>
      <c r="NL87"/>
      <c r="NM87"/>
      <c r="NN87"/>
      <c r="NO87"/>
      <c r="NP87"/>
      <c r="NQ87"/>
      <c r="NR87"/>
      <c r="NS87"/>
      <c r="NT87"/>
      <c r="NU87"/>
      <c r="NV87"/>
      <c r="NW87"/>
      <c r="NX87"/>
      <c r="NY87"/>
      <c r="NZ87"/>
      <c r="OA87"/>
      <c r="OB87"/>
      <c r="OC87"/>
      <c r="OD87"/>
      <c r="OE87"/>
      <c r="OF87"/>
      <c r="OG87"/>
      <c r="OH87"/>
      <c r="OI87"/>
      <c r="OJ87"/>
      <c r="OK87"/>
      <c r="OL87"/>
      <c r="OM87"/>
      <c r="ON87"/>
      <c r="OO87"/>
      <c r="OP87"/>
      <c r="OQ87"/>
      <c r="OR87"/>
      <c r="OS87"/>
      <c r="OT87"/>
      <c r="OU87"/>
      <c r="OV87"/>
      <c r="OW87"/>
      <c r="OX87"/>
      <c r="OY87"/>
      <c r="OZ87"/>
      <c r="PA87"/>
      <c r="PB87"/>
      <c r="PC87"/>
      <c r="PD87"/>
      <c r="PE87"/>
      <c r="PF87"/>
      <c r="PG87"/>
      <c r="PH87"/>
      <c r="PI87"/>
      <c r="PJ87"/>
      <c r="PK87"/>
      <c r="PL87"/>
      <c r="PM87"/>
      <c r="PN87"/>
      <c r="PO87"/>
      <c r="PP87"/>
      <c r="PQ87"/>
      <c r="PR87"/>
      <c r="PS87"/>
      <c r="PT87"/>
      <c r="PU87"/>
      <c r="PV87"/>
      <c r="PW87"/>
      <c r="PX87"/>
      <c r="PY87"/>
      <c r="PZ87"/>
      <c r="QA87"/>
      <c r="QB87"/>
      <c r="QC87"/>
      <c r="QD87"/>
      <c r="QE87"/>
      <c r="QF87"/>
      <c r="QG87"/>
      <c r="QH87"/>
      <c r="QI87"/>
      <c r="QJ87"/>
      <c r="QK87"/>
      <c r="QL87"/>
      <c r="QM87"/>
      <c r="QN87"/>
      <c r="QO87"/>
      <c r="QP87"/>
      <c r="QQ87"/>
      <c r="QR87"/>
      <c r="QS87"/>
      <c r="QT87"/>
      <c r="QU87"/>
      <c r="QV87"/>
      <c r="QW87"/>
      <c r="QX87"/>
      <c r="QY87"/>
      <c r="QZ87"/>
      <c r="RA87"/>
      <c r="RB87"/>
      <c r="RC87"/>
      <c r="RD87"/>
      <c r="RE87"/>
      <c r="RF87"/>
      <c r="RG87"/>
      <c r="RH87"/>
      <c r="RI87"/>
      <c r="RJ87"/>
      <c r="RK87"/>
      <c r="RL87"/>
      <c r="RM87"/>
      <c r="RN87"/>
      <c r="RO87"/>
      <c r="RP87"/>
      <c r="RQ87"/>
      <c r="RR87"/>
      <c r="RS87"/>
      <c r="RT87"/>
      <c r="RU87"/>
      <c r="RV87"/>
      <c r="RW87"/>
      <c r="RX87"/>
      <c r="RY87"/>
      <c r="RZ87"/>
      <c r="SA87"/>
      <c r="SB87"/>
      <c r="SC87"/>
      <c r="SD87"/>
      <c r="SE87"/>
      <c r="SF87"/>
      <c r="SG87"/>
      <c r="SH87"/>
      <c r="SI87"/>
      <c r="SJ87"/>
      <c r="SK87"/>
      <c r="SL87"/>
      <c r="SM87"/>
      <c r="SN87"/>
      <c r="SO87"/>
      <c r="SP87"/>
      <c r="SQ87"/>
      <c r="SR87"/>
      <c r="SS87"/>
      <c r="ST87"/>
      <c r="SU87"/>
      <c r="SV87"/>
      <c r="SW87"/>
      <c r="SX87"/>
      <c r="SY87"/>
      <c r="SZ87"/>
      <c r="TA87"/>
      <c r="TB87"/>
      <c r="TC87"/>
      <c r="TD87"/>
      <c r="TE87"/>
      <c r="TF87"/>
      <c r="TG87"/>
      <c r="TH87"/>
      <c r="TI87"/>
      <c r="TJ87"/>
      <c r="TK87"/>
      <c r="TL87"/>
      <c r="TM87"/>
      <c r="TN87"/>
      <c r="TO87"/>
      <c r="TP87"/>
      <c r="TQ87"/>
      <c r="TR87"/>
      <c r="TS87"/>
      <c r="TT87"/>
      <c r="TU87"/>
      <c r="TV87"/>
      <c r="TW87"/>
      <c r="TX87"/>
      <c r="TY87"/>
      <c r="TZ87"/>
      <c r="UA87"/>
      <c r="UB87"/>
      <c r="UC87"/>
      <c r="UD87"/>
      <c r="UE87"/>
      <c r="UF87"/>
    </row>
    <row r="88" spans="1:552" x14ac:dyDescent="0.25">
      <c r="A88" s="157" t="s">
        <v>685</v>
      </c>
      <c r="B88" s="183" t="s">
        <v>686</v>
      </c>
      <c r="C88" s="159" t="s">
        <v>685</v>
      </c>
      <c r="D88" s="158" t="s">
        <v>687</v>
      </c>
      <c r="E88" s="159" t="s">
        <v>639</v>
      </c>
      <c r="F88" s="183" t="s">
        <v>654</v>
      </c>
      <c r="G88" s="159" t="s">
        <v>685</v>
      </c>
      <c r="H88" s="160" t="s">
        <v>375</v>
      </c>
      <c r="N88" s="44" t="s">
        <v>655</v>
      </c>
      <c r="O88" s="44" t="s">
        <v>656</v>
      </c>
      <c r="Q88" s="44" t="s">
        <v>657</v>
      </c>
    </row>
    <row r="89" spans="1:552" x14ac:dyDescent="0.25">
      <c r="A89" s="157" t="s">
        <v>688</v>
      </c>
      <c r="B89" s="183" t="s">
        <v>686</v>
      </c>
      <c r="C89" s="159" t="s">
        <v>688</v>
      </c>
      <c r="D89" s="158" t="s">
        <v>689</v>
      </c>
      <c r="E89" s="159" t="s">
        <v>641</v>
      </c>
      <c r="F89" s="183" t="s">
        <v>654</v>
      </c>
      <c r="G89" s="159" t="s">
        <v>688</v>
      </c>
      <c r="H89" s="160" t="s">
        <v>375</v>
      </c>
      <c r="N89" s="44" t="s">
        <v>655</v>
      </c>
      <c r="O89" s="44" t="s">
        <v>656</v>
      </c>
      <c r="Q89" s="44" t="s">
        <v>657</v>
      </c>
    </row>
    <row r="90" spans="1:552" x14ac:dyDescent="0.25">
      <c r="A90" s="157" t="s">
        <v>690</v>
      </c>
      <c r="B90" s="183" t="s">
        <v>686</v>
      </c>
      <c r="C90" s="159" t="s">
        <v>690</v>
      </c>
      <c r="D90" s="158" t="s">
        <v>691</v>
      </c>
      <c r="E90" s="159" t="s">
        <v>642</v>
      </c>
      <c r="F90" s="183" t="s">
        <v>654</v>
      </c>
      <c r="G90" s="159" t="s">
        <v>690</v>
      </c>
      <c r="H90" s="160" t="s">
        <v>375</v>
      </c>
      <c r="N90" s="44" t="s">
        <v>655</v>
      </c>
      <c r="O90" s="44" t="s">
        <v>656</v>
      </c>
      <c r="Q90" s="44" t="s">
        <v>657</v>
      </c>
    </row>
    <row r="91" spans="1:552" x14ac:dyDescent="0.25">
      <c r="A91" s="157" t="s">
        <v>692</v>
      </c>
      <c r="B91" s="183" t="s">
        <v>686</v>
      </c>
      <c r="C91" s="159" t="s">
        <v>692</v>
      </c>
      <c r="D91" s="158" t="s">
        <v>693</v>
      </c>
      <c r="E91" s="159" t="s">
        <v>645</v>
      </c>
      <c r="F91" s="183" t="s">
        <v>654</v>
      </c>
      <c r="G91" s="159" t="s">
        <v>692</v>
      </c>
      <c r="H91" s="160" t="s">
        <v>375</v>
      </c>
      <c r="N91" s="44" t="s">
        <v>655</v>
      </c>
      <c r="O91" s="44" t="s">
        <v>656</v>
      </c>
      <c r="Q91" s="44" t="s">
        <v>657</v>
      </c>
    </row>
    <row r="92" spans="1:552" s="9" customFormat="1" x14ac:dyDescent="0.25">
      <c r="A92" s="12" t="s">
        <v>694</v>
      </c>
      <c r="B92" s="184" t="s">
        <v>695</v>
      </c>
      <c r="C92" s="13" t="s">
        <v>694</v>
      </c>
      <c r="D92" s="161" t="s">
        <v>696</v>
      </c>
      <c r="E92" s="13" t="s">
        <v>694</v>
      </c>
      <c r="F92" s="184" t="s">
        <v>697</v>
      </c>
      <c r="G92" s="13" t="s">
        <v>694</v>
      </c>
      <c r="H92" s="14" t="s">
        <v>381</v>
      </c>
      <c r="I92"/>
      <c r="J92"/>
      <c r="K92"/>
      <c r="L92"/>
      <c r="M92"/>
      <c r="N92"/>
      <c r="O92" s="9" t="s">
        <v>656</v>
      </c>
      <c r="P92" s="9" t="s">
        <v>698</v>
      </c>
      <c r="Q92" s="9" t="s">
        <v>657</v>
      </c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  <c r="LN92"/>
      <c r="LO92"/>
      <c r="LP92"/>
      <c r="LQ92"/>
      <c r="LR92"/>
      <c r="LS92"/>
      <c r="LT92"/>
      <c r="LU92"/>
      <c r="LV92"/>
      <c r="LW92"/>
      <c r="LX92"/>
      <c r="LY92"/>
      <c r="LZ92"/>
      <c r="MA92"/>
      <c r="MB92"/>
      <c r="MC92"/>
      <c r="MD92"/>
      <c r="ME92"/>
      <c r="MF92"/>
      <c r="MG92"/>
      <c r="MH92"/>
      <c r="MI92"/>
      <c r="MJ92"/>
      <c r="MK92"/>
      <c r="ML92"/>
      <c r="MM92"/>
      <c r="MN92"/>
      <c r="MO92"/>
      <c r="MP92"/>
      <c r="MQ92"/>
      <c r="MR92"/>
      <c r="MS92"/>
      <c r="MT92"/>
      <c r="MU92"/>
      <c r="MV92"/>
      <c r="MW92"/>
      <c r="MX92"/>
      <c r="MY92"/>
      <c r="MZ92"/>
      <c r="NA92"/>
      <c r="NB92"/>
      <c r="NC92"/>
      <c r="ND92"/>
      <c r="NE92"/>
      <c r="NF92"/>
      <c r="NG92"/>
      <c r="NH92"/>
      <c r="NI92"/>
      <c r="NJ92"/>
      <c r="NK92"/>
      <c r="NL92"/>
      <c r="NM92"/>
      <c r="NN92"/>
      <c r="NO92"/>
      <c r="NP92"/>
      <c r="NQ92"/>
      <c r="NR92"/>
      <c r="NS92"/>
      <c r="NT92"/>
      <c r="NU92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OK92"/>
      <c r="OL92"/>
      <c r="OM92"/>
      <c r="ON92"/>
      <c r="OO92"/>
      <c r="OP92"/>
      <c r="OQ92"/>
      <c r="OR92"/>
      <c r="OS92"/>
      <c r="OT92"/>
      <c r="OU92"/>
      <c r="OV92"/>
      <c r="OW92"/>
      <c r="OX92"/>
      <c r="OY92"/>
      <c r="OZ92"/>
      <c r="PA92"/>
      <c r="PB92"/>
      <c r="PC92"/>
      <c r="PD92"/>
      <c r="PE92"/>
      <c r="PF92"/>
      <c r="PG92"/>
      <c r="PH92"/>
      <c r="PI92"/>
      <c r="PJ92"/>
      <c r="PK92"/>
      <c r="PL92"/>
      <c r="PM92"/>
      <c r="PN92"/>
      <c r="PO92"/>
      <c r="PP92"/>
      <c r="PQ92"/>
      <c r="PR92"/>
      <c r="PS92"/>
      <c r="PT92"/>
      <c r="PU92"/>
      <c r="PV92"/>
      <c r="PW92"/>
      <c r="PX92"/>
      <c r="PY92"/>
      <c r="PZ92"/>
      <c r="QA92"/>
      <c r="QB92"/>
      <c r="QC92"/>
      <c r="QD92"/>
      <c r="QE92"/>
      <c r="QF92"/>
      <c r="QG92"/>
      <c r="QH92"/>
      <c r="QI92"/>
      <c r="QJ92"/>
      <c r="QK92"/>
      <c r="QL92"/>
      <c r="QM92"/>
      <c r="QN92"/>
      <c r="QO92"/>
      <c r="QP92"/>
      <c r="QQ92"/>
      <c r="QR92"/>
      <c r="QS92"/>
      <c r="QT92"/>
      <c r="QU92"/>
      <c r="QV92"/>
      <c r="QW92"/>
      <c r="QX92"/>
      <c r="QY92"/>
      <c r="QZ92"/>
      <c r="RA92"/>
      <c r="RB92"/>
      <c r="RC92"/>
      <c r="RD92"/>
      <c r="RE92"/>
      <c r="RF92"/>
      <c r="RG92"/>
      <c r="RH92"/>
      <c r="RI92"/>
      <c r="RJ92"/>
      <c r="RK92"/>
      <c r="RL92"/>
      <c r="RM92"/>
      <c r="RN92"/>
      <c r="RO92"/>
      <c r="RP92"/>
      <c r="RQ92"/>
      <c r="RR92"/>
      <c r="RS92"/>
      <c r="RT92"/>
      <c r="RU92"/>
      <c r="RV92"/>
      <c r="RW92"/>
      <c r="RX92"/>
      <c r="RY92"/>
      <c r="RZ92"/>
      <c r="SA92"/>
      <c r="SB92"/>
      <c r="SC92"/>
      <c r="SD92"/>
      <c r="SE92"/>
      <c r="SF92"/>
      <c r="SG92"/>
      <c r="SH92"/>
      <c r="SI92"/>
      <c r="SJ92"/>
      <c r="SK92"/>
      <c r="SL92"/>
      <c r="SM92"/>
      <c r="SN92"/>
      <c r="SO92"/>
      <c r="SP92"/>
      <c r="SQ92"/>
      <c r="SR92"/>
      <c r="SS92"/>
      <c r="ST92"/>
      <c r="SU92"/>
      <c r="SV92"/>
      <c r="SW92"/>
      <c r="SX92"/>
      <c r="SY92"/>
      <c r="SZ92"/>
      <c r="TA92"/>
      <c r="TB92"/>
      <c r="TC92"/>
      <c r="TD92"/>
      <c r="TE92"/>
      <c r="TF92"/>
      <c r="TG92"/>
      <c r="TH92"/>
      <c r="TI92"/>
      <c r="TJ92"/>
      <c r="TK92"/>
      <c r="TL92"/>
      <c r="TM92"/>
      <c r="TN92"/>
      <c r="TO92"/>
      <c r="TP92"/>
      <c r="TQ92"/>
      <c r="TR92"/>
      <c r="TS92"/>
      <c r="TT92"/>
      <c r="TU92"/>
      <c r="TV92"/>
      <c r="TW92"/>
      <c r="TX92"/>
      <c r="TY92"/>
      <c r="TZ92"/>
      <c r="UA92"/>
      <c r="UB92"/>
      <c r="UC92"/>
      <c r="UD92"/>
      <c r="UE92"/>
      <c r="UF92"/>
    </row>
    <row r="93" spans="1:552" s="9" customFormat="1" x14ac:dyDescent="0.25">
      <c r="A93" s="12" t="s">
        <v>699</v>
      </c>
      <c r="B93" s="184" t="s">
        <v>695</v>
      </c>
      <c r="C93" s="13" t="s">
        <v>699</v>
      </c>
      <c r="D93" s="161" t="s">
        <v>700</v>
      </c>
      <c r="E93" s="13" t="s">
        <v>699</v>
      </c>
      <c r="F93" s="184" t="s">
        <v>697</v>
      </c>
      <c r="G93" s="13" t="s">
        <v>699</v>
      </c>
      <c r="H93" s="14" t="s">
        <v>381</v>
      </c>
      <c r="I93"/>
      <c r="J93"/>
      <c r="K93"/>
      <c r="L93"/>
      <c r="M93"/>
      <c r="N93"/>
      <c r="O93" s="9" t="s">
        <v>656</v>
      </c>
      <c r="P93" s="9" t="s">
        <v>698</v>
      </c>
      <c r="Q93" s="9" t="s">
        <v>657</v>
      </c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  <c r="JD93"/>
      <c r="JE93"/>
      <c r="JF93"/>
      <c r="JG93"/>
      <c r="JH93"/>
      <c r="JI93"/>
      <c r="JJ93"/>
      <c r="JK93"/>
      <c r="JL93"/>
      <c r="JM93"/>
      <c r="JN93"/>
      <c r="JO93"/>
      <c r="JP93"/>
      <c r="JQ93"/>
      <c r="JR93"/>
      <c r="JS93"/>
      <c r="JT93"/>
      <c r="JU93"/>
      <c r="JV93"/>
      <c r="JW93"/>
      <c r="JX93"/>
      <c r="JY93"/>
      <c r="JZ93"/>
      <c r="KA93"/>
      <c r="KB93"/>
      <c r="KC93"/>
      <c r="KD93"/>
      <c r="KE93"/>
      <c r="KF93"/>
      <c r="KG93"/>
      <c r="KH93"/>
      <c r="KI93"/>
      <c r="KJ93"/>
      <c r="KK93"/>
      <c r="KL93"/>
      <c r="KM93"/>
      <c r="KN93"/>
      <c r="KO93"/>
      <c r="KP93"/>
      <c r="KQ93"/>
      <c r="KR93"/>
      <c r="KS93"/>
      <c r="KT93"/>
      <c r="KU93"/>
      <c r="KV93"/>
      <c r="KW93"/>
      <c r="KX93"/>
      <c r="KY93"/>
      <c r="KZ93"/>
      <c r="LA93"/>
      <c r="LB93"/>
      <c r="LC93"/>
      <c r="LD93"/>
      <c r="LE93"/>
      <c r="LF93"/>
      <c r="LG93"/>
      <c r="LH93"/>
      <c r="LI93"/>
      <c r="LJ93"/>
      <c r="LK93"/>
      <c r="LL93"/>
      <c r="LM93"/>
      <c r="LN93"/>
      <c r="LO93"/>
      <c r="LP93"/>
      <c r="LQ93"/>
      <c r="LR93"/>
      <c r="LS93"/>
      <c r="LT93"/>
      <c r="LU93"/>
      <c r="LV93"/>
      <c r="LW93"/>
      <c r="LX93"/>
      <c r="LY93"/>
      <c r="LZ93"/>
      <c r="MA93"/>
      <c r="MB93"/>
      <c r="MC93"/>
      <c r="MD93"/>
      <c r="ME93"/>
      <c r="MF93"/>
      <c r="MG93"/>
      <c r="MH93"/>
      <c r="MI93"/>
      <c r="MJ93"/>
      <c r="MK93"/>
      <c r="ML93"/>
      <c r="MM93"/>
      <c r="MN93"/>
      <c r="MO93"/>
      <c r="MP93"/>
      <c r="MQ93"/>
      <c r="MR93"/>
      <c r="MS93"/>
      <c r="MT93"/>
      <c r="MU93"/>
      <c r="MV93"/>
      <c r="MW93"/>
      <c r="MX93"/>
      <c r="MY93"/>
      <c r="MZ93"/>
      <c r="NA93"/>
      <c r="NB93"/>
      <c r="NC93"/>
      <c r="ND93"/>
      <c r="NE93"/>
      <c r="NF93"/>
      <c r="NG93"/>
      <c r="NH93"/>
      <c r="NI93"/>
      <c r="NJ93"/>
      <c r="NK93"/>
      <c r="NL93"/>
      <c r="NM93"/>
      <c r="NN93"/>
      <c r="NO93"/>
      <c r="NP93"/>
      <c r="NQ93"/>
      <c r="NR93"/>
      <c r="NS93"/>
      <c r="NT93"/>
      <c r="NU93"/>
      <c r="NV93"/>
      <c r="NW93"/>
      <c r="NX93"/>
      <c r="NY93"/>
      <c r="NZ93"/>
      <c r="OA93"/>
      <c r="OB93"/>
      <c r="OC93"/>
      <c r="OD93"/>
      <c r="OE93"/>
      <c r="OF93"/>
      <c r="OG93"/>
      <c r="OH93"/>
      <c r="OI93"/>
      <c r="OJ93"/>
      <c r="OK93"/>
      <c r="OL93"/>
      <c r="OM93"/>
      <c r="ON93"/>
      <c r="OO93"/>
      <c r="OP93"/>
      <c r="OQ93"/>
      <c r="OR93"/>
      <c r="OS93"/>
      <c r="OT93"/>
      <c r="OU93"/>
      <c r="OV93"/>
      <c r="OW93"/>
      <c r="OX93"/>
      <c r="OY93"/>
      <c r="OZ93"/>
      <c r="PA93"/>
      <c r="PB93"/>
      <c r="PC93"/>
      <c r="PD93"/>
      <c r="PE93"/>
      <c r="PF93"/>
      <c r="PG93"/>
      <c r="PH93"/>
      <c r="PI93"/>
      <c r="PJ93"/>
      <c r="PK93"/>
      <c r="PL93"/>
      <c r="PM93"/>
      <c r="PN93"/>
      <c r="PO93"/>
      <c r="PP93"/>
      <c r="PQ93"/>
      <c r="PR93"/>
      <c r="PS93"/>
      <c r="PT93"/>
      <c r="PU93"/>
      <c r="PV93"/>
      <c r="PW93"/>
      <c r="PX93"/>
      <c r="PY93"/>
      <c r="PZ93"/>
      <c r="QA93"/>
      <c r="QB93"/>
      <c r="QC93"/>
      <c r="QD93"/>
      <c r="QE93"/>
      <c r="QF93"/>
      <c r="QG93"/>
      <c r="QH93"/>
      <c r="QI93"/>
      <c r="QJ93"/>
      <c r="QK93"/>
      <c r="QL93"/>
      <c r="QM93"/>
      <c r="QN93"/>
      <c r="QO93"/>
      <c r="QP93"/>
      <c r="QQ93"/>
      <c r="QR93"/>
      <c r="QS93"/>
      <c r="QT93"/>
      <c r="QU93"/>
      <c r="QV93"/>
      <c r="QW93"/>
      <c r="QX93"/>
      <c r="QY93"/>
      <c r="QZ93"/>
      <c r="RA93"/>
      <c r="RB93"/>
      <c r="RC93"/>
      <c r="RD93"/>
      <c r="RE93"/>
      <c r="RF93"/>
      <c r="RG93"/>
      <c r="RH93"/>
      <c r="RI93"/>
      <c r="RJ93"/>
      <c r="RK93"/>
      <c r="RL93"/>
      <c r="RM93"/>
      <c r="RN93"/>
      <c r="RO93"/>
      <c r="RP93"/>
      <c r="RQ93"/>
      <c r="RR93"/>
      <c r="RS93"/>
      <c r="RT93"/>
      <c r="RU93"/>
      <c r="RV93"/>
      <c r="RW93"/>
      <c r="RX93"/>
      <c r="RY93"/>
      <c r="RZ93"/>
      <c r="SA93"/>
      <c r="SB93"/>
      <c r="SC93"/>
      <c r="SD93"/>
      <c r="SE93"/>
      <c r="SF93"/>
      <c r="SG93"/>
      <c r="SH93"/>
      <c r="SI93"/>
      <c r="SJ93"/>
      <c r="SK93"/>
      <c r="SL93"/>
      <c r="SM93"/>
      <c r="SN93"/>
      <c r="SO93"/>
      <c r="SP93"/>
      <c r="SQ93"/>
      <c r="SR93"/>
      <c r="SS93"/>
      <c r="ST93"/>
      <c r="SU93"/>
      <c r="SV93"/>
      <c r="SW93"/>
      <c r="SX93"/>
      <c r="SY93"/>
      <c r="SZ93"/>
      <c r="TA93"/>
      <c r="TB93"/>
      <c r="TC93"/>
      <c r="TD93"/>
      <c r="TE93"/>
      <c r="TF93"/>
      <c r="TG93"/>
      <c r="TH93"/>
      <c r="TI93"/>
      <c r="TJ93"/>
      <c r="TK93"/>
      <c r="TL93"/>
      <c r="TM93"/>
      <c r="TN93"/>
      <c r="TO93"/>
      <c r="TP93"/>
      <c r="TQ93"/>
      <c r="TR93"/>
      <c r="TS93"/>
      <c r="TT93"/>
      <c r="TU93"/>
      <c r="TV93"/>
      <c r="TW93"/>
      <c r="TX93"/>
      <c r="TY93"/>
      <c r="TZ93"/>
      <c r="UA93"/>
      <c r="UB93"/>
      <c r="UC93"/>
      <c r="UD93"/>
      <c r="UE93"/>
      <c r="UF93"/>
    </row>
    <row r="94" spans="1:552" x14ac:dyDescent="0.25">
      <c r="A94" s="12" t="s">
        <v>701</v>
      </c>
      <c r="B94" s="184" t="s">
        <v>702</v>
      </c>
      <c r="C94" s="13" t="s">
        <v>701</v>
      </c>
      <c r="D94" s="161" t="s">
        <v>703</v>
      </c>
      <c r="E94" s="13" t="s">
        <v>701</v>
      </c>
      <c r="F94" s="184" t="s">
        <v>697</v>
      </c>
      <c r="G94" s="13" t="s">
        <v>701</v>
      </c>
      <c r="H94" s="14" t="s">
        <v>381</v>
      </c>
      <c r="O94" s="3" t="s">
        <v>656</v>
      </c>
      <c r="P94" s="3" t="s">
        <v>698</v>
      </c>
      <c r="Q94" s="3" t="s">
        <v>657</v>
      </c>
    </row>
    <row r="95" spans="1:552" x14ac:dyDescent="0.25">
      <c r="A95" s="12" t="s">
        <v>704</v>
      </c>
      <c r="B95" s="184" t="s">
        <v>702</v>
      </c>
      <c r="C95" s="13" t="s">
        <v>704</v>
      </c>
      <c r="D95" s="161" t="s">
        <v>705</v>
      </c>
      <c r="E95" s="13" t="s">
        <v>704</v>
      </c>
      <c r="F95" s="184" t="s">
        <v>697</v>
      </c>
      <c r="G95" s="13" t="s">
        <v>704</v>
      </c>
      <c r="H95" s="14" t="s">
        <v>381</v>
      </c>
      <c r="O95" s="3" t="s">
        <v>656</v>
      </c>
      <c r="P95" s="3" t="s">
        <v>698</v>
      </c>
      <c r="Q95" s="3" t="s">
        <v>657</v>
      </c>
    </row>
    <row r="96" spans="1:552" x14ac:dyDescent="0.25">
      <c r="A96" s="12" t="s">
        <v>706</v>
      </c>
      <c r="B96" s="184" t="s">
        <v>702</v>
      </c>
      <c r="C96" s="13" t="s">
        <v>706</v>
      </c>
      <c r="D96" s="161" t="s">
        <v>677</v>
      </c>
      <c r="E96" s="13" t="s">
        <v>706</v>
      </c>
      <c r="F96" s="184" t="s">
        <v>697</v>
      </c>
      <c r="G96" s="13" t="s">
        <v>706</v>
      </c>
      <c r="H96" s="14" t="s">
        <v>381</v>
      </c>
      <c r="O96" s="3" t="s">
        <v>656</v>
      </c>
      <c r="P96" s="3" t="s">
        <v>698</v>
      </c>
      <c r="Q96" s="3" t="s">
        <v>657</v>
      </c>
    </row>
    <row r="97" spans="1:17" x14ac:dyDescent="0.25">
      <c r="A97" s="12" t="s">
        <v>707</v>
      </c>
      <c r="B97" s="184" t="s">
        <v>400</v>
      </c>
      <c r="C97" s="13" t="s">
        <v>707</v>
      </c>
      <c r="D97" s="161" t="s">
        <v>708</v>
      </c>
      <c r="E97" s="13" t="s">
        <v>707</v>
      </c>
      <c r="F97" s="184" t="s">
        <v>697</v>
      </c>
      <c r="G97" s="13" t="s">
        <v>707</v>
      </c>
      <c r="H97" s="14" t="s">
        <v>381</v>
      </c>
      <c r="O97" s="3" t="s">
        <v>656</v>
      </c>
      <c r="P97" s="3" t="s">
        <v>698</v>
      </c>
      <c r="Q97" s="3" t="s">
        <v>657</v>
      </c>
    </row>
    <row r="98" spans="1:17" x14ac:dyDescent="0.25">
      <c r="A98" s="12" t="s">
        <v>709</v>
      </c>
      <c r="B98" s="184" t="s">
        <v>400</v>
      </c>
      <c r="C98" s="13" t="s">
        <v>709</v>
      </c>
      <c r="D98" s="161" t="s">
        <v>710</v>
      </c>
      <c r="E98" s="13" t="s">
        <v>709</v>
      </c>
      <c r="F98" s="184" t="s">
        <v>697</v>
      </c>
      <c r="G98" s="13" t="s">
        <v>709</v>
      </c>
      <c r="H98" s="14" t="s">
        <v>381</v>
      </c>
      <c r="O98" s="3" t="s">
        <v>656</v>
      </c>
      <c r="P98" s="3" t="s">
        <v>698</v>
      </c>
      <c r="Q98" s="3" t="s">
        <v>657</v>
      </c>
    </row>
    <row r="99" spans="1:17" x14ac:dyDescent="0.25">
      <c r="A99" s="12" t="s">
        <v>711</v>
      </c>
      <c r="B99" s="184" t="s">
        <v>400</v>
      </c>
      <c r="C99" s="13" t="s">
        <v>711</v>
      </c>
      <c r="D99" s="13" t="s">
        <v>677</v>
      </c>
      <c r="E99" s="13" t="s">
        <v>711</v>
      </c>
      <c r="F99" s="184" t="s">
        <v>697</v>
      </c>
      <c r="G99" s="13" t="s">
        <v>711</v>
      </c>
      <c r="H99" s="14" t="s">
        <v>381</v>
      </c>
      <c r="O99" s="3" t="s">
        <v>656</v>
      </c>
      <c r="P99" s="3" t="s">
        <v>698</v>
      </c>
      <c r="Q99" s="3" t="s">
        <v>657</v>
      </c>
    </row>
    <row r="100" spans="1:17" x14ac:dyDescent="0.25">
      <c r="A100" s="12" t="s">
        <v>712</v>
      </c>
      <c r="B100" s="184" t="s">
        <v>713</v>
      </c>
      <c r="C100" s="13" t="s">
        <v>712</v>
      </c>
      <c r="D100" s="13" t="s">
        <v>714</v>
      </c>
      <c r="E100" s="13" t="s">
        <v>712</v>
      </c>
      <c r="F100" s="184" t="s">
        <v>697</v>
      </c>
      <c r="G100" s="13" t="s">
        <v>712</v>
      </c>
      <c r="H100" s="14" t="s">
        <v>381</v>
      </c>
      <c r="O100" s="3" t="s">
        <v>656</v>
      </c>
      <c r="P100" s="3" t="s">
        <v>698</v>
      </c>
      <c r="Q100" s="3" t="s">
        <v>657</v>
      </c>
    </row>
    <row r="101" spans="1:17" x14ac:dyDescent="0.25">
      <c r="A101" s="12" t="s">
        <v>715</v>
      </c>
      <c r="B101" s="184" t="s">
        <v>713</v>
      </c>
      <c r="C101" s="13" t="s">
        <v>715</v>
      </c>
      <c r="D101" s="13" t="s">
        <v>716</v>
      </c>
      <c r="E101" s="13" t="s">
        <v>715</v>
      </c>
      <c r="F101" s="184" t="s">
        <v>697</v>
      </c>
      <c r="G101" s="13" t="s">
        <v>715</v>
      </c>
      <c r="H101" s="14" t="s">
        <v>381</v>
      </c>
      <c r="O101" s="3" t="s">
        <v>656</v>
      </c>
      <c r="P101" s="3" t="s">
        <v>698</v>
      </c>
      <c r="Q101" s="3" t="s">
        <v>657</v>
      </c>
    </row>
    <row r="102" spans="1:17" x14ac:dyDescent="0.25">
      <c r="A102" s="12" t="s">
        <v>717</v>
      </c>
      <c r="B102" s="184" t="s">
        <v>713</v>
      </c>
      <c r="C102" s="13" t="s">
        <v>717</v>
      </c>
      <c r="D102" s="13" t="s">
        <v>718</v>
      </c>
      <c r="E102" s="13" t="s">
        <v>717</v>
      </c>
      <c r="F102" s="184" t="s">
        <v>697</v>
      </c>
      <c r="G102" s="13" t="s">
        <v>717</v>
      </c>
      <c r="H102" s="14" t="s">
        <v>381</v>
      </c>
      <c r="O102" s="3" t="s">
        <v>656</v>
      </c>
      <c r="P102" s="3" t="s">
        <v>698</v>
      </c>
      <c r="Q102" s="3" t="s">
        <v>657</v>
      </c>
    </row>
    <row r="103" spans="1:17" x14ac:dyDescent="0.25">
      <c r="A103" s="12" t="s">
        <v>719</v>
      </c>
      <c r="B103" s="184" t="s">
        <v>720</v>
      </c>
      <c r="C103" s="13" t="s">
        <v>719</v>
      </c>
      <c r="D103" s="13" t="s">
        <v>721</v>
      </c>
      <c r="E103" s="13" t="s">
        <v>719</v>
      </c>
      <c r="F103" s="184" t="s">
        <v>697</v>
      </c>
      <c r="G103" s="13" t="s">
        <v>719</v>
      </c>
      <c r="H103" s="14" t="s">
        <v>381</v>
      </c>
      <c r="O103" s="3" t="s">
        <v>656</v>
      </c>
      <c r="P103" s="3" t="s">
        <v>698</v>
      </c>
      <c r="Q103" s="3" t="s">
        <v>657</v>
      </c>
    </row>
    <row r="104" spans="1:17" x14ac:dyDescent="0.25">
      <c r="A104" s="196" t="s">
        <v>722</v>
      </c>
      <c r="B104" s="197" t="s">
        <v>723</v>
      </c>
      <c r="C104" s="198" t="s">
        <v>722</v>
      </c>
      <c r="D104" s="198" t="s">
        <v>724</v>
      </c>
      <c r="E104" s="198" t="s">
        <v>722</v>
      </c>
      <c r="F104" s="197" t="s">
        <v>725</v>
      </c>
      <c r="G104" s="198" t="s">
        <v>722</v>
      </c>
      <c r="H104" s="199" t="s">
        <v>385</v>
      </c>
      <c r="O104" s="62" t="s">
        <v>656</v>
      </c>
      <c r="P104" s="62" t="s">
        <v>698</v>
      </c>
      <c r="Q104" s="62" t="s">
        <v>657</v>
      </c>
    </row>
    <row r="105" spans="1:17" x14ac:dyDescent="0.25">
      <c r="A105" s="196" t="s">
        <v>726</v>
      </c>
      <c r="B105" s="197" t="s">
        <v>398</v>
      </c>
      <c r="C105" s="198" t="s">
        <v>726</v>
      </c>
      <c r="D105" s="198" t="s">
        <v>727</v>
      </c>
      <c r="E105" s="198" t="s">
        <v>726</v>
      </c>
      <c r="F105" s="197" t="s">
        <v>725</v>
      </c>
      <c r="G105" s="198" t="s">
        <v>726</v>
      </c>
      <c r="H105" s="199" t="s">
        <v>385</v>
      </c>
      <c r="O105" s="62" t="s">
        <v>656</v>
      </c>
      <c r="P105" s="62" t="s">
        <v>698</v>
      </c>
      <c r="Q105" s="62" t="s">
        <v>657</v>
      </c>
    </row>
    <row r="106" spans="1:17" x14ac:dyDescent="0.25">
      <c r="A106" s="196" t="s">
        <v>728</v>
      </c>
      <c r="B106" s="197" t="s">
        <v>398</v>
      </c>
      <c r="C106" s="198" t="s">
        <v>728</v>
      </c>
      <c r="D106" s="198" t="s">
        <v>729</v>
      </c>
      <c r="E106" s="198" t="s">
        <v>728</v>
      </c>
      <c r="F106" s="197" t="s">
        <v>725</v>
      </c>
      <c r="G106" s="198" t="s">
        <v>728</v>
      </c>
      <c r="H106" s="199" t="s">
        <v>385</v>
      </c>
      <c r="O106" s="62" t="s">
        <v>656</v>
      </c>
      <c r="P106" s="62" t="s">
        <v>698</v>
      </c>
      <c r="Q106" s="62" t="s">
        <v>657</v>
      </c>
    </row>
    <row r="107" spans="1:17" x14ac:dyDescent="0.25">
      <c r="A107" s="196" t="s">
        <v>730</v>
      </c>
      <c r="B107" s="197" t="s">
        <v>731</v>
      </c>
      <c r="C107" s="198" t="s">
        <v>730</v>
      </c>
      <c r="D107" s="198" t="s">
        <v>732</v>
      </c>
      <c r="E107" s="198" t="s">
        <v>726</v>
      </c>
      <c r="F107" s="197" t="s">
        <v>725</v>
      </c>
      <c r="G107" s="198" t="s">
        <v>730</v>
      </c>
      <c r="H107" s="199" t="s">
        <v>385</v>
      </c>
      <c r="O107" s="62" t="s">
        <v>656</v>
      </c>
      <c r="P107" s="62" t="s">
        <v>698</v>
      </c>
      <c r="Q107" s="62" t="s">
        <v>657</v>
      </c>
    </row>
    <row r="108" spans="1:17" ht="15.75" thickBot="1" x14ac:dyDescent="0.3">
      <c r="A108" s="200" t="s">
        <v>733</v>
      </c>
      <c r="B108" s="201" t="s">
        <v>731</v>
      </c>
      <c r="C108" s="202" t="s">
        <v>733</v>
      </c>
      <c r="D108" s="202" t="s">
        <v>734</v>
      </c>
      <c r="E108" s="202" t="s">
        <v>728</v>
      </c>
      <c r="F108" s="201" t="s">
        <v>725</v>
      </c>
      <c r="G108" s="202" t="s">
        <v>733</v>
      </c>
      <c r="H108" s="203" t="s">
        <v>385</v>
      </c>
      <c r="O108" s="62" t="s">
        <v>656</v>
      </c>
      <c r="P108" s="62" t="s">
        <v>698</v>
      </c>
      <c r="Q108" s="62" t="s">
        <v>657</v>
      </c>
    </row>
    <row r="110" spans="1:17" ht="15.75" thickBot="1" x14ac:dyDescent="0.3">
      <c r="A110" s="1" t="s">
        <v>735</v>
      </c>
      <c r="B110" s="1" t="s">
        <v>736</v>
      </c>
    </row>
    <row r="111" spans="1:17" ht="15.75" thickBot="1" x14ac:dyDescent="0.3">
      <c r="A111" s="153" t="s">
        <v>510</v>
      </c>
      <c r="B111" s="154" t="s">
        <v>107</v>
      </c>
      <c r="C111" s="153" t="s">
        <v>510</v>
      </c>
      <c r="D111" s="5" t="s">
        <v>511</v>
      </c>
      <c r="E111" s="153" t="s">
        <v>510</v>
      </c>
      <c r="F111" s="155" t="s">
        <v>512</v>
      </c>
      <c r="G111" s="153" t="s">
        <v>510</v>
      </c>
      <c r="H111" s="156" t="s">
        <v>513</v>
      </c>
      <c r="I111" s="1"/>
      <c r="J111" s="1"/>
      <c r="K111" s="1"/>
      <c r="L111" s="1"/>
      <c r="M111" s="1"/>
      <c r="N111" s="1"/>
    </row>
    <row r="112" spans="1:17" x14ac:dyDescent="0.25">
      <c r="A112" s="15" t="s">
        <v>43</v>
      </c>
      <c r="B112" s="16" t="s">
        <v>43</v>
      </c>
      <c r="C112" s="16" t="s">
        <v>43</v>
      </c>
      <c r="D112" s="16" t="s">
        <v>43</v>
      </c>
      <c r="E112" s="16" t="s">
        <v>43</v>
      </c>
      <c r="F112" s="7" t="s">
        <v>43</v>
      </c>
      <c r="G112" s="16" t="s">
        <v>43</v>
      </c>
      <c r="H112" s="8" t="s">
        <v>43</v>
      </c>
      <c r="I112" s="1"/>
      <c r="J112" s="1"/>
      <c r="K112" s="1"/>
      <c r="L112" s="1"/>
      <c r="M112" s="1"/>
      <c r="N112" s="1"/>
    </row>
    <row r="113" spans="1:19" x14ac:dyDescent="0.25">
      <c r="A113" s="157" t="s">
        <v>737</v>
      </c>
      <c r="B113" s="183" t="s">
        <v>429</v>
      </c>
      <c r="C113" s="159" t="s">
        <v>737</v>
      </c>
      <c r="D113" s="158" t="s">
        <v>738</v>
      </c>
      <c r="E113" s="159" t="s">
        <v>737</v>
      </c>
      <c r="F113" s="183" t="s">
        <v>739</v>
      </c>
      <c r="G113" s="159" t="s">
        <v>737</v>
      </c>
      <c r="H113" s="160" t="s">
        <v>432</v>
      </c>
      <c r="S113" s="44" t="s">
        <v>740</v>
      </c>
    </row>
    <row r="114" spans="1:19" x14ac:dyDescent="0.25">
      <c r="A114" s="157" t="s">
        <v>741</v>
      </c>
      <c r="B114" s="183" t="s">
        <v>429</v>
      </c>
      <c r="C114" s="159" t="s">
        <v>741</v>
      </c>
      <c r="D114" s="158" t="s">
        <v>742</v>
      </c>
      <c r="E114" s="159" t="s">
        <v>741</v>
      </c>
      <c r="F114" s="183" t="s">
        <v>739</v>
      </c>
      <c r="G114" s="159" t="s">
        <v>741</v>
      </c>
      <c r="H114" s="160" t="s">
        <v>432</v>
      </c>
      <c r="S114" s="44" t="s">
        <v>740</v>
      </c>
    </row>
    <row r="115" spans="1:19" x14ac:dyDescent="0.25">
      <c r="A115" s="157" t="s">
        <v>743</v>
      </c>
      <c r="B115" s="183" t="s">
        <v>429</v>
      </c>
      <c r="C115" s="159" t="s">
        <v>743</v>
      </c>
      <c r="D115" s="158" t="s">
        <v>744</v>
      </c>
      <c r="E115" s="159" t="s">
        <v>743</v>
      </c>
      <c r="F115" s="183" t="s">
        <v>739</v>
      </c>
      <c r="G115" s="159" t="s">
        <v>743</v>
      </c>
      <c r="H115" s="160" t="s">
        <v>432</v>
      </c>
      <c r="S115" s="44" t="s">
        <v>740</v>
      </c>
    </row>
    <row r="116" spans="1:19" x14ac:dyDescent="0.25">
      <c r="A116" s="157" t="s">
        <v>745</v>
      </c>
      <c r="B116" s="183" t="s">
        <v>746</v>
      </c>
      <c r="C116" s="157" t="s">
        <v>745</v>
      </c>
      <c r="D116" s="158" t="s">
        <v>747</v>
      </c>
      <c r="E116" s="157" t="s">
        <v>745</v>
      </c>
      <c r="F116" s="183" t="s">
        <v>739</v>
      </c>
      <c r="G116" s="157" t="s">
        <v>745</v>
      </c>
      <c r="H116" s="160" t="s">
        <v>432</v>
      </c>
      <c r="S116" s="44" t="s">
        <v>740</v>
      </c>
    </row>
    <row r="117" spans="1:19" x14ac:dyDescent="0.25">
      <c r="A117" s="157" t="s">
        <v>748</v>
      </c>
      <c r="B117" s="183" t="s">
        <v>746</v>
      </c>
      <c r="C117" s="157" t="s">
        <v>748</v>
      </c>
      <c r="D117" s="158" t="s">
        <v>749</v>
      </c>
      <c r="E117" s="157" t="s">
        <v>748</v>
      </c>
      <c r="F117" s="183" t="s">
        <v>739</v>
      </c>
      <c r="G117" s="157" t="s">
        <v>748</v>
      </c>
      <c r="H117" s="160" t="s">
        <v>432</v>
      </c>
      <c r="S117" s="44" t="s">
        <v>740</v>
      </c>
    </row>
    <row r="118" spans="1:19" x14ac:dyDescent="0.25">
      <c r="A118" s="157" t="s">
        <v>750</v>
      </c>
      <c r="B118" s="183" t="s">
        <v>746</v>
      </c>
      <c r="C118" s="157" t="s">
        <v>750</v>
      </c>
      <c r="D118" s="158" t="s">
        <v>751</v>
      </c>
      <c r="E118" s="157" t="s">
        <v>750</v>
      </c>
      <c r="F118" s="183" t="s">
        <v>739</v>
      </c>
      <c r="G118" s="157" t="s">
        <v>750</v>
      </c>
      <c r="H118" s="160" t="s">
        <v>432</v>
      </c>
      <c r="S118" s="44" t="s">
        <v>740</v>
      </c>
    </row>
    <row r="119" spans="1:19" x14ac:dyDescent="0.25">
      <c r="A119" s="157" t="s">
        <v>752</v>
      </c>
      <c r="B119" s="183" t="s">
        <v>746</v>
      </c>
      <c r="C119" s="157" t="s">
        <v>752</v>
      </c>
      <c r="D119" s="157" t="s">
        <v>753</v>
      </c>
      <c r="E119" s="157" t="s">
        <v>752</v>
      </c>
      <c r="F119" s="183" t="s">
        <v>739</v>
      </c>
      <c r="G119" s="157" t="s">
        <v>752</v>
      </c>
      <c r="H119" s="160" t="s">
        <v>432</v>
      </c>
      <c r="S119" s="44" t="s">
        <v>740</v>
      </c>
    </row>
    <row r="120" spans="1:19" x14ac:dyDescent="0.25">
      <c r="A120" s="157" t="s">
        <v>754</v>
      </c>
      <c r="B120" s="183" t="s">
        <v>746</v>
      </c>
      <c r="C120" s="157" t="s">
        <v>754</v>
      </c>
      <c r="D120" s="158" t="s">
        <v>661</v>
      </c>
      <c r="E120" s="157" t="s">
        <v>754</v>
      </c>
      <c r="F120" s="183" t="s">
        <v>739</v>
      </c>
      <c r="G120" s="157" t="s">
        <v>754</v>
      </c>
      <c r="H120" s="160" t="s">
        <v>432</v>
      </c>
      <c r="S120" s="44" t="s">
        <v>740</v>
      </c>
    </row>
    <row r="121" spans="1:19" x14ac:dyDescent="0.25">
      <c r="A121" s="157" t="s">
        <v>755</v>
      </c>
      <c r="B121" s="183" t="s">
        <v>756</v>
      </c>
      <c r="C121" s="157" t="s">
        <v>755</v>
      </c>
      <c r="D121" s="158" t="s">
        <v>757</v>
      </c>
      <c r="E121" s="157" t="s">
        <v>755</v>
      </c>
      <c r="F121" s="183" t="s">
        <v>739</v>
      </c>
      <c r="G121" s="157" t="s">
        <v>755</v>
      </c>
      <c r="H121" s="221" t="s">
        <v>110</v>
      </c>
      <c r="S121" s="44" t="s">
        <v>740</v>
      </c>
    </row>
    <row r="122" spans="1:19" x14ac:dyDescent="0.25">
      <c r="A122" s="157" t="s">
        <v>120</v>
      </c>
      <c r="B122" s="183" t="s">
        <v>756</v>
      </c>
      <c r="C122" s="157" t="s">
        <v>120</v>
      </c>
      <c r="D122" s="158" t="s">
        <v>758</v>
      </c>
      <c r="E122" s="157" t="s">
        <v>120</v>
      </c>
      <c r="F122" s="183" t="s">
        <v>739</v>
      </c>
      <c r="G122" s="157" t="s">
        <v>120</v>
      </c>
      <c r="H122" s="221" t="s">
        <v>110</v>
      </c>
      <c r="S122" s="44" t="s">
        <v>740</v>
      </c>
    </row>
    <row r="123" spans="1:19" x14ac:dyDescent="0.25">
      <c r="A123" s="157" t="s">
        <v>759</v>
      </c>
      <c r="B123" s="183" t="s">
        <v>756</v>
      </c>
      <c r="C123" s="157" t="s">
        <v>759</v>
      </c>
      <c r="D123" s="157" t="s">
        <v>760</v>
      </c>
      <c r="E123" s="157" t="s">
        <v>759</v>
      </c>
      <c r="F123" s="183" t="s">
        <v>739</v>
      </c>
      <c r="G123" s="157" t="s">
        <v>759</v>
      </c>
      <c r="H123" s="221" t="s">
        <v>110</v>
      </c>
      <c r="S123" s="44" t="s">
        <v>740</v>
      </c>
    </row>
    <row r="124" spans="1:19" x14ac:dyDescent="0.25">
      <c r="A124" s="157" t="s">
        <v>121</v>
      </c>
      <c r="B124" s="157" t="s">
        <v>761</v>
      </c>
      <c r="C124" s="157" t="s">
        <v>121</v>
      </c>
      <c r="D124" s="157" t="s">
        <v>762</v>
      </c>
      <c r="E124" s="157" t="s">
        <v>121</v>
      </c>
      <c r="F124" s="183" t="s">
        <v>739</v>
      </c>
      <c r="G124" s="157" t="s">
        <v>121</v>
      </c>
      <c r="H124" s="221" t="s">
        <v>110</v>
      </c>
      <c r="S124" s="44" t="s">
        <v>740</v>
      </c>
    </row>
    <row r="125" spans="1:19" x14ac:dyDescent="0.25">
      <c r="A125" s="157" t="s">
        <v>763</v>
      </c>
      <c r="B125" s="157" t="s">
        <v>761</v>
      </c>
      <c r="C125" s="157" t="s">
        <v>763</v>
      </c>
      <c r="D125" s="157" t="s">
        <v>764</v>
      </c>
      <c r="E125" s="157" t="s">
        <v>763</v>
      </c>
      <c r="F125" s="183" t="s">
        <v>739</v>
      </c>
      <c r="G125" s="157" t="s">
        <v>763</v>
      </c>
      <c r="H125" s="221" t="s">
        <v>110</v>
      </c>
      <c r="S125" s="44" t="s">
        <v>740</v>
      </c>
    </row>
    <row r="126" spans="1:19" x14ac:dyDescent="0.25">
      <c r="A126" s="157" t="s">
        <v>765</v>
      </c>
      <c r="B126" s="157" t="s">
        <v>761</v>
      </c>
      <c r="C126" s="157" t="s">
        <v>765</v>
      </c>
      <c r="D126" s="158" t="s">
        <v>766</v>
      </c>
      <c r="E126" s="157" t="s">
        <v>765</v>
      </c>
      <c r="F126" s="183" t="s">
        <v>739</v>
      </c>
      <c r="G126" s="157" t="s">
        <v>765</v>
      </c>
      <c r="H126" s="221" t="s">
        <v>110</v>
      </c>
      <c r="S126" s="44" t="s">
        <v>740</v>
      </c>
    </row>
    <row r="127" spans="1:19" x14ac:dyDescent="0.25">
      <c r="A127" s="157" t="s">
        <v>767</v>
      </c>
      <c r="B127" s="157" t="s">
        <v>761</v>
      </c>
      <c r="C127" s="157" t="s">
        <v>767</v>
      </c>
      <c r="D127" s="158" t="s">
        <v>768</v>
      </c>
      <c r="E127" s="157" t="s">
        <v>767</v>
      </c>
      <c r="F127" s="183" t="s">
        <v>739</v>
      </c>
      <c r="G127" s="157" t="s">
        <v>767</v>
      </c>
      <c r="H127" s="221" t="s">
        <v>110</v>
      </c>
      <c r="S127" s="44" t="s">
        <v>740</v>
      </c>
    </row>
    <row r="128" spans="1:19" x14ac:dyDescent="0.25">
      <c r="A128" s="157" t="s">
        <v>769</v>
      </c>
      <c r="B128" s="157" t="s">
        <v>761</v>
      </c>
      <c r="C128" s="157" t="s">
        <v>769</v>
      </c>
      <c r="D128" s="158" t="s">
        <v>770</v>
      </c>
      <c r="E128" s="157" t="s">
        <v>769</v>
      </c>
      <c r="F128" s="183" t="s">
        <v>739</v>
      </c>
      <c r="G128" s="157" t="s">
        <v>769</v>
      </c>
      <c r="H128" s="221" t="s">
        <v>110</v>
      </c>
      <c r="S128" s="44" t="s">
        <v>740</v>
      </c>
    </row>
    <row r="129" spans="1:22" x14ac:dyDescent="0.25">
      <c r="A129" s="157" t="s">
        <v>123</v>
      </c>
      <c r="B129" s="183" t="s">
        <v>771</v>
      </c>
      <c r="C129" s="157" t="s">
        <v>123</v>
      </c>
      <c r="D129" s="158" t="s">
        <v>772</v>
      </c>
      <c r="E129" s="157" t="s">
        <v>123</v>
      </c>
      <c r="F129" s="183" t="s">
        <v>739</v>
      </c>
      <c r="G129" s="157" t="s">
        <v>123</v>
      </c>
      <c r="H129" s="221" t="s">
        <v>110</v>
      </c>
      <c r="S129" s="44" t="s">
        <v>740</v>
      </c>
    </row>
    <row r="130" spans="1:22" x14ac:dyDescent="0.25">
      <c r="A130" s="157" t="s">
        <v>124</v>
      </c>
      <c r="B130" s="183" t="s">
        <v>771</v>
      </c>
      <c r="C130" s="157" t="s">
        <v>124</v>
      </c>
      <c r="D130" s="158" t="s">
        <v>773</v>
      </c>
      <c r="E130" s="157" t="s">
        <v>124</v>
      </c>
      <c r="F130" s="183" t="s">
        <v>739</v>
      </c>
      <c r="G130" s="157" t="s">
        <v>124</v>
      </c>
      <c r="H130" s="221" t="s">
        <v>110</v>
      </c>
      <c r="S130" s="44" t="s">
        <v>740</v>
      </c>
    </row>
    <row r="131" spans="1:22" x14ac:dyDescent="0.25">
      <c r="A131" s="157" t="s">
        <v>126</v>
      </c>
      <c r="B131" s="183" t="s">
        <v>771</v>
      </c>
      <c r="C131" s="157" t="s">
        <v>126</v>
      </c>
      <c r="D131" s="158" t="s">
        <v>774</v>
      </c>
      <c r="E131" s="157" t="s">
        <v>126</v>
      </c>
      <c r="F131" s="183" t="s">
        <v>739</v>
      </c>
      <c r="G131" s="157" t="s">
        <v>126</v>
      </c>
      <c r="H131" s="221" t="s">
        <v>110</v>
      </c>
      <c r="S131" s="44" t="s">
        <v>740</v>
      </c>
    </row>
    <row r="132" spans="1:22" x14ac:dyDescent="0.25">
      <c r="A132" s="157" t="s">
        <v>130</v>
      </c>
      <c r="B132" s="183" t="s">
        <v>775</v>
      </c>
      <c r="C132" s="157" t="s">
        <v>130</v>
      </c>
      <c r="D132" s="158" t="s">
        <v>776</v>
      </c>
      <c r="E132" s="157" t="s">
        <v>130</v>
      </c>
      <c r="F132" s="183" t="s">
        <v>739</v>
      </c>
      <c r="G132" s="157" t="s">
        <v>130</v>
      </c>
      <c r="H132" s="221" t="s">
        <v>110</v>
      </c>
      <c r="S132" s="44" t="s">
        <v>740</v>
      </c>
    </row>
    <row r="133" spans="1:22" x14ac:dyDescent="0.25">
      <c r="A133" s="157" t="s">
        <v>777</v>
      </c>
      <c r="B133" s="183" t="s">
        <v>775</v>
      </c>
      <c r="C133" s="157" t="s">
        <v>777</v>
      </c>
      <c r="D133" s="158" t="s">
        <v>778</v>
      </c>
      <c r="E133" s="157" t="s">
        <v>777</v>
      </c>
      <c r="F133" s="183" t="s">
        <v>739</v>
      </c>
      <c r="G133" s="157" t="s">
        <v>777</v>
      </c>
      <c r="H133" s="221" t="s">
        <v>110</v>
      </c>
      <c r="S133" s="44" t="s">
        <v>740</v>
      </c>
    </row>
    <row r="134" spans="1:22" x14ac:dyDescent="0.25">
      <c r="A134" s="157" t="s">
        <v>779</v>
      </c>
      <c r="B134" s="183" t="s">
        <v>775</v>
      </c>
      <c r="C134" s="157" t="s">
        <v>779</v>
      </c>
      <c r="D134" s="158" t="s">
        <v>677</v>
      </c>
      <c r="E134" s="157" t="s">
        <v>779</v>
      </c>
      <c r="F134" s="183" t="s">
        <v>739</v>
      </c>
      <c r="G134" s="157" t="s">
        <v>779</v>
      </c>
      <c r="H134" s="221" t="s">
        <v>110</v>
      </c>
      <c r="S134" s="44" t="s">
        <v>740</v>
      </c>
    </row>
    <row r="135" spans="1:22" x14ac:dyDescent="0.25">
      <c r="A135" s="196" t="s">
        <v>780</v>
      </c>
      <c r="B135" s="197" t="s">
        <v>781</v>
      </c>
      <c r="C135" s="196" t="s">
        <v>780</v>
      </c>
      <c r="D135" s="198" t="s">
        <v>782</v>
      </c>
      <c r="E135" s="196" t="s">
        <v>780</v>
      </c>
      <c r="F135" s="197" t="s">
        <v>783</v>
      </c>
      <c r="G135" s="196" t="s">
        <v>780</v>
      </c>
      <c r="H135" s="199" t="s">
        <v>436</v>
      </c>
      <c r="T135" s="62" t="s">
        <v>784</v>
      </c>
      <c r="U135" s="62" t="s">
        <v>785</v>
      </c>
      <c r="V135" s="62" t="s">
        <v>786</v>
      </c>
    </row>
    <row r="136" spans="1:22" x14ac:dyDescent="0.25">
      <c r="A136" s="196" t="s">
        <v>787</v>
      </c>
      <c r="B136" s="197" t="s">
        <v>781</v>
      </c>
      <c r="C136" s="196" t="s">
        <v>787</v>
      </c>
      <c r="D136" s="198" t="s">
        <v>788</v>
      </c>
      <c r="E136" s="196" t="s">
        <v>787</v>
      </c>
      <c r="F136" s="197" t="s">
        <v>783</v>
      </c>
      <c r="G136" s="196" t="s">
        <v>787</v>
      </c>
      <c r="H136" s="199" t="s">
        <v>436</v>
      </c>
      <c r="T136" s="62" t="s">
        <v>784</v>
      </c>
      <c r="U136" s="62" t="s">
        <v>785</v>
      </c>
      <c r="V136" s="62" t="s">
        <v>786</v>
      </c>
    </row>
    <row r="137" spans="1:22" x14ac:dyDescent="0.25">
      <c r="A137" s="196" t="s">
        <v>789</v>
      </c>
      <c r="B137" s="197" t="s">
        <v>790</v>
      </c>
      <c r="C137" s="196" t="s">
        <v>789</v>
      </c>
      <c r="D137" s="198" t="s">
        <v>791</v>
      </c>
      <c r="E137" s="196" t="s">
        <v>789</v>
      </c>
      <c r="F137" s="197" t="s">
        <v>783</v>
      </c>
      <c r="G137" s="196" t="s">
        <v>789</v>
      </c>
      <c r="H137" s="199" t="s">
        <v>436</v>
      </c>
      <c r="T137" s="62" t="s">
        <v>784</v>
      </c>
      <c r="U137" s="62" t="s">
        <v>785</v>
      </c>
      <c r="V137" s="62" t="s">
        <v>786</v>
      </c>
    </row>
    <row r="138" spans="1:22" x14ac:dyDescent="0.25">
      <c r="A138" s="196" t="s">
        <v>792</v>
      </c>
      <c r="B138" s="197" t="s">
        <v>790</v>
      </c>
      <c r="C138" s="196" t="s">
        <v>792</v>
      </c>
      <c r="D138" s="198" t="s">
        <v>793</v>
      </c>
      <c r="E138" s="196" t="s">
        <v>792</v>
      </c>
      <c r="F138" s="197" t="s">
        <v>783</v>
      </c>
      <c r="G138" s="196" t="s">
        <v>792</v>
      </c>
      <c r="H138" s="199" t="s">
        <v>436</v>
      </c>
      <c r="T138" s="62" t="s">
        <v>784</v>
      </c>
      <c r="U138" s="62" t="s">
        <v>785</v>
      </c>
      <c r="V138" s="62" t="s">
        <v>786</v>
      </c>
    </row>
    <row r="139" spans="1:22" x14ac:dyDescent="0.25">
      <c r="A139" s="196" t="s">
        <v>794</v>
      </c>
      <c r="B139" s="197" t="s">
        <v>795</v>
      </c>
      <c r="C139" s="196" t="s">
        <v>794</v>
      </c>
      <c r="D139" s="198" t="s">
        <v>796</v>
      </c>
      <c r="E139" s="196" t="s">
        <v>794</v>
      </c>
      <c r="F139" s="197" t="s">
        <v>783</v>
      </c>
      <c r="G139" s="196" t="s">
        <v>794</v>
      </c>
      <c r="H139" s="199" t="s">
        <v>436</v>
      </c>
      <c r="T139" s="62" t="s">
        <v>784</v>
      </c>
      <c r="U139" s="62" t="s">
        <v>785</v>
      </c>
      <c r="V139" s="62" t="s">
        <v>786</v>
      </c>
    </row>
    <row r="140" spans="1:22" x14ac:dyDescent="0.25">
      <c r="A140" s="196" t="s">
        <v>797</v>
      </c>
      <c r="B140" s="197" t="s">
        <v>795</v>
      </c>
      <c r="C140" s="196" t="s">
        <v>797</v>
      </c>
      <c r="D140" s="198" t="s">
        <v>798</v>
      </c>
      <c r="E140" s="196" t="s">
        <v>797</v>
      </c>
      <c r="F140" s="197" t="s">
        <v>783</v>
      </c>
      <c r="G140" s="196" t="s">
        <v>797</v>
      </c>
      <c r="H140" s="199" t="s">
        <v>436</v>
      </c>
      <c r="T140" s="62" t="s">
        <v>784</v>
      </c>
      <c r="U140" s="62" t="s">
        <v>785</v>
      </c>
      <c r="V140" s="62" t="s">
        <v>786</v>
      </c>
    </row>
    <row r="141" spans="1:22" x14ac:dyDescent="0.25">
      <c r="A141" s="196" t="s">
        <v>799</v>
      </c>
      <c r="B141" s="197" t="s">
        <v>800</v>
      </c>
      <c r="C141" s="196" t="s">
        <v>799</v>
      </c>
      <c r="D141" s="198" t="s">
        <v>801</v>
      </c>
      <c r="E141" s="196" t="s">
        <v>799</v>
      </c>
      <c r="F141" s="197" t="s">
        <v>783</v>
      </c>
      <c r="G141" s="196" t="s">
        <v>799</v>
      </c>
      <c r="H141" s="199" t="s">
        <v>436</v>
      </c>
      <c r="T141" s="62" t="s">
        <v>784</v>
      </c>
      <c r="U141" s="62" t="s">
        <v>785</v>
      </c>
      <c r="V141" s="62" t="s">
        <v>786</v>
      </c>
    </row>
    <row r="142" spans="1:22" x14ac:dyDescent="0.25">
      <c r="A142" s="196" t="s">
        <v>802</v>
      </c>
      <c r="B142" s="197" t="s">
        <v>800</v>
      </c>
      <c r="C142" s="196" t="s">
        <v>802</v>
      </c>
      <c r="D142" s="198" t="s">
        <v>803</v>
      </c>
      <c r="E142" s="196" t="s">
        <v>802</v>
      </c>
      <c r="F142" s="197" t="s">
        <v>783</v>
      </c>
      <c r="G142" s="196" t="s">
        <v>802</v>
      </c>
      <c r="H142" s="199" t="s">
        <v>436</v>
      </c>
      <c r="T142" s="62" t="s">
        <v>784</v>
      </c>
      <c r="U142" s="62" t="s">
        <v>785</v>
      </c>
      <c r="V142" s="62" t="s">
        <v>786</v>
      </c>
    </row>
    <row r="143" spans="1:22" x14ac:dyDescent="0.25">
      <c r="A143" s="196" t="s">
        <v>804</v>
      </c>
      <c r="B143" s="197" t="s">
        <v>800</v>
      </c>
      <c r="C143" s="196" t="s">
        <v>804</v>
      </c>
      <c r="D143" s="198" t="s">
        <v>805</v>
      </c>
      <c r="E143" s="196" t="s">
        <v>804</v>
      </c>
      <c r="F143" s="197" t="s">
        <v>783</v>
      </c>
      <c r="G143" s="196" t="s">
        <v>804</v>
      </c>
      <c r="H143" s="199" t="s">
        <v>436</v>
      </c>
      <c r="T143" s="62" t="s">
        <v>784</v>
      </c>
      <c r="U143" s="62" t="s">
        <v>785</v>
      </c>
      <c r="V143" s="62" t="s">
        <v>786</v>
      </c>
    </row>
    <row r="144" spans="1:22" x14ac:dyDescent="0.25">
      <c r="A144" s="196" t="s">
        <v>806</v>
      </c>
      <c r="B144" s="197" t="s">
        <v>800</v>
      </c>
      <c r="C144" s="196" t="s">
        <v>806</v>
      </c>
      <c r="D144" s="198" t="s">
        <v>807</v>
      </c>
      <c r="E144" s="196" t="s">
        <v>806</v>
      </c>
      <c r="F144" s="197" t="s">
        <v>783</v>
      </c>
      <c r="G144" s="196" t="s">
        <v>806</v>
      </c>
      <c r="H144" s="199" t="s">
        <v>436</v>
      </c>
      <c r="T144" s="62" t="s">
        <v>784</v>
      </c>
      <c r="U144" s="62" t="s">
        <v>785</v>
      </c>
      <c r="V144" s="62" t="s">
        <v>786</v>
      </c>
    </row>
    <row r="145" spans="1:22" x14ac:dyDescent="0.25">
      <c r="A145" s="196" t="s">
        <v>808</v>
      </c>
      <c r="B145" s="197" t="s">
        <v>800</v>
      </c>
      <c r="C145" s="196" t="s">
        <v>808</v>
      </c>
      <c r="D145" s="198" t="s">
        <v>809</v>
      </c>
      <c r="E145" s="196" t="s">
        <v>808</v>
      </c>
      <c r="F145" s="197" t="s">
        <v>783</v>
      </c>
      <c r="G145" s="196" t="s">
        <v>808</v>
      </c>
      <c r="H145" s="199" t="s">
        <v>436</v>
      </c>
      <c r="T145" s="62" t="s">
        <v>784</v>
      </c>
      <c r="U145" s="62" t="s">
        <v>785</v>
      </c>
      <c r="V145" s="62" t="s">
        <v>786</v>
      </c>
    </row>
    <row r="146" spans="1:22" x14ac:dyDescent="0.25">
      <c r="A146" s="196" t="s">
        <v>810</v>
      </c>
      <c r="B146" s="197" t="s">
        <v>811</v>
      </c>
      <c r="C146" s="196" t="s">
        <v>810</v>
      </c>
      <c r="D146" s="198" t="s">
        <v>812</v>
      </c>
      <c r="E146" s="196" t="s">
        <v>810</v>
      </c>
      <c r="F146" s="197" t="s">
        <v>783</v>
      </c>
      <c r="G146" s="196" t="s">
        <v>810</v>
      </c>
      <c r="H146" s="199" t="s">
        <v>436</v>
      </c>
      <c r="T146" s="62" t="s">
        <v>784</v>
      </c>
      <c r="U146" s="62" t="s">
        <v>785</v>
      </c>
      <c r="V146" s="62" t="s">
        <v>786</v>
      </c>
    </row>
    <row r="148" spans="1:22" ht="15.75" thickBot="1" x14ac:dyDescent="0.3">
      <c r="A148" s="1" t="s">
        <v>813</v>
      </c>
      <c r="B148" s="1" t="s">
        <v>814</v>
      </c>
    </row>
    <row r="149" spans="1:22" ht="15.75" thickBot="1" x14ac:dyDescent="0.3">
      <c r="A149" s="153" t="s">
        <v>510</v>
      </c>
      <c r="B149" s="154" t="s">
        <v>107</v>
      </c>
      <c r="C149" s="153" t="s">
        <v>510</v>
      </c>
      <c r="D149" s="5" t="s">
        <v>511</v>
      </c>
      <c r="E149" s="153" t="s">
        <v>510</v>
      </c>
      <c r="F149" s="155" t="s">
        <v>512</v>
      </c>
      <c r="G149" s="153" t="s">
        <v>510</v>
      </c>
      <c r="H149" s="156" t="s">
        <v>513</v>
      </c>
      <c r="I149" s="1"/>
      <c r="J149" s="1"/>
      <c r="K149" s="1"/>
      <c r="L149" s="1"/>
      <c r="M149" s="1"/>
      <c r="N149" s="1"/>
    </row>
    <row r="150" spans="1:22" x14ac:dyDescent="0.25">
      <c r="A150" s="15" t="s">
        <v>43</v>
      </c>
      <c r="B150" s="16" t="s">
        <v>43</v>
      </c>
      <c r="C150" s="16" t="s">
        <v>43</v>
      </c>
      <c r="D150" s="16" t="s">
        <v>43</v>
      </c>
      <c r="E150" s="16" t="s">
        <v>43</v>
      </c>
      <c r="F150" s="7" t="s">
        <v>43</v>
      </c>
      <c r="G150" s="16" t="s">
        <v>43</v>
      </c>
      <c r="H150" s="8" t="s">
        <v>43</v>
      </c>
      <c r="I150" s="1"/>
      <c r="J150" s="1"/>
      <c r="K150" s="1"/>
      <c r="L150" s="1"/>
      <c r="M150" s="1"/>
      <c r="N150" s="1"/>
    </row>
    <row r="151" spans="1:22" x14ac:dyDescent="0.25">
      <c r="A151" s="157" t="s">
        <v>815</v>
      </c>
      <c r="B151" s="183" t="s">
        <v>816</v>
      </c>
      <c r="C151" s="159" t="s">
        <v>815</v>
      </c>
      <c r="D151" s="158" t="s">
        <v>817</v>
      </c>
      <c r="E151" s="159" t="s">
        <v>815</v>
      </c>
      <c r="F151" s="183" t="s">
        <v>818</v>
      </c>
      <c r="G151" s="159" t="s">
        <v>815</v>
      </c>
      <c r="H151" s="160" t="s">
        <v>110</v>
      </c>
      <c r="R151" s="44" t="s">
        <v>740</v>
      </c>
    </row>
    <row r="152" spans="1:22" x14ac:dyDescent="0.25">
      <c r="A152" s="157" t="s">
        <v>819</v>
      </c>
      <c r="B152" s="183" t="s">
        <v>816</v>
      </c>
      <c r="C152" s="159" t="s">
        <v>819</v>
      </c>
      <c r="D152" s="158" t="s">
        <v>820</v>
      </c>
      <c r="E152" s="159" t="s">
        <v>819</v>
      </c>
      <c r="F152" s="183" t="s">
        <v>818</v>
      </c>
      <c r="G152" s="159" t="s">
        <v>819</v>
      </c>
      <c r="H152" s="160" t="s">
        <v>110</v>
      </c>
      <c r="R152" s="44" t="s">
        <v>740</v>
      </c>
    </row>
    <row r="153" spans="1:22" x14ac:dyDescent="0.25">
      <c r="A153" s="157" t="s">
        <v>821</v>
      </c>
      <c r="B153" s="183" t="s">
        <v>816</v>
      </c>
      <c r="C153" s="159" t="s">
        <v>821</v>
      </c>
      <c r="D153" s="158" t="s">
        <v>822</v>
      </c>
      <c r="E153" s="159" t="s">
        <v>821</v>
      </c>
      <c r="F153" s="183" t="s">
        <v>818</v>
      </c>
      <c r="G153" s="159" t="s">
        <v>821</v>
      </c>
      <c r="H153" s="160" t="s">
        <v>110</v>
      </c>
      <c r="R153" s="44" t="s">
        <v>740</v>
      </c>
    </row>
    <row r="154" spans="1:22" x14ac:dyDescent="0.25">
      <c r="A154" s="157" t="s">
        <v>118</v>
      </c>
      <c r="B154" s="183" t="s">
        <v>816</v>
      </c>
      <c r="C154" s="159" t="s">
        <v>118</v>
      </c>
      <c r="D154" s="158" t="s">
        <v>823</v>
      </c>
      <c r="E154" s="159" t="s">
        <v>118</v>
      </c>
      <c r="F154" s="183" t="s">
        <v>818</v>
      </c>
      <c r="G154" s="159" t="s">
        <v>118</v>
      </c>
      <c r="H154" s="160" t="s">
        <v>110</v>
      </c>
      <c r="R154" s="44" t="s">
        <v>740</v>
      </c>
    </row>
    <row r="155" spans="1:22" x14ac:dyDescent="0.25">
      <c r="A155" s="157" t="s">
        <v>115</v>
      </c>
      <c r="B155" s="183" t="s">
        <v>116</v>
      </c>
      <c r="C155" s="157" t="s">
        <v>115</v>
      </c>
      <c r="D155" s="158" t="s">
        <v>824</v>
      </c>
      <c r="E155" s="157" t="s">
        <v>115</v>
      </c>
      <c r="F155" s="183" t="s">
        <v>818</v>
      </c>
      <c r="G155" s="157" t="s">
        <v>115</v>
      </c>
      <c r="H155" s="160" t="s">
        <v>110</v>
      </c>
      <c r="R155" s="44" t="s">
        <v>740</v>
      </c>
    </row>
    <row r="156" spans="1:22" x14ac:dyDescent="0.25">
      <c r="A156" s="157" t="s">
        <v>122</v>
      </c>
      <c r="B156" s="183" t="s">
        <v>116</v>
      </c>
      <c r="C156" s="157" t="s">
        <v>122</v>
      </c>
      <c r="D156" s="158" t="s">
        <v>825</v>
      </c>
      <c r="E156" s="157" t="s">
        <v>122</v>
      </c>
      <c r="F156" s="183" t="s">
        <v>818</v>
      </c>
      <c r="G156" s="157" t="s">
        <v>122</v>
      </c>
      <c r="H156" s="160" t="s">
        <v>110</v>
      </c>
      <c r="R156" s="44" t="s">
        <v>740</v>
      </c>
    </row>
    <row r="157" spans="1:22" x14ac:dyDescent="0.25">
      <c r="A157" s="157" t="s">
        <v>755</v>
      </c>
      <c r="B157" s="157" t="s">
        <v>826</v>
      </c>
      <c r="C157" s="157" t="s">
        <v>755</v>
      </c>
      <c r="D157" s="157" t="s">
        <v>827</v>
      </c>
      <c r="E157" s="157" t="s">
        <v>755</v>
      </c>
      <c r="F157" s="157" t="s">
        <v>818</v>
      </c>
      <c r="G157" s="157" t="s">
        <v>755</v>
      </c>
      <c r="H157" s="157" t="s">
        <v>110</v>
      </c>
      <c r="R157" s="44" t="s">
        <v>740</v>
      </c>
    </row>
    <row r="158" spans="1:22" x14ac:dyDescent="0.25">
      <c r="A158" s="157" t="s">
        <v>120</v>
      </c>
      <c r="B158" s="183" t="s">
        <v>826</v>
      </c>
      <c r="C158" s="159" t="s">
        <v>120</v>
      </c>
      <c r="D158" s="158" t="s">
        <v>828</v>
      </c>
      <c r="E158" s="157" t="s">
        <v>120</v>
      </c>
      <c r="F158" s="183" t="s">
        <v>818</v>
      </c>
      <c r="G158" s="157" t="s">
        <v>120</v>
      </c>
      <c r="H158" s="160" t="s">
        <v>110</v>
      </c>
      <c r="R158" s="44" t="s">
        <v>740</v>
      </c>
    </row>
    <row r="159" spans="1:22" x14ac:dyDescent="0.25">
      <c r="A159" s="157" t="s">
        <v>759</v>
      </c>
      <c r="B159" s="183" t="s">
        <v>826</v>
      </c>
      <c r="C159" s="159" t="s">
        <v>759</v>
      </c>
      <c r="D159" s="158" t="s">
        <v>661</v>
      </c>
      <c r="E159" s="157" t="s">
        <v>759</v>
      </c>
      <c r="F159" s="183" t="s">
        <v>818</v>
      </c>
      <c r="G159" s="157" t="s">
        <v>759</v>
      </c>
      <c r="H159" s="160" t="s">
        <v>110</v>
      </c>
      <c r="R159" s="44" t="s">
        <v>740</v>
      </c>
    </row>
    <row r="160" spans="1:22" x14ac:dyDescent="0.25">
      <c r="A160" s="157" t="s">
        <v>121</v>
      </c>
      <c r="B160" s="183" t="s">
        <v>829</v>
      </c>
      <c r="C160" s="157" t="s">
        <v>121</v>
      </c>
      <c r="D160" s="158" t="s">
        <v>830</v>
      </c>
      <c r="E160" s="159" t="s">
        <v>121</v>
      </c>
      <c r="F160" s="183" t="s">
        <v>818</v>
      </c>
      <c r="G160" s="159" t="s">
        <v>121</v>
      </c>
      <c r="H160" s="160" t="s">
        <v>110</v>
      </c>
      <c r="R160" s="44" t="s">
        <v>740</v>
      </c>
    </row>
    <row r="161" spans="1:18" s="6" customFormat="1" x14ac:dyDescent="0.25">
      <c r="A161" s="204" t="s">
        <v>123</v>
      </c>
      <c r="B161" s="204" t="s">
        <v>127</v>
      </c>
      <c r="C161" s="204" t="s">
        <v>123</v>
      </c>
      <c r="D161" s="204" t="s">
        <v>831</v>
      </c>
      <c r="E161" s="204" t="s">
        <v>123</v>
      </c>
      <c r="F161" s="204" t="s">
        <v>818</v>
      </c>
      <c r="G161" s="204" t="s">
        <v>123</v>
      </c>
      <c r="H161" s="204" t="s">
        <v>110</v>
      </c>
      <c r="R161" s="205" t="s">
        <v>740</v>
      </c>
    </row>
    <row r="162" spans="1:18" s="6" customFormat="1" x14ac:dyDescent="0.25">
      <c r="A162" s="204" t="s">
        <v>124</v>
      </c>
      <c r="B162" s="204" t="s">
        <v>127</v>
      </c>
      <c r="C162" s="204" t="s">
        <v>124</v>
      </c>
      <c r="D162" s="204" t="s">
        <v>832</v>
      </c>
      <c r="E162" s="204" t="s">
        <v>124</v>
      </c>
      <c r="F162" s="204" t="s">
        <v>818</v>
      </c>
      <c r="G162" s="204" t="s">
        <v>124</v>
      </c>
      <c r="H162" s="204" t="s">
        <v>110</v>
      </c>
      <c r="R162" s="205" t="s">
        <v>740</v>
      </c>
    </row>
    <row r="163" spans="1:18" s="6" customFormat="1" x14ac:dyDescent="0.25">
      <c r="A163" s="204" t="s">
        <v>126</v>
      </c>
      <c r="B163" s="204" t="s">
        <v>127</v>
      </c>
      <c r="C163" s="204" t="s">
        <v>126</v>
      </c>
      <c r="D163" s="204" t="s">
        <v>833</v>
      </c>
      <c r="E163" s="204" t="s">
        <v>126</v>
      </c>
      <c r="F163" s="204" t="s">
        <v>818</v>
      </c>
      <c r="G163" s="204" t="s">
        <v>126</v>
      </c>
      <c r="H163" s="204" t="s">
        <v>110</v>
      </c>
      <c r="R163" s="205" t="s">
        <v>740</v>
      </c>
    </row>
    <row r="164" spans="1:18" x14ac:dyDescent="0.25">
      <c r="A164" s="157" t="s">
        <v>130</v>
      </c>
      <c r="B164" s="183" t="s">
        <v>441</v>
      </c>
      <c r="C164" s="159" t="s">
        <v>130</v>
      </c>
      <c r="D164" s="158" t="s">
        <v>834</v>
      </c>
      <c r="E164" s="159" t="s">
        <v>130</v>
      </c>
      <c r="F164" s="183" t="s">
        <v>818</v>
      </c>
      <c r="G164" s="159" t="s">
        <v>130</v>
      </c>
      <c r="H164" s="160" t="s">
        <v>110</v>
      </c>
      <c r="R164" s="44" t="s">
        <v>740</v>
      </c>
    </row>
    <row r="165" spans="1:18" x14ac:dyDescent="0.25">
      <c r="A165" s="157" t="s">
        <v>131</v>
      </c>
      <c r="B165" s="183" t="s">
        <v>835</v>
      </c>
      <c r="C165" s="159" t="s">
        <v>131</v>
      </c>
      <c r="D165" s="158" t="s">
        <v>689</v>
      </c>
      <c r="E165" s="157" t="s">
        <v>131</v>
      </c>
      <c r="F165" s="183" t="s">
        <v>818</v>
      </c>
      <c r="G165" s="157" t="s">
        <v>131</v>
      </c>
      <c r="H165" s="160" t="s">
        <v>110</v>
      </c>
      <c r="R165" s="44" t="s">
        <v>740</v>
      </c>
    </row>
    <row r="166" spans="1:18" x14ac:dyDescent="0.25">
      <c r="A166" s="157" t="s">
        <v>836</v>
      </c>
      <c r="B166" s="183" t="s">
        <v>686</v>
      </c>
      <c r="C166" s="157" t="s">
        <v>836</v>
      </c>
      <c r="D166" s="158" t="s">
        <v>837</v>
      </c>
      <c r="E166" s="157" t="s">
        <v>836</v>
      </c>
      <c r="F166" s="183" t="s">
        <v>818</v>
      </c>
      <c r="G166" s="157" t="s">
        <v>836</v>
      </c>
      <c r="H166" s="160" t="s">
        <v>110</v>
      </c>
      <c r="R166" s="44" t="s">
        <v>740</v>
      </c>
    </row>
    <row r="167" spans="1:18" x14ac:dyDescent="0.25">
      <c r="A167" s="157" t="s">
        <v>838</v>
      </c>
      <c r="B167" s="183" t="s">
        <v>686</v>
      </c>
      <c r="C167" s="157" t="s">
        <v>838</v>
      </c>
      <c r="D167" s="158" t="s">
        <v>839</v>
      </c>
      <c r="E167" s="157" t="s">
        <v>838</v>
      </c>
      <c r="F167" s="183" t="s">
        <v>818</v>
      </c>
      <c r="G167" s="157" t="s">
        <v>838</v>
      </c>
      <c r="H167" s="160" t="s">
        <v>110</v>
      </c>
      <c r="R167" s="44" t="s">
        <v>740</v>
      </c>
    </row>
    <row r="168" spans="1:18" x14ac:dyDescent="0.25">
      <c r="A168" s="157" t="s">
        <v>840</v>
      </c>
      <c r="B168" s="183" t="s">
        <v>686</v>
      </c>
      <c r="C168" s="157" t="s">
        <v>840</v>
      </c>
      <c r="D168" s="158" t="s">
        <v>689</v>
      </c>
      <c r="E168" s="157" t="s">
        <v>840</v>
      </c>
      <c r="F168" s="183" t="s">
        <v>818</v>
      </c>
      <c r="G168" s="157" t="s">
        <v>840</v>
      </c>
      <c r="H168" s="160" t="s">
        <v>110</v>
      </c>
      <c r="R168" s="44" t="s">
        <v>740</v>
      </c>
    </row>
    <row r="169" spans="1:18" x14ac:dyDescent="0.25">
      <c r="A169" s="157" t="s">
        <v>134</v>
      </c>
      <c r="B169" s="183" t="s">
        <v>686</v>
      </c>
      <c r="C169" s="157" t="s">
        <v>134</v>
      </c>
      <c r="D169" s="158" t="s">
        <v>841</v>
      </c>
      <c r="E169" s="157" t="s">
        <v>134</v>
      </c>
      <c r="F169" s="183" t="s">
        <v>818</v>
      </c>
      <c r="G169" s="157" t="s">
        <v>134</v>
      </c>
      <c r="H169" s="160" t="s">
        <v>110</v>
      </c>
      <c r="R169" s="44" t="s">
        <v>740</v>
      </c>
    </row>
    <row r="170" spans="1:18" x14ac:dyDescent="0.25">
      <c r="A170" s="157" t="s">
        <v>842</v>
      </c>
      <c r="B170" s="183" t="s">
        <v>686</v>
      </c>
      <c r="C170" s="157" t="s">
        <v>842</v>
      </c>
      <c r="D170" s="158" t="s">
        <v>843</v>
      </c>
      <c r="E170" s="157" t="s">
        <v>842</v>
      </c>
      <c r="F170" s="183" t="s">
        <v>818</v>
      </c>
      <c r="G170" s="157" t="s">
        <v>842</v>
      </c>
      <c r="H170" s="160" t="s">
        <v>110</v>
      </c>
      <c r="R170" s="44" t="s">
        <v>740</v>
      </c>
    </row>
    <row r="171" spans="1:18" x14ac:dyDescent="0.25">
      <c r="A171" s="157" t="s">
        <v>844</v>
      </c>
      <c r="B171" s="183" t="s">
        <v>686</v>
      </c>
      <c r="C171" s="157" t="s">
        <v>844</v>
      </c>
      <c r="D171" s="158" t="s">
        <v>845</v>
      </c>
      <c r="E171" s="157" t="s">
        <v>844</v>
      </c>
      <c r="F171" s="183" t="s">
        <v>818</v>
      </c>
      <c r="G171" s="157" t="s">
        <v>844</v>
      </c>
      <c r="H171" s="160" t="s">
        <v>110</v>
      </c>
      <c r="R171" s="44" t="s">
        <v>740</v>
      </c>
    </row>
    <row r="172" spans="1:18" s="6" customFormat="1" x14ac:dyDescent="0.25">
      <c r="A172" s="204" t="s">
        <v>133</v>
      </c>
      <c r="B172" s="206" t="s">
        <v>846</v>
      </c>
      <c r="C172" s="204" t="s">
        <v>133</v>
      </c>
      <c r="D172" s="207" t="s">
        <v>847</v>
      </c>
      <c r="E172" s="204" t="s">
        <v>133</v>
      </c>
      <c r="F172" s="206" t="s">
        <v>818</v>
      </c>
      <c r="G172" s="204" t="s">
        <v>133</v>
      </c>
      <c r="H172" s="208" t="s">
        <v>110</v>
      </c>
      <c r="R172" s="205" t="s">
        <v>740</v>
      </c>
    </row>
    <row r="173" spans="1:18" s="6" customFormat="1" x14ac:dyDescent="0.25">
      <c r="A173" s="204" t="s">
        <v>848</v>
      </c>
      <c r="B173" s="206" t="s">
        <v>846</v>
      </c>
      <c r="C173" s="204" t="s">
        <v>848</v>
      </c>
      <c r="D173" s="207" t="s">
        <v>849</v>
      </c>
      <c r="E173" s="204" t="s">
        <v>848</v>
      </c>
      <c r="F173" s="206" t="s">
        <v>818</v>
      </c>
      <c r="G173" s="204" t="s">
        <v>848</v>
      </c>
      <c r="H173" s="208" t="s">
        <v>110</v>
      </c>
      <c r="R173" s="205" t="s">
        <v>740</v>
      </c>
    </row>
    <row r="174" spans="1:18" s="6" customFormat="1" x14ac:dyDescent="0.25">
      <c r="A174" s="204" t="s">
        <v>850</v>
      </c>
      <c r="B174" s="206" t="s">
        <v>846</v>
      </c>
      <c r="C174" s="204" t="s">
        <v>850</v>
      </c>
      <c r="D174" s="207" t="s">
        <v>851</v>
      </c>
      <c r="E174" s="204" t="s">
        <v>850</v>
      </c>
      <c r="F174" s="206" t="s">
        <v>818</v>
      </c>
      <c r="G174" s="204" t="s">
        <v>850</v>
      </c>
      <c r="H174" s="208" t="s">
        <v>110</v>
      </c>
      <c r="R174" s="205" t="s">
        <v>740</v>
      </c>
    </row>
    <row r="175" spans="1:18" s="6" customFormat="1" x14ac:dyDescent="0.25">
      <c r="A175" s="204" t="s">
        <v>852</v>
      </c>
      <c r="B175" s="206" t="s">
        <v>846</v>
      </c>
      <c r="C175" s="204" t="s">
        <v>852</v>
      </c>
      <c r="D175" s="207" t="s">
        <v>853</v>
      </c>
      <c r="E175" s="204" t="s">
        <v>852</v>
      </c>
      <c r="F175" s="206" t="s">
        <v>818</v>
      </c>
      <c r="G175" s="204" t="s">
        <v>852</v>
      </c>
      <c r="H175" s="208" t="s">
        <v>110</v>
      </c>
      <c r="R175" s="205" t="s">
        <v>740</v>
      </c>
    </row>
    <row r="176" spans="1:18" s="6" customFormat="1" x14ac:dyDescent="0.25">
      <c r="A176" s="204" t="s">
        <v>854</v>
      </c>
      <c r="B176" s="206" t="s">
        <v>846</v>
      </c>
      <c r="C176" s="204" t="s">
        <v>854</v>
      </c>
      <c r="D176" s="207" t="s">
        <v>691</v>
      </c>
      <c r="E176" s="204" t="s">
        <v>854</v>
      </c>
      <c r="F176" s="206" t="s">
        <v>818</v>
      </c>
      <c r="G176" s="204" t="s">
        <v>854</v>
      </c>
      <c r="H176" s="208" t="s">
        <v>110</v>
      </c>
      <c r="R176" s="205" t="s">
        <v>740</v>
      </c>
    </row>
    <row r="177" spans="1:22" x14ac:dyDescent="0.25">
      <c r="A177" s="157" t="s">
        <v>855</v>
      </c>
      <c r="B177" s="183" t="s">
        <v>856</v>
      </c>
      <c r="C177" s="157" t="s">
        <v>855</v>
      </c>
      <c r="D177" s="159" t="s">
        <v>857</v>
      </c>
      <c r="E177" s="159" t="s">
        <v>855</v>
      </c>
      <c r="F177" s="183" t="s">
        <v>818</v>
      </c>
      <c r="G177" s="159" t="s">
        <v>855</v>
      </c>
      <c r="H177" s="160" t="s">
        <v>110</v>
      </c>
      <c r="R177" s="44" t="s">
        <v>740</v>
      </c>
    </row>
    <row r="178" spans="1:22" x14ac:dyDescent="0.25">
      <c r="A178" s="157" t="s">
        <v>858</v>
      </c>
      <c r="B178" s="183" t="s">
        <v>856</v>
      </c>
      <c r="C178" s="157" t="s">
        <v>858</v>
      </c>
      <c r="D178" s="159" t="s">
        <v>691</v>
      </c>
      <c r="E178" s="159" t="s">
        <v>858</v>
      </c>
      <c r="F178" s="183" t="s">
        <v>818</v>
      </c>
      <c r="G178" s="159" t="s">
        <v>858</v>
      </c>
      <c r="H178" s="160" t="s">
        <v>110</v>
      </c>
      <c r="R178" s="44" t="s">
        <v>740</v>
      </c>
    </row>
    <row r="179" spans="1:22" x14ac:dyDescent="0.25">
      <c r="A179" s="157" t="s">
        <v>135</v>
      </c>
      <c r="B179" s="183" t="s">
        <v>859</v>
      </c>
      <c r="C179" s="157" t="s">
        <v>135</v>
      </c>
      <c r="D179" s="159" t="s">
        <v>860</v>
      </c>
      <c r="E179" s="159" t="s">
        <v>135</v>
      </c>
      <c r="F179" s="183" t="s">
        <v>818</v>
      </c>
      <c r="G179" s="159" t="s">
        <v>135</v>
      </c>
      <c r="H179" s="160" t="s">
        <v>110</v>
      </c>
      <c r="R179" s="44" t="s">
        <v>740</v>
      </c>
    </row>
    <row r="180" spans="1:22" x14ac:dyDescent="0.25">
      <c r="A180" s="157" t="s">
        <v>861</v>
      </c>
      <c r="B180" s="183" t="s">
        <v>859</v>
      </c>
      <c r="C180" s="157" t="s">
        <v>861</v>
      </c>
      <c r="D180" s="159" t="s">
        <v>862</v>
      </c>
      <c r="E180" s="159" t="s">
        <v>861</v>
      </c>
      <c r="F180" s="183" t="s">
        <v>818</v>
      </c>
      <c r="G180" s="159" t="s">
        <v>861</v>
      </c>
      <c r="H180" s="160" t="s">
        <v>110</v>
      </c>
      <c r="R180" s="44" t="s">
        <v>740</v>
      </c>
    </row>
    <row r="181" spans="1:22" x14ac:dyDescent="0.25">
      <c r="A181" s="157" t="s">
        <v>863</v>
      </c>
      <c r="B181" s="183" t="s">
        <v>859</v>
      </c>
      <c r="C181" s="157" t="s">
        <v>863</v>
      </c>
      <c r="D181" s="159" t="s">
        <v>774</v>
      </c>
      <c r="E181" s="159" t="s">
        <v>863</v>
      </c>
      <c r="F181" s="183" t="s">
        <v>818</v>
      </c>
      <c r="G181" s="159" t="s">
        <v>863</v>
      </c>
      <c r="H181" s="160" t="s">
        <v>110</v>
      </c>
      <c r="R181" s="44" t="s">
        <v>740</v>
      </c>
    </row>
    <row r="182" spans="1:22" x14ac:dyDescent="0.25">
      <c r="A182" s="157" t="s">
        <v>140</v>
      </c>
      <c r="B182" s="183" t="s">
        <v>775</v>
      </c>
      <c r="C182" s="157" t="s">
        <v>140</v>
      </c>
      <c r="D182" s="44" t="s">
        <v>776</v>
      </c>
      <c r="E182" s="157" t="s">
        <v>140</v>
      </c>
      <c r="F182" s="183" t="s">
        <v>818</v>
      </c>
      <c r="G182" s="157" t="s">
        <v>140</v>
      </c>
      <c r="H182" s="160" t="s">
        <v>110</v>
      </c>
      <c r="R182" s="44" t="s">
        <v>740</v>
      </c>
    </row>
    <row r="183" spans="1:22" x14ac:dyDescent="0.25">
      <c r="A183" s="157" t="s">
        <v>864</v>
      </c>
      <c r="B183" s="183" t="s">
        <v>775</v>
      </c>
      <c r="C183" s="157" t="s">
        <v>864</v>
      </c>
      <c r="D183" s="159" t="s">
        <v>865</v>
      </c>
      <c r="E183" s="157" t="s">
        <v>864</v>
      </c>
      <c r="F183" s="183" t="s">
        <v>818</v>
      </c>
      <c r="G183" s="157" t="s">
        <v>864</v>
      </c>
      <c r="H183" s="160" t="s">
        <v>110</v>
      </c>
      <c r="R183" s="44" t="s">
        <v>740</v>
      </c>
    </row>
    <row r="184" spans="1:22" x14ac:dyDescent="0.25">
      <c r="A184" s="157" t="s">
        <v>866</v>
      </c>
      <c r="B184" s="183" t="s">
        <v>775</v>
      </c>
      <c r="C184" s="157" t="s">
        <v>866</v>
      </c>
      <c r="D184" s="159" t="s">
        <v>677</v>
      </c>
      <c r="E184" s="157" t="s">
        <v>866</v>
      </c>
      <c r="F184" s="183" t="s">
        <v>818</v>
      </c>
      <c r="G184" s="157" t="s">
        <v>866</v>
      </c>
      <c r="H184" s="160" t="s">
        <v>110</v>
      </c>
      <c r="R184" s="44" t="s">
        <v>740</v>
      </c>
    </row>
    <row r="185" spans="1:22" x14ac:dyDescent="0.25">
      <c r="A185" s="196" t="s">
        <v>867</v>
      </c>
      <c r="B185" s="197" t="s">
        <v>868</v>
      </c>
      <c r="C185" s="196" t="s">
        <v>867</v>
      </c>
      <c r="D185" s="198" t="s">
        <v>869</v>
      </c>
      <c r="E185" s="196" t="s">
        <v>867</v>
      </c>
      <c r="F185" s="197" t="s">
        <v>870</v>
      </c>
      <c r="G185" s="196" t="s">
        <v>867</v>
      </c>
      <c r="H185" s="199" t="s">
        <v>111</v>
      </c>
      <c r="T185" s="62" t="s">
        <v>784</v>
      </c>
      <c r="U185" s="62" t="s">
        <v>785</v>
      </c>
      <c r="V185" s="62" t="s">
        <v>786</v>
      </c>
    </row>
    <row r="186" spans="1:22" x14ac:dyDescent="0.25">
      <c r="A186" s="196" t="s">
        <v>871</v>
      </c>
      <c r="B186" s="197" t="s">
        <v>868</v>
      </c>
      <c r="C186" s="196" t="s">
        <v>871</v>
      </c>
      <c r="D186" s="198" t="s">
        <v>872</v>
      </c>
      <c r="E186" s="196" t="s">
        <v>871</v>
      </c>
      <c r="F186" s="197" t="s">
        <v>870</v>
      </c>
      <c r="G186" s="196" t="s">
        <v>871</v>
      </c>
      <c r="H186" s="199" t="s">
        <v>111</v>
      </c>
      <c r="T186" s="62" t="s">
        <v>784</v>
      </c>
      <c r="U186" s="62" t="s">
        <v>785</v>
      </c>
      <c r="V186" s="62" t="s">
        <v>786</v>
      </c>
    </row>
    <row r="187" spans="1:22" x14ac:dyDescent="0.25">
      <c r="A187" s="196" t="s">
        <v>873</v>
      </c>
      <c r="B187" s="197" t="s">
        <v>874</v>
      </c>
      <c r="C187" s="196" t="s">
        <v>873</v>
      </c>
      <c r="D187" s="198" t="s">
        <v>875</v>
      </c>
      <c r="E187" s="196" t="s">
        <v>873</v>
      </c>
      <c r="F187" s="197" t="s">
        <v>870</v>
      </c>
      <c r="G187" s="196" t="s">
        <v>873</v>
      </c>
      <c r="H187" s="199" t="s">
        <v>111</v>
      </c>
      <c r="T187" s="62" t="s">
        <v>784</v>
      </c>
      <c r="U187" s="62" t="s">
        <v>785</v>
      </c>
      <c r="V187" s="62" t="s">
        <v>786</v>
      </c>
    </row>
    <row r="188" spans="1:22" x14ac:dyDescent="0.25">
      <c r="A188" s="196" t="s">
        <v>876</v>
      </c>
      <c r="B188" s="197" t="s">
        <v>874</v>
      </c>
      <c r="C188" s="196" t="s">
        <v>876</v>
      </c>
      <c r="D188" s="198" t="s">
        <v>877</v>
      </c>
      <c r="E188" s="196" t="s">
        <v>876</v>
      </c>
      <c r="F188" s="197" t="s">
        <v>870</v>
      </c>
      <c r="G188" s="196" t="s">
        <v>876</v>
      </c>
      <c r="H188" s="199" t="s">
        <v>111</v>
      </c>
      <c r="T188" s="62" t="s">
        <v>784</v>
      </c>
      <c r="U188" s="62" t="s">
        <v>785</v>
      </c>
      <c r="V188" s="62" t="s">
        <v>786</v>
      </c>
    </row>
    <row r="189" spans="1:22" x14ac:dyDescent="0.25">
      <c r="A189" s="196" t="s">
        <v>878</v>
      </c>
      <c r="B189" s="197" t="s">
        <v>874</v>
      </c>
      <c r="C189" s="196" t="s">
        <v>878</v>
      </c>
      <c r="D189" s="198" t="s">
        <v>788</v>
      </c>
      <c r="E189" s="196" t="s">
        <v>878</v>
      </c>
      <c r="F189" s="197" t="s">
        <v>870</v>
      </c>
      <c r="G189" s="196" t="s">
        <v>878</v>
      </c>
      <c r="H189" s="199" t="s">
        <v>111</v>
      </c>
      <c r="T189" s="62" t="s">
        <v>784</v>
      </c>
      <c r="U189" s="62" t="s">
        <v>785</v>
      </c>
      <c r="V189" s="62" t="s">
        <v>786</v>
      </c>
    </row>
    <row r="190" spans="1:22" x14ac:dyDescent="0.25">
      <c r="A190" s="196" t="s">
        <v>879</v>
      </c>
      <c r="B190" s="197" t="s">
        <v>880</v>
      </c>
      <c r="C190" s="196" t="s">
        <v>879</v>
      </c>
      <c r="D190" s="198" t="s">
        <v>881</v>
      </c>
      <c r="E190" s="196" t="s">
        <v>879</v>
      </c>
      <c r="F190" s="197" t="s">
        <v>870</v>
      </c>
      <c r="G190" s="196" t="s">
        <v>879</v>
      </c>
      <c r="H190" s="199" t="s">
        <v>111</v>
      </c>
      <c r="T190" s="62" t="s">
        <v>784</v>
      </c>
      <c r="U190" s="62" t="s">
        <v>785</v>
      </c>
      <c r="V190" s="62" t="s">
        <v>786</v>
      </c>
    </row>
    <row r="191" spans="1:22" s="6" customFormat="1" x14ac:dyDescent="0.25">
      <c r="A191" s="209" t="s">
        <v>882</v>
      </c>
      <c r="B191" s="210" t="s">
        <v>880</v>
      </c>
      <c r="C191" s="209" t="s">
        <v>882</v>
      </c>
      <c r="D191" s="211" t="s">
        <v>883</v>
      </c>
      <c r="E191" s="209" t="s">
        <v>882</v>
      </c>
      <c r="F191" s="210" t="s">
        <v>870</v>
      </c>
      <c r="G191" s="209" t="s">
        <v>882</v>
      </c>
      <c r="H191" s="212" t="s">
        <v>111</v>
      </c>
      <c r="T191" s="213" t="s">
        <v>784</v>
      </c>
      <c r="U191" s="213" t="s">
        <v>785</v>
      </c>
      <c r="V191" s="213" t="s">
        <v>786</v>
      </c>
    </row>
    <row r="192" spans="1:22" s="6" customFormat="1" x14ac:dyDescent="0.25">
      <c r="A192" s="209" t="s">
        <v>136</v>
      </c>
      <c r="B192" s="210" t="s">
        <v>880</v>
      </c>
      <c r="C192" s="209" t="s">
        <v>136</v>
      </c>
      <c r="D192" s="211" t="s">
        <v>884</v>
      </c>
      <c r="E192" s="209" t="s">
        <v>136</v>
      </c>
      <c r="F192" s="210" t="s">
        <v>870</v>
      </c>
      <c r="G192" s="209" t="s">
        <v>136</v>
      </c>
      <c r="H192" s="212" t="s">
        <v>111</v>
      </c>
      <c r="T192" s="213" t="s">
        <v>784</v>
      </c>
      <c r="U192" s="213" t="s">
        <v>785</v>
      </c>
      <c r="V192" s="213" t="s">
        <v>786</v>
      </c>
    </row>
    <row r="193" spans="1:22" s="6" customFormat="1" x14ac:dyDescent="0.25">
      <c r="A193" s="209" t="s">
        <v>138</v>
      </c>
      <c r="B193" s="210" t="s">
        <v>880</v>
      </c>
      <c r="C193" s="209" t="s">
        <v>138</v>
      </c>
      <c r="D193" s="211" t="s">
        <v>885</v>
      </c>
      <c r="E193" s="209" t="s">
        <v>138</v>
      </c>
      <c r="F193" s="210" t="s">
        <v>870</v>
      </c>
      <c r="G193" s="209" t="s">
        <v>138</v>
      </c>
      <c r="H193" s="212" t="s">
        <v>111</v>
      </c>
      <c r="T193" s="213" t="s">
        <v>784</v>
      </c>
      <c r="U193" s="213" t="s">
        <v>785</v>
      </c>
      <c r="V193" s="213" t="s">
        <v>786</v>
      </c>
    </row>
    <row r="194" spans="1:22" s="6" customFormat="1" x14ac:dyDescent="0.25">
      <c r="A194" s="209" t="s">
        <v>139</v>
      </c>
      <c r="B194" s="210" t="s">
        <v>880</v>
      </c>
      <c r="C194" s="209" t="s">
        <v>139</v>
      </c>
      <c r="D194" s="211" t="s">
        <v>886</v>
      </c>
      <c r="E194" s="209" t="s">
        <v>139</v>
      </c>
      <c r="F194" s="210" t="s">
        <v>870</v>
      </c>
      <c r="G194" s="209" t="s">
        <v>139</v>
      </c>
      <c r="H194" s="212" t="s">
        <v>111</v>
      </c>
      <c r="T194" s="213" t="s">
        <v>784</v>
      </c>
      <c r="U194" s="213" t="s">
        <v>785</v>
      </c>
      <c r="V194" s="213" t="s">
        <v>786</v>
      </c>
    </row>
    <row r="195" spans="1:22" s="6" customFormat="1" x14ac:dyDescent="0.25">
      <c r="A195" s="209" t="s">
        <v>887</v>
      </c>
      <c r="B195" s="210" t="s">
        <v>880</v>
      </c>
      <c r="C195" s="209" t="s">
        <v>887</v>
      </c>
      <c r="D195" s="211" t="s">
        <v>888</v>
      </c>
      <c r="E195" s="209" t="s">
        <v>887</v>
      </c>
      <c r="F195" s="210" t="s">
        <v>870</v>
      </c>
      <c r="G195" s="209" t="s">
        <v>887</v>
      </c>
      <c r="H195" s="212" t="s">
        <v>111</v>
      </c>
      <c r="T195" s="213" t="s">
        <v>784</v>
      </c>
      <c r="U195" s="213" t="s">
        <v>785</v>
      </c>
      <c r="V195" s="213" t="s">
        <v>786</v>
      </c>
    </row>
    <row r="196" spans="1:22" x14ac:dyDescent="0.25">
      <c r="A196" s="196" t="s">
        <v>142</v>
      </c>
      <c r="B196" s="197" t="s">
        <v>889</v>
      </c>
      <c r="C196" s="196" t="s">
        <v>142</v>
      </c>
      <c r="D196" s="198" t="s">
        <v>890</v>
      </c>
      <c r="E196" s="196" t="s">
        <v>142</v>
      </c>
      <c r="F196" s="197" t="s">
        <v>870</v>
      </c>
      <c r="G196" s="196" t="s">
        <v>142</v>
      </c>
      <c r="H196" s="199" t="s">
        <v>111</v>
      </c>
      <c r="T196" s="62" t="s">
        <v>784</v>
      </c>
      <c r="U196" s="62" t="s">
        <v>785</v>
      </c>
      <c r="V196" s="62" t="s">
        <v>786</v>
      </c>
    </row>
    <row r="197" spans="1:22" x14ac:dyDescent="0.25">
      <c r="A197" s="196" t="s">
        <v>891</v>
      </c>
      <c r="B197" s="197" t="s">
        <v>889</v>
      </c>
      <c r="C197" s="196" t="s">
        <v>891</v>
      </c>
      <c r="D197" s="198" t="s">
        <v>803</v>
      </c>
      <c r="E197" s="196" t="s">
        <v>891</v>
      </c>
      <c r="F197" s="197" t="s">
        <v>870</v>
      </c>
      <c r="G197" s="196" t="s">
        <v>891</v>
      </c>
      <c r="H197" s="199" t="s">
        <v>111</v>
      </c>
      <c r="T197" s="62" t="s">
        <v>784</v>
      </c>
      <c r="U197" s="62" t="s">
        <v>785</v>
      </c>
      <c r="V197" s="62" t="s">
        <v>786</v>
      </c>
    </row>
    <row r="198" spans="1:22" x14ac:dyDescent="0.25">
      <c r="A198" s="196" t="s">
        <v>892</v>
      </c>
      <c r="B198" s="197" t="s">
        <v>889</v>
      </c>
      <c r="C198" s="196" t="s">
        <v>892</v>
      </c>
      <c r="D198" s="198" t="s">
        <v>805</v>
      </c>
      <c r="E198" s="196" t="s">
        <v>892</v>
      </c>
      <c r="F198" s="197" t="s">
        <v>870</v>
      </c>
      <c r="G198" s="196" t="s">
        <v>892</v>
      </c>
      <c r="H198" s="199" t="s">
        <v>111</v>
      </c>
      <c r="T198" s="62" t="s">
        <v>784</v>
      </c>
      <c r="U198" s="62" t="s">
        <v>785</v>
      </c>
      <c r="V198" s="62" t="s">
        <v>786</v>
      </c>
    </row>
    <row r="199" spans="1:22" x14ac:dyDescent="0.25">
      <c r="A199" s="196" t="s">
        <v>893</v>
      </c>
      <c r="B199" s="197" t="s">
        <v>889</v>
      </c>
      <c r="C199" s="196" t="s">
        <v>893</v>
      </c>
      <c r="D199" s="198" t="s">
        <v>894</v>
      </c>
      <c r="E199" s="196" t="s">
        <v>893</v>
      </c>
      <c r="F199" s="197" t="s">
        <v>870</v>
      </c>
      <c r="G199" s="196" t="s">
        <v>893</v>
      </c>
      <c r="H199" s="199" t="s">
        <v>111</v>
      </c>
      <c r="T199" s="62" t="s">
        <v>784</v>
      </c>
      <c r="U199" s="62" t="s">
        <v>785</v>
      </c>
      <c r="V199" s="62" t="s">
        <v>786</v>
      </c>
    </row>
    <row r="200" spans="1:22" x14ac:dyDescent="0.25">
      <c r="A200" s="196" t="s">
        <v>895</v>
      </c>
      <c r="B200" s="197" t="s">
        <v>889</v>
      </c>
      <c r="C200" s="196" t="s">
        <v>895</v>
      </c>
      <c r="D200" s="198" t="s">
        <v>896</v>
      </c>
      <c r="E200" s="196" t="s">
        <v>895</v>
      </c>
      <c r="F200" s="197" t="s">
        <v>870</v>
      </c>
      <c r="G200" s="196" t="s">
        <v>895</v>
      </c>
      <c r="H200" s="199" t="s">
        <v>111</v>
      </c>
      <c r="T200" s="62" t="s">
        <v>784</v>
      </c>
      <c r="U200" s="62" t="s">
        <v>785</v>
      </c>
      <c r="V200" s="62" t="s">
        <v>786</v>
      </c>
    </row>
    <row r="202" spans="1:22" ht="15.75" thickBot="1" x14ac:dyDescent="0.3">
      <c r="A202" s="1" t="s">
        <v>813</v>
      </c>
      <c r="B202" s="1" t="s">
        <v>897</v>
      </c>
    </row>
    <row r="203" spans="1:22" ht="15.75" thickBot="1" x14ac:dyDescent="0.3">
      <c r="A203" s="153" t="s">
        <v>510</v>
      </c>
      <c r="B203" s="154" t="s">
        <v>107</v>
      </c>
      <c r="C203" s="153" t="s">
        <v>510</v>
      </c>
      <c r="D203" s="5" t="s">
        <v>511</v>
      </c>
      <c r="E203" s="153" t="s">
        <v>510</v>
      </c>
      <c r="F203" s="155" t="s">
        <v>512</v>
      </c>
      <c r="G203" s="153" t="s">
        <v>510</v>
      </c>
      <c r="H203" s="156" t="s">
        <v>513</v>
      </c>
      <c r="I203" s="1"/>
      <c r="J203" s="1"/>
      <c r="K203" s="1"/>
      <c r="L203" s="1"/>
      <c r="M203" s="1"/>
      <c r="N203" s="1"/>
    </row>
    <row r="204" spans="1:22" x14ac:dyDescent="0.25">
      <c r="A204" s="15" t="s">
        <v>43</v>
      </c>
      <c r="B204" s="16" t="s">
        <v>43</v>
      </c>
      <c r="C204" s="16" t="s">
        <v>43</v>
      </c>
      <c r="D204" s="16" t="s">
        <v>43</v>
      </c>
      <c r="E204" s="16" t="s">
        <v>43</v>
      </c>
      <c r="F204" s="7" t="s">
        <v>43</v>
      </c>
      <c r="G204" s="16" t="s">
        <v>43</v>
      </c>
      <c r="H204" s="8" t="s">
        <v>43</v>
      </c>
      <c r="I204" s="1"/>
      <c r="J204" s="1"/>
      <c r="K204" s="1"/>
      <c r="L204" s="1"/>
      <c r="M204" s="1"/>
      <c r="N204" s="1"/>
    </row>
    <row r="205" spans="1:22" x14ac:dyDescent="0.25">
      <c r="A205" s="157" t="s">
        <v>815</v>
      </c>
      <c r="B205" s="183" t="s">
        <v>816</v>
      </c>
      <c r="C205" s="159" t="s">
        <v>815</v>
      </c>
      <c r="D205" s="158" t="s">
        <v>817</v>
      </c>
      <c r="E205" s="159" t="s">
        <v>815</v>
      </c>
      <c r="F205" s="183" t="s">
        <v>818</v>
      </c>
      <c r="G205" s="159" t="s">
        <v>815</v>
      </c>
      <c r="H205" s="160" t="s">
        <v>110</v>
      </c>
      <c r="R205" s="44" t="s">
        <v>740</v>
      </c>
    </row>
    <row r="206" spans="1:22" x14ac:dyDescent="0.25">
      <c r="A206" s="157" t="s">
        <v>819</v>
      </c>
      <c r="B206" s="183" t="s">
        <v>816</v>
      </c>
      <c r="C206" s="159" t="s">
        <v>819</v>
      </c>
      <c r="D206" s="158" t="s">
        <v>820</v>
      </c>
      <c r="E206" s="159" t="s">
        <v>819</v>
      </c>
      <c r="F206" s="183" t="s">
        <v>818</v>
      </c>
      <c r="G206" s="159" t="s">
        <v>819</v>
      </c>
      <c r="H206" s="160" t="s">
        <v>110</v>
      </c>
      <c r="R206" s="44" t="s">
        <v>740</v>
      </c>
    </row>
    <row r="207" spans="1:22" x14ac:dyDescent="0.25">
      <c r="A207" s="157" t="s">
        <v>821</v>
      </c>
      <c r="B207" s="183" t="s">
        <v>816</v>
      </c>
      <c r="C207" s="159" t="s">
        <v>821</v>
      </c>
      <c r="D207" s="158" t="s">
        <v>822</v>
      </c>
      <c r="E207" s="159" t="s">
        <v>821</v>
      </c>
      <c r="F207" s="183" t="s">
        <v>818</v>
      </c>
      <c r="G207" s="159" t="s">
        <v>821</v>
      </c>
      <c r="H207" s="160" t="s">
        <v>110</v>
      </c>
      <c r="R207" s="44" t="s">
        <v>740</v>
      </c>
    </row>
    <row r="208" spans="1:22" x14ac:dyDescent="0.25">
      <c r="A208" s="157" t="s">
        <v>118</v>
      </c>
      <c r="B208" s="183" t="s">
        <v>816</v>
      </c>
      <c r="C208" s="159" t="s">
        <v>118</v>
      </c>
      <c r="D208" s="158" t="s">
        <v>823</v>
      </c>
      <c r="E208" s="159" t="s">
        <v>118</v>
      </c>
      <c r="F208" s="183" t="s">
        <v>818</v>
      </c>
      <c r="G208" s="159" t="s">
        <v>118</v>
      </c>
      <c r="H208" s="160" t="s">
        <v>110</v>
      </c>
      <c r="R208" s="44" t="s">
        <v>740</v>
      </c>
    </row>
    <row r="209" spans="1:18" x14ac:dyDescent="0.25">
      <c r="A209" s="157" t="s">
        <v>115</v>
      </c>
      <c r="B209" s="183" t="s">
        <v>116</v>
      </c>
      <c r="C209" s="157" t="s">
        <v>115</v>
      </c>
      <c r="D209" s="158" t="s">
        <v>824</v>
      </c>
      <c r="E209" s="157" t="s">
        <v>115</v>
      </c>
      <c r="F209" s="183" t="s">
        <v>818</v>
      </c>
      <c r="G209" s="157" t="s">
        <v>115</v>
      </c>
      <c r="H209" s="160" t="s">
        <v>110</v>
      </c>
      <c r="R209" s="44" t="s">
        <v>740</v>
      </c>
    </row>
    <row r="210" spans="1:18" x14ac:dyDescent="0.25">
      <c r="A210" s="157" t="s">
        <v>122</v>
      </c>
      <c r="B210" s="183" t="s">
        <v>116</v>
      </c>
      <c r="C210" s="157" t="s">
        <v>122</v>
      </c>
      <c r="D210" s="158" t="s">
        <v>825</v>
      </c>
      <c r="E210" s="157" t="s">
        <v>122</v>
      </c>
      <c r="F210" s="183" t="s">
        <v>818</v>
      </c>
      <c r="G210" s="157" t="s">
        <v>122</v>
      </c>
      <c r="H210" s="160" t="s">
        <v>110</v>
      </c>
      <c r="R210" s="44" t="s">
        <v>740</v>
      </c>
    </row>
    <row r="211" spans="1:18" x14ac:dyDescent="0.25">
      <c r="A211" s="157" t="s">
        <v>755</v>
      </c>
      <c r="B211" s="157" t="s">
        <v>826</v>
      </c>
      <c r="C211" s="157" t="s">
        <v>755</v>
      </c>
      <c r="D211" s="157" t="s">
        <v>827</v>
      </c>
      <c r="E211" s="157" t="s">
        <v>755</v>
      </c>
      <c r="F211" s="157" t="s">
        <v>818</v>
      </c>
      <c r="G211" s="157" t="s">
        <v>755</v>
      </c>
      <c r="H211" s="157" t="s">
        <v>110</v>
      </c>
      <c r="R211" s="44" t="s">
        <v>740</v>
      </c>
    </row>
    <row r="212" spans="1:18" x14ac:dyDescent="0.25">
      <c r="A212" s="157" t="s">
        <v>120</v>
      </c>
      <c r="B212" s="183" t="s">
        <v>826</v>
      </c>
      <c r="C212" s="159" t="s">
        <v>120</v>
      </c>
      <c r="D212" s="158" t="s">
        <v>828</v>
      </c>
      <c r="E212" s="157" t="s">
        <v>120</v>
      </c>
      <c r="F212" s="183" t="s">
        <v>818</v>
      </c>
      <c r="G212" s="157" t="s">
        <v>120</v>
      </c>
      <c r="H212" s="160" t="s">
        <v>110</v>
      </c>
      <c r="R212" s="44" t="s">
        <v>740</v>
      </c>
    </row>
    <row r="213" spans="1:18" x14ac:dyDescent="0.25">
      <c r="A213" s="157" t="s">
        <v>759</v>
      </c>
      <c r="B213" s="183" t="s">
        <v>826</v>
      </c>
      <c r="C213" s="159" t="s">
        <v>759</v>
      </c>
      <c r="D213" s="158" t="s">
        <v>661</v>
      </c>
      <c r="E213" s="157" t="s">
        <v>759</v>
      </c>
      <c r="F213" s="183" t="s">
        <v>818</v>
      </c>
      <c r="G213" s="157" t="s">
        <v>759</v>
      </c>
      <c r="H213" s="160" t="s">
        <v>110</v>
      </c>
      <c r="R213" s="44" t="s">
        <v>740</v>
      </c>
    </row>
    <row r="214" spans="1:18" x14ac:dyDescent="0.25">
      <c r="A214" s="157" t="s">
        <v>121</v>
      </c>
      <c r="B214" s="183" t="s">
        <v>829</v>
      </c>
      <c r="C214" s="222" t="s">
        <v>121</v>
      </c>
      <c r="D214" s="158" t="s">
        <v>830</v>
      </c>
      <c r="E214" s="159" t="s">
        <v>121</v>
      </c>
      <c r="F214" s="183" t="s">
        <v>818</v>
      </c>
      <c r="G214" s="159" t="s">
        <v>121</v>
      </c>
      <c r="H214" s="160" t="s">
        <v>110</v>
      </c>
      <c r="R214" s="44" t="s">
        <v>740</v>
      </c>
    </row>
    <row r="215" spans="1:18" x14ac:dyDescent="0.25">
      <c r="A215" s="222" t="s">
        <v>123</v>
      </c>
      <c r="B215" s="216" t="s">
        <v>983</v>
      </c>
      <c r="C215" s="222" t="s">
        <v>123</v>
      </c>
      <c r="D215" s="223" t="s">
        <v>984</v>
      </c>
      <c r="E215" s="224" t="s">
        <v>123</v>
      </c>
      <c r="F215" s="216" t="s">
        <v>818</v>
      </c>
      <c r="G215" s="224" t="s">
        <v>123</v>
      </c>
      <c r="H215" s="160" t="s">
        <v>110</v>
      </c>
      <c r="R215" s="44" t="s">
        <v>740</v>
      </c>
    </row>
    <row r="216" spans="1:18" x14ac:dyDescent="0.25">
      <c r="A216" s="157" t="s">
        <v>124</v>
      </c>
      <c r="B216" s="183" t="s">
        <v>771</v>
      </c>
      <c r="C216" s="157" t="s">
        <v>124</v>
      </c>
      <c r="D216" s="158" t="s">
        <v>773</v>
      </c>
      <c r="E216" s="157" t="s">
        <v>124</v>
      </c>
      <c r="F216" s="183" t="s">
        <v>739</v>
      </c>
      <c r="G216" s="157" t="s">
        <v>124</v>
      </c>
      <c r="H216" s="160" t="s">
        <v>110</v>
      </c>
      <c r="R216" s="44" t="s">
        <v>740</v>
      </c>
    </row>
    <row r="217" spans="1:18" x14ac:dyDescent="0.25">
      <c r="A217" s="157" t="s">
        <v>126</v>
      </c>
      <c r="B217" s="183" t="s">
        <v>771</v>
      </c>
      <c r="C217" s="157" t="s">
        <v>126</v>
      </c>
      <c r="D217" s="158" t="s">
        <v>774</v>
      </c>
      <c r="E217" s="157" t="s">
        <v>126</v>
      </c>
      <c r="F217" s="183" t="s">
        <v>739</v>
      </c>
      <c r="G217" s="157" t="s">
        <v>126</v>
      </c>
      <c r="H217" s="160" t="s">
        <v>110</v>
      </c>
      <c r="R217" s="44" t="s">
        <v>740</v>
      </c>
    </row>
    <row r="218" spans="1:18" s="6" customFormat="1" x14ac:dyDescent="0.25">
      <c r="A218" s="204" t="s">
        <v>130</v>
      </c>
      <c r="B218" s="204" t="s">
        <v>127</v>
      </c>
      <c r="C218" s="204" t="s">
        <v>130</v>
      </c>
      <c r="D218" s="204" t="s">
        <v>831</v>
      </c>
      <c r="E218" s="204" t="s">
        <v>130</v>
      </c>
      <c r="F218" s="204" t="s">
        <v>818</v>
      </c>
      <c r="G218" s="204" t="s">
        <v>130</v>
      </c>
      <c r="H218" s="204" t="s">
        <v>110</v>
      </c>
      <c r="R218" s="44" t="s">
        <v>740</v>
      </c>
    </row>
    <row r="219" spans="1:18" s="6" customFormat="1" x14ac:dyDescent="0.25">
      <c r="A219" s="204" t="s">
        <v>777</v>
      </c>
      <c r="B219" s="204" t="s">
        <v>127</v>
      </c>
      <c r="C219" s="204" t="s">
        <v>777</v>
      </c>
      <c r="D219" s="204" t="s">
        <v>832</v>
      </c>
      <c r="E219" s="204" t="s">
        <v>777</v>
      </c>
      <c r="F219" s="204" t="s">
        <v>818</v>
      </c>
      <c r="G219" s="204" t="s">
        <v>777</v>
      </c>
      <c r="H219" s="204" t="s">
        <v>110</v>
      </c>
      <c r="R219" s="205" t="s">
        <v>740</v>
      </c>
    </row>
    <row r="220" spans="1:18" s="6" customFormat="1" x14ac:dyDescent="0.25">
      <c r="A220" s="204" t="s">
        <v>779</v>
      </c>
      <c r="B220" s="204" t="s">
        <v>127</v>
      </c>
      <c r="C220" s="204" t="s">
        <v>779</v>
      </c>
      <c r="D220" s="204" t="s">
        <v>833</v>
      </c>
      <c r="E220" s="204" t="s">
        <v>779</v>
      </c>
      <c r="F220" s="204" t="s">
        <v>818</v>
      </c>
      <c r="G220" s="204" t="s">
        <v>779</v>
      </c>
      <c r="H220" s="204" t="s">
        <v>110</v>
      </c>
      <c r="R220" s="205" t="s">
        <v>740</v>
      </c>
    </row>
    <row r="222" spans="1:18" ht="15.75" thickBot="1" x14ac:dyDescent="0.3">
      <c r="A222" s="1" t="s">
        <v>813</v>
      </c>
      <c r="B222" s="1" t="s">
        <v>898</v>
      </c>
    </row>
    <row r="223" spans="1:18" ht="15.75" thickBot="1" x14ac:dyDescent="0.3">
      <c r="A223" s="153" t="s">
        <v>510</v>
      </c>
      <c r="B223" s="154" t="s">
        <v>107</v>
      </c>
      <c r="C223" s="153" t="s">
        <v>510</v>
      </c>
      <c r="D223" s="5" t="s">
        <v>511</v>
      </c>
      <c r="E223" s="153" t="s">
        <v>510</v>
      </c>
      <c r="F223" s="155" t="s">
        <v>512</v>
      </c>
      <c r="G223" s="153" t="s">
        <v>510</v>
      </c>
      <c r="H223" s="156" t="s">
        <v>513</v>
      </c>
      <c r="I223" s="1"/>
      <c r="J223" s="1"/>
      <c r="K223" s="1"/>
      <c r="L223" s="1"/>
      <c r="M223" s="1"/>
      <c r="N223" s="1"/>
    </row>
    <row r="224" spans="1:18" x14ac:dyDescent="0.25">
      <c r="A224" s="15" t="s">
        <v>43</v>
      </c>
      <c r="B224" s="16" t="s">
        <v>43</v>
      </c>
      <c r="C224" s="16" t="s">
        <v>43</v>
      </c>
      <c r="D224" s="16" t="s">
        <v>43</v>
      </c>
      <c r="E224" s="16" t="s">
        <v>43</v>
      </c>
      <c r="F224" s="7" t="s">
        <v>43</v>
      </c>
      <c r="G224" s="16" t="s">
        <v>43</v>
      </c>
      <c r="H224" s="8" t="s">
        <v>43</v>
      </c>
      <c r="I224" s="1"/>
      <c r="J224" s="1"/>
      <c r="K224" s="1"/>
      <c r="L224" s="1"/>
      <c r="M224" s="1"/>
      <c r="N224" s="1"/>
    </row>
    <row r="225" spans="1:18" s="6" customFormat="1" x14ac:dyDescent="0.25">
      <c r="A225" s="204" t="s">
        <v>130</v>
      </c>
      <c r="B225" s="204" t="s">
        <v>127</v>
      </c>
      <c r="C225" s="204" t="s">
        <v>130</v>
      </c>
      <c r="D225" s="204" t="s">
        <v>831</v>
      </c>
      <c r="E225" s="204" t="s">
        <v>130</v>
      </c>
      <c r="F225" s="204" t="s">
        <v>818</v>
      </c>
      <c r="G225" s="204" t="s">
        <v>130</v>
      </c>
      <c r="H225" s="204" t="s">
        <v>110</v>
      </c>
      <c r="R225" s="44" t="s">
        <v>740</v>
      </c>
    </row>
    <row r="226" spans="1:18" s="6" customFormat="1" x14ac:dyDescent="0.25">
      <c r="A226" s="204" t="s">
        <v>777</v>
      </c>
      <c r="B226" s="204" t="s">
        <v>127</v>
      </c>
      <c r="C226" s="204" t="s">
        <v>777</v>
      </c>
      <c r="D226" s="204" t="s">
        <v>832</v>
      </c>
      <c r="E226" s="204" t="s">
        <v>777</v>
      </c>
      <c r="F226" s="204" t="s">
        <v>818</v>
      </c>
      <c r="G226" s="204" t="s">
        <v>777</v>
      </c>
      <c r="H226" s="204" t="s">
        <v>110</v>
      </c>
      <c r="R226" s="205" t="s">
        <v>740</v>
      </c>
    </row>
    <row r="227" spans="1:18" s="6" customFormat="1" x14ac:dyDescent="0.25">
      <c r="A227" s="204" t="s">
        <v>779</v>
      </c>
      <c r="B227" s="204" t="s">
        <v>127</v>
      </c>
      <c r="C227" s="204" t="s">
        <v>779</v>
      </c>
      <c r="D227" s="204" t="s">
        <v>833</v>
      </c>
      <c r="E227" s="204" t="s">
        <v>779</v>
      </c>
      <c r="F227" s="204" t="s">
        <v>818</v>
      </c>
      <c r="G227" s="204" t="s">
        <v>779</v>
      </c>
      <c r="H227" s="204" t="s">
        <v>110</v>
      </c>
      <c r="R227" s="205" t="s">
        <v>740</v>
      </c>
    </row>
    <row r="228" spans="1:18" x14ac:dyDescent="0.25">
      <c r="A228" s="222" t="s">
        <v>131</v>
      </c>
      <c r="B228" s="183" t="s">
        <v>441</v>
      </c>
      <c r="C228" s="222" t="s">
        <v>131</v>
      </c>
      <c r="D228" s="158" t="s">
        <v>834</v>
      </c>
      <c r="E228" s="222" t="s">
        <v>131</v>
      </c>
      <c r="F228" s="183" t="s">
        <v>818</v>
      </c>
      <c r="G228" s="222" t="s">
        <v>131</v>
      </c>
      <c r="H228" s="160" t="s">
        <v>110</v>
      </c>
      <c r="R228" s="44" t="s">
        <v>740</v>
      </c>
    </row>
    <row r="229" spans="1:18" x14ac:dyDescent="0.25">
      <c r="A229" s="222" t="s">
        <v>985</v>
      </c>
      <c r="B229" s="183" t="s">
        <v>441</v>
      </c>
      <c r="C229" s="222" t="s">
        <v>985</v>
      </c>
      <c r="D229" s="158" t="s">
        <v>823</v>
      </c>
      <c r="E229" s="222" t="s">
        <v>985</v>
      </c>
      <c r="F229" s="183" t="s">
        <v>818</v>
      </c>
      <c r="G229" s="222" t="s">
        <v>985</v>
      </c>
      <c r="H229" s="160" t="s">
        <v>110</v>
      </c>
      <c r="R229" s="44"/>
    </row>
    <row r="230" spans="1:18" x14ac:dyDescent="0.25">
      <c r="A230" s="222" t="s">
        <v>836</v>
      </c>
      <c r="B230" s="183" t="s">
        <v>835</v>
      </c>
      <c r="C230" s="222" t="s">
        <v>836</v>
      </c>
      <c r="D230" s="158" t="s">
        <v>837</v>
      </c>
      <c r="E230" s="222" t="s">
        <v>836</v>
      </c>
      <c r="F230" s="183" t="s">
        <v>818</v>
      </c>
      <c r="G230" s="222" t="s">
        <v>836</v>
      </c>
      <c r="H230" s="160" t="s">
        <v>110</v>
      </c>
      <c r="R230" s="44"/>
    </row>
    <row r="231" spans="1:18" x14ac:dyDescent="0.25">
      <c r="A231" s="222" t="s">
        <v>838</v>
      </c>
      <c r="B231" s="183" t="s">
        <v>835</v>
      </c>
      <c r="C231" s="222" t="s">
        <v>838</v>
      </c>
      <c r="D231" s="158" t="s">
        <v>839</v>
      </c>
      <c r="E231" s="222" t="s">
        <v>838</v>
      </c>
      <c r="F231" s="183" t="s">
        <v>818</v>
      </c>
      <c r="G231" s="222" t="s">
        <v>838</v>
      </c>
      <c r="H231" s="160" t="s">
        <v>110</v>
      </c>
      <c r="R231" s="44"/>
    </row>
    <row r="232" spans="1:18" x14ac:dyDescent="0.25">
      <c r="A232" s="222" t="s">
        <v>840</v>
      </c>
      <c r="B232" s="183" t="s">
        <v>835</v>
      </c>
      <c r="C232" s="222" t="s">
        <v>840</v>
      </c>
      <c r="D232" s="158" t="s">
        <v>689</v>
      </c>
      <c r="E232" s="222" t="s">
        <v>840</v>
      </c>
      <c r="F232" s="183" t="s">
        <v>818</v>
      </c>
      <c r="G232" s="222" t="s">
        <v>840</v>
      </c>
      <c r="H232" s="160" t="s">
        <v>110</v>
      </c>
      <c r="R232" s="44" t="s">
        <v>740</v>
      </c>
    </row>
    <row r="233" spans="1:18" x14ac:dyDescent="0.25">
      <c r="A233" s="222" t="s">
        <v>134</v>
      </c>
      <c r="B233" s="183" t="s">
        <v>835</v>
      </c>
      <c r="C233" s="222" t="s">
        <v>134</v>
      </c>
      <c r="D233" s="158" t="s">
        <v>841</v>
      </c>
      <c r="E233" s="222" t="s">
        <v>134</v>
      </c>
      <c r="F233" s="183" t="s">
        <v>818</v>
      </c>
      <c r="G233" s="222" t="s">
        <v>134</v>
      </c>
      <c r="H233" s="160" t="s">
        <v>110</v>
      </c>
      <c r="R233" s="44"/>
    </row>
    <row r="234" spans="1:18" x14ac:dyDescent="0.25">
      <c r="A234" s="222" t="s">
        <v>842</v>
      </c>
      <c r="B234" s="183" t="s">
        <v>835</v>
      </c>
      <c r="C234" s="222" t="s">
        <v>842</v>
      </c>
      <c r="D234" s="158" t="s">
        <v>843</v>
      </c>
      <c r="E234" s="222" t="s">
        <v>842</v>
      </c>
      <c r="F234" s="183" t="s">
        <v>818</v>
      </c>
      <c r="G234" s="222" t="s">
        <v>842</v>
      </c>
      <c r="H234" s="160" t="s">
        <v>110</v>
      </c>
      <c r="R234" s="44"/>
    </row>
    <row r="235" spans="1:18" x14ac:dyDescent="0.25">
      <c r="A235" s="222" t="s">
        <v>844</v>
      </c>
      <c r="B235" s="183" t="s">
        <v>835</v>
      </c>
      <c r="C235" s="222" t="s">
        <v>844</v>
      </c>
      <c r="D235" s="158" t="s">
        <v>845</v>
      </c>
      <c r="E235" s="222" t="s">
        <v>844</v>
      </c>
      <c r="F235" s="183" t="s">
        <v>818</v>
      </c>
      <c r="G235" s="222" t="s">
        <v>844</v>
      </c>
      <c r="H235" s="160" t="s">
        <v>110</v>
      </c>
      <c r="R235" s="44"/>
    </row>
    <row r="236" spans="1:18" s="6" customFormat="1" x14ac:dyDescent="0.25">
      <c r="A236" s="204" t="s">
        <v>133</v>
      </c>
      <c r="B236" s="206" t="s">
        <v>846</v>
      </c>
      <c r="C236" s="204" t="s">
        <v>133</v>
      </c>
      <c r="D236" s="207" t="s">
        <v>847</v>
      </c>
      <c r="E236" s="204" t="s">
        <v>133</v>
      </c>
      <c r="F236" s="206" t="s">
        <v>818</v>
      </c>
      <c r="G236" s="204" t="s">
        <v>133</v>
      </c>
      <c r="H236" s="208" t="s">
        <v>110</v>
      </c>
      <c r="R236" s="205" t="s">
        <v>740</v>
      </c>
    </row>
    <row r="237" spans="1:18" s="6" customFormat="1" x14ac:dyDescent="0.25">
      <c r="A237" s="204" t="s">
        <v>848</v>
      </c>
      <c r="B237" s="206" t="s">
        <v>846</v>
      </c>
      <c r="C237" s="204" t="s">
        <v>848</v>
      </c>
      <c r="D237" s="207" t="s">
        <v>849</v>
      </c>
      <c r="E237" s="204" t="s">
        <v>848</v>
      </c>
      <c r="F237" s="206" t="s">
        <v>818</v>
      </c>
      <c r="G237" s="204" t="s">
        <v>848</v>
      </c>
      <c r="H237" s="208" t="s">
        <v>110</v>
      </c>
      <c r="R237" s="205" t="s">
        <v>740</v>
      </c>
    </row>
    <row r="238" spans="1:18" s="6" customFormat="1" x14ac:dyDescent="0.25">
      <c r="A238" s="204" t="s">
        <v>850</v>
      </c>
      <c r="B238" s="206" t="s">
        <v>846</v>
      </c>
      <c r="C238" s="204" t="s">
        <v>850</v>
      </c>
      <c r="D238" s="207" t="s">
        <v>851</v>
      </c>
      <c r="E238" s="204" t="s">
        <v>850</v>
      </c>
      <c r="F238" s="206" t="s">
        <v>818</v>
      </c>
      <c r="G238" s="204" t="s">
        <v>850</v>
      </c>
      <c r="H238" s="208" t="s">
        <v>110</v>
      </c>
      <c r="R238" s="205" t="s">
        <v>740</v>
      </c>
    </row>
    <row r="239" spans="1:18" s="6" customFormat="1" x14ac:dyDescent="0.25">
      <c r="A239" s="204" t="s">
        <v>852</v>
      </c>
      <c r="B239" s="206" t="s">
        <v>846</v>
      </c>
      <c r="C239" s="204" t="s">
        <v>852</v>
      </c>
      <c r="D239" s="207" t="s">
        <v>853</v>
      </c>
      <c r="E239" s="204" t="s">
        <v>852</v>
      </c>
      <c r="F239" s="206" t="s">
        <v>818</v>
      </c>
      <c r="G239" s="204" t="s">
        <v>852</v>
      </c>
      <c r="H239" s="208" t="s">
        <v>110</v>
      </c>
      <c r="R239" s="205" t="s">
        <v>740</v>
      </c>
    </row>
    <row r="240" spans="1:18" s="6" customFormat="1" x14ac:dyDescent="0.25">
      <c r="A240" s="204" t="s">
        <v>854</v>
      </c>
      <c r="B240" s="206" t="s">
        <v>846</v>
      </c>
      <c r="C240" s="204" t="s">
        <v>854</v>
      </c>
      <c r="D240" s="207" t="s">
        <v>691</v>
      </c>
      <c r="E240" s="204" t="s">
        <v>854</v>
      </c>
      <c r="F240" s="206" t="s">
        <v>818</v>
      </c>
      <c r="G240" s="204" t="s">
        <v>854</v>
      </c>
      <c r="H240" s="208" t="s">
        <v>110</v>
      </c>
      <c r="R240" s="205" t="s">
        <v>740</v>
      </c>
    </row>
    <row r="241" spans="1:22" x14ac:dyDescent="0.25">
      <c r="A241" s="157" t="s">
        <v>855</v>
      </c>
      <c r="B241" s="183" t="s">
        <v>856</v>
      </c>
      <c r="C241" s="157" t="s">
        <v>855</v>
      </c>
      <c r="D241" s="159" t="s">
        <v>857</v>
      </c>
      <c r="E241" s="159" t="s">
        <v>855</v>
      </c>
      <c r="F241" s="183" t="s">
        <v>818</v>
      </c>
      <c r="G241" s="159" t="s">
        <v>855</v>
      </c>
      <c r="H241" s="160" t="s">
        <v>110</v>
      </c>
      <c r="R241" s="44" t="s">
        <v>740</v>
      </c>
    </row>
    <row r="242" spans="1:22" x14ac:dyDescent="0.25">
      <c r="A242" s="157" t="s">
        <v>858</v>
      </c>
      <c r="B242" s="183" t="s">
        <v>856</v>
      </c>
      <c r="C242" s="157" t="s">
        <v>858</v>
      </c>
      <c r="D242" s="159" t="s">
        <v>691</v>
      </c>
      <c r="E242" s="159" t="s">
        <v>858</v>
      </c>
      <c r="F242" s="183" t="s">
        <v>818</v>
      </c>
      <c r="G242" s="159" t="s">
        <v>858</v>
      </c>
      <c r="H242" s="160" t="s">
        <v>110</v>
      </c>
      <c r="R242" s="44" t="s">
        <v>740</v>
      </c>
    </row>
    <row r="243" spans="1:22" x14ac:dyDescent="0.25">
      <c r="A243" s="157" t="s">
        <v>135</v>
      </c>
      <c r="B243" s="183" t="s">
        <v>859</v>
      </c>
      <c r="C243" s="157" t="s">
        <v>135</v>
      </c>
      <c r="D243" s="159" t="s">
        <v>860</v>
      </c>
      <c r="E243" s="159" t="s">
        <v>135</v>
      </c>
      <c r="F243" s="183" t="s">
        <v>818</v>
      </c>
      <c r="G243" s="159" t="s">
        <v>135</v>
      </c>
      <c r="H243" s="160" t="s">
        <v>110</v>
      </c>
      <c r="R243" s="44" t="s">
        <v>740</v>
      </c>
    </row>
    <row r="244" spans="1:22" x14ac:dyDescent="0.25">
      <c r="A244" s="157" t="s">
        <v>861</v>
      </c>
      <c r="B244" s="183" t="s">
        <v>859</v>
      </c>
      <c r="C244" s="157" t="s">
        <v>861</v>
      </c>
      <c r="D244" s="159" t="s">
        <v>862</v>
      </c>
      <c r="E244" s="159" t="s">
        <v>861</v>
      </c>
      <c r="F244" s="183" t="s">
        <v>818</v>
      </c>
      <c r="G244" s="159" t="s">
        <v>861</v>
      </c>
      <c r="H244" s="160" t="s">
        <v>110</v>
      </c>
      <c r="R244" s="44" t="s">
        <v>740</v>
      </c>
    </row>
    <row r="245" spans="1:22" x14ac:dyDescent="0.25">
      <c r="A245" s="157" t="s">
        <v>863</v>
      </c>
      <c r="B245" s="183" t="s">
        <v>859</v>
      </c>
      <c r="C245" s="157" t="s">
        <v>863</v>
      </c>
      <c r="D245" s="159" t="s">
        <v>774</v>
      </c>
      <c r="E245" s="159" t="s">
        <v>863</v>
      </c>
      <c r="F245" s="183" t="s">
        <v>818</v>
      </c>
      <c r="G245" s="159" t="s">
        <v>863</v>
      </c>
      <c r="H245" s="160" t="s">
        <v>110</v>
      </c>
      <c r="R245" s="44" t="s">
        <v>740</v>
      </c>
    </row>
    <row r="246" spans="1:22" x14ac:dyDescent="0.25">
      <c r="A246" s="157" t="s">
        <v>140</v>
      </c>
      <c r="B246" s="183" t="s">
        <v>775</v>
      </c>
      <c r="C246" s="157" t="s">
        <v>140</v>
      </c>
      <c r="D246" s="44" t="s">
        <v>776</v>
      </c>
      <c r="E246" s="157" t="s">
        <v>140</v>
      </c>
      <c r="F246" s="183" t="s">
        <v>818</v>
      </c>
      <c r="G246" s="157" t="s">
        <v>140</v>
      </c>
      <c r="H246" s="160" t="s">
        <v>110</v>
      </c>
      <c r="R246" s="44" t="s">
        <v>740</v>
      </c>
    </row>
    <row r="247" spans="1:22" x14ac:dyDescent="0.25">
      <c r="A247" s="157" t="s">
        <v>864</v>
      </c>
      <c r="B247" s="183" t="s">
        <v>775</v>
      </c>
      <c r="C247" s="157" t="s">
        <v>864</v>
      </c>
      <c r="D247" s="159" t="s">
        <v>865</v>
      </c>
      <c r="E247" s="157" t="s">
        <v>864</v>
      </c>
      <c r="F247" s="183" t="s">
        <v>818</v>
      </c>
      <c r="G247" s="157" t="s">
        <v>864</v>
      </c>
      <c r="H247" s="160" t="s">
        <v>110</v>
      </c>
      <c r="R247" s="44" t="s">
        <v>740</v>
      </c>
    </row>
    <row r="248" spans="1:22" x14ac:dyDescent="0.25">
      <c r="A248" s="157" t="s">
        <v>866</v>
      </c>
      <c r="B248" s="183" t="s">
        <v>775</v>
      </c>
      <c r="C248" s="157" t="s">
        <v>866</v>
      </c>
      <c r="D248" s="159" t="s">
        <v>677</v>
      </c>
      <c r="E248" s="157" t="s">
        <v>866</v>
      </c>
      <c r="F248" s="183" t="s">
        <v>818</v>
      </c>
      <c r="G248" s="157" t="s">
        <v>866</v>
      </c>
      <c r="H248" s="160" t="s">
        <v>110</v>
      </c>
      <c r="R248" s="44" t="s">
        <v>740</v>
      </c>
    </row>
    <row r="249" spans="1:22" x14ac:dyDescent="0.25">
      <c r="A249" s="196" t="s">
        <v>867</v>
      </c>
      <c r="B249" s="197" t="s">
        <v>868</v>
      </c>
      <c r="C249" s="196" t="s">
        <v>867</v>
      </c>
      <c r="D249" s="198" t="s">
        <v>869</v>
      </c>
      <c r="E249" s="196" t="s">
        <v>867</v>
      </c>
      <c r="F249" s="197" t="s">
        <v>870</v>
      </c>
      <c r="G249" s="196" t="s">
        <v>867</v>
      </c>
      <c r="H249" s="199" t="s">
        <v>111</v>
      </c>
      <c r="T249" s="62" t="s">
        <v>784</v>
      </c>
      <c r="U249" s="62" t="s">
        <v>785</v>
      </c>
      <c r="V249" s="62" t="s">
        <v>786</v>
      </c>
    </row>
    <row r="250" spans="1:22" x14ac:dyDescent="0.25">
      <c r="A250" s="196" t="s">
        <v>871</v>
      </c>
      <c r="B250" s="197" t="s">
        <v>868</v>
      </c>
      <c r="C250" s="196" t="s">
        <v>871</v>
      </c>
      <c r="D250" s="198" t="s">
        <v>872</v>
      </c>
      <c r="E250" s="196" t="s">
        <v>871</v>
      </c>
      <c r="F250" s="197" t="s">
        <v>870</v>
      </c>
      <c r="G250" s="196" t="s">
        <v>871</v>
      </c>
      <c r="H250" s="199" t="s">
        <v>111</v>
      </c>
      <c r="T250" s="62" t="s">
        <v>784</v>
      </c>
      <c r="U250" s="62" t="s">
        <v>785</v>
      </c>
      <c r="V250" s="62" t="s">
        <v>786</v>
      </c>
    </row>
    <row r="251" spans="1:22" x14ac:dyDescent="0.25">
      <c r="A251" s="196" t="s">
        <v>873</v>
      </c>
      <c r="B251" s="197" t="s">
        <v>874</v>
      </c>
      <c r="C251" s="196" t="s">
        <v>873</v>
      </c>
      <c r="D251" s="198" t="s">
        <v>875</v>
      </c>
      <c r="E251" s="196" t="s">
        <v>873</v>
      </c>
      <c r="F251" s="197" t="s">
        <v>870</v>
      </c>
      <c r="G251" s="196" t="s">
        <v>873</v>
      </c>
      <c r="H251" s="199" t="s">
        <v>111</v>
      </c>
      <c r="T251" s="62" t="s">
        <v>784</v>
      </c>
      <c r="U251" s="62" t="s">
        <v>785</v>
      </c>
      <c r="V251" s="62" t="s">
        <v>786</v>
      </c>
    </row>
    <row r="252" spans="1:22" x14ac:dyDescent="0.25">
      <c r="A252" s="196" t="s">
        <v>876</v>
      </c>
      <c r="B252" s="197" t="s">
        <v>874</v>
      </c>
      <c r="C252" s="196" t="s">
        <v>876</v>
      </c>
      <c r="D252" s="198" t="s">
        <v>877</v>
      </c>
      <c r="E252" s="196" t="s">
        <v>876</v>
      </c>
      <c r="F252" s="197" t="s">
        <v>870</v>
      </c>
      <c r="G252" s="196" t="s">
        <v>876</v>
      </c>
      <c r="H252" s="199" t="s">
        <v>111</v>
      </c>
      <c r="T252" s="62" t="s">
        <v>784</v>
      </c>
      <c r="U252" s="62" t="s">
        <v>785</v>
      </c>
      <c r="V252" s="62" t="s">
        <v>786</v>
      </c>
    </row>
    <row r="253" spans="1:22" x14ac:dyDescent="0.25">
      <c r="A253" s="196" t="s">
        <v>878</v>
      </c>
      <c r="B253" s="197" t="s">
        <v>874</v>
      </c>
      <c r="C253" s="196" t="s">
        <v>878</v>
      </c>
      <c r="D253" s="198" t="s">
        <v>788</v>
      </c>
      <c r="E253" s="196" t="s">
        <v>878</v>
      </c>
      <c r="F253" s="197" t="s">
        <v>870</v>
      </c>
      <c r="G253" s="196" t="s">
        <v>878</v>
      </c>
      <c r="H253" s="199" t="s">
        <v>111</v>
      </c>
      <c r="T253" s="62" t="s">
        <v>784</v>
      </c>
      <c r="U253" s="62" t="s">
        <v>785</v>
      </c>
      <c r="V253" s="62" t="s">
        <v>786</v>
      </c>
    </row>
    <row r="254" spans="1:22" x14ac:dyDescent="0.25">
      <c r="A254" s="196" t="s">
        <v>879</v>
      </c>
      <c r="B254" s="197" t="s">
        <v>880</v>
      </c>
      <c r="C254" s="196" t="s">
        <v>879</v>
      </c>
      <c r="D254" s="198" t="s">
        <v>881</v>
      </c>
      <c r="E254" s="196" t="s">
        <v>879</v>
      </c>
      <c r="F254" s="197" t="s">
        <v>870</v>
      </c>
      <c r="G254" s="196" t="s">
        <v>879</v>
      </c>
      <c r="H254" s="199" t="s">
        <v>111</v>
      </c>
      <c r="T254" s="62" t="s">
        <v>784</v>
      </c>
      <c r="U254" s="62" t="s">
        <v>785</v>
      </c>
      <c r="V254" s="62" t="s">
        <v>786</v>
      </c>
    </row>
    <row r="255" spans="1:22" s="6" customFormat="1" x14ac:dyDescent="0.25">
      <c r="A255" s="209" t="s">
        <v>882</v>
      </c>
      <c r="B255" s="210" t="s">
        <v>880</v>
      </c>
      <c r="C255" s="209" t="s">
        <v>882</v>
      </c>
      <c r="D255" s="211" t="s">
        <v>883</v>
      </c>
      <c r="E255" s="209" t="s">
        <v>882</v>
      </c>
      <c r="F255" s="210" t="s">
        <v>870</v>
      </c>
      <c r="G255" s="209" t="s">
        <v>882</v>
      </c>
      <c r="H255" s="212" t="s">
        <v>111</v>
      </c>
      <c r="T255" s="213" t="s">
        <v>784</v>
      </c>
      <c r="U255" s="213" t="s">
        <v>785</v>
      </c>
      <c r="V255" s="213" t="s">
        <v>786</v>
      </c>
    </row>
    <row r="256" spans="1:22" s="6" customFormat="1" x14ac:dyDescent="0.25">
      <c r="A256" s="209" t="s">
        <v>136</v>
      </c>
      <c r="B256" s="210" t="s">
        <v>880</v>
      </c>
      <c r="C256" s="209" t="s">
        <v>136</v>
      </c>
      <c r="D256" s="211" t="s">
        <v>884</v>
      </c>
      <c r="E256" s="209" t="s">
        <v>136</v>
      </c>
      <c r="F256" s="210" t="s">
        <v>870</v>
      </c>
      <c r="G256" s="209" t="s">
        <v>136</v>
      </c>
      <c r="H256" s="212" t="s">
        <v>111</v>
      </c>
      <c r="T256" s="213" t="s">
        <v>784</v>
      </c>
      <c r="U256" s="213" t="s">
        <v>785</v>
      </c>
      <c r="V256" s="213" t="s">
        <v>786</v>
      </c>
    </row>
    <row r="257" spans="1:22" s="6" customFormat="1" x14ac:dyDescent="0.25">
      <c r="A257" s="209" t="s">
        <v>138</v>
      </c>
      <c r="B257" s="210" t="s">
        <v>880</v>
      </c>
      <c r="C257" s="209" t="s">
        <v>138</v>
      </c>
      <c r="D257" s="211" t="s">
        <v>885</v>
      </c>
      <c r="E257" s="209" t="s">
        <v>138</v>
      </c>
      <c r="F257" s="210" t="s">
        <v>870</v>
      </c>
      <c r="G257" s="209" t="s">
        <v>138</v>
      </c>
      <c r="H257" s="212" t="s">
        <v>111</v>
      </c>
      <c r="T257" s="213" t="s">
        <v>784</v>
      </c>
      <c r="U257" s="213" t="s">
        <v>785</v>
      </c>
      <c r="V257" s="213" t="s">
        <v>786</v>
      </c>
    </row>
    <row r="258" spans="1:22" s="6" customFormat="1" x14ac:dyDescent="0.25">
      <c r="A258" s="209" t="s">
        <v>139</v>
      </c>
      <c r="B258" s="210" t="s">
        <v>880</v>
      </c>
      <c r="C258" s="209" t="s">
        <v>139</v>
      </c>
      <c r="D258" s="211" t="s">
        <v>886</v>
      </c>
      <c r="E258" s="209" t="s">
        <v>139</v>
      </c>
      <c r="F258" s="210" t="s">
        <v>870</v>
      </c>
      <c r="G258" s="209" t="s">
        <v>139</v>
      </c>
      <c r="H258" s="212" t="s">
        <v>111</v>
      </c>
      <c r="T258" s="213" t="s">
        <v>784</v>
      </c>
      <c r="U258" s="213" t="s">
        <v>785</v>
      </c>
      <c r="V258" s="213" t="s">
        <v>786</v>
      </c>
    </row>
    <row r="259" spans="1:22" s="6" customFormat="1" x14ac:dyDescent="0.25">
      <c r="A259" s="209" t="s">
        <v>887</v>
      </c>
      <c r="B259" s="210" t="s">
        <v>880</v>
      </c>
      <c r="C259" s="209" t="s">
        <v>887</v>
      </c>
      <c r="D259" s="211" t="s">
        <v>888</v>
      </c>
      <c r="E259" s="209" t="s">
        <v>887</v>
      </c>
      <c r="F259" s="210" t="s">
        <v>870</v>
      </c>
      <c r="G259" s="209" t="s">
        <v>887</v>
      </c>
      <c r="H259" s="212" t="s">
        <v>111</v>
      </c>
      <c r="T259" s="213" t="s">
        <v>784</v>
      </c>
      <c r="U259" s="213" t="s">
        <v>785</v>
      </c>
      <c r="V259" s="213" t="s">
        <v>786</v>
      </c>
    </row>
    <row r="260" spans="1:22" x14ac:dyDescent="0.25">
      <c r="A260" s="196" t="s">
        <v>142</v>
      </c>
      <c r="B260" s="197" t="s">
        <v>889</v>
      </c>
      <c r="C260" s="196" t="s">
        <v>142</v>
      </c>
      <c r="D260" s="198" t="s">
        <v>890</v>
      </c>
      <c r="E260" s="196" t="s">
        <v>142</v>
      </c>
      <c r="F260" s="197" t="s">
        <v>870</v>
      </c>
      <c r="G260" s="196" t="s">
        <v>142</v>
      </c>
      <c r="H260" s="199" t="s">
        <v>111</v>
      </c>
      <c r="T260" s="62" t="s">
        <v>784</v>
      </c>
      <c r="U260" s="62" t="s">
        <v>785</v>
      </c>
      <c r="V260" s="62" t="s">
        <v>786</v>
      </c>
    </row>
    <row r="261" spans="1:22" x14ac:dyDescent="0.25">
      <c r="A261" s="196" t="s">
        <v>891</v>
      </c>
      <c r="B261" s="197" t="s">
        <v>889</v>
      </c>
      <c r="C261" s="196" t="s">
        <v>891</v>
      </c>
      <c r="D261" s="198" t="s">
        <v>803</v>
      </c>
      <c r="E261" s="196" t="s">
        <v>891</v>
      </c>
      <c r="F261" s="197" t="s">
        <v>870</v>
      </c>
      <c r="G261" s="196" t="s">
        <v>891</v>
      </c>
      <c r="H261" s="199" t="s">
        <v>111</v>
      </c>
      <c r="T261" s="62" t="s">
        <v>784</v>
      </c>
      <c r="U261" s="62" t="s">
        <v>785</v>
      </c>
      <c r="V261" s="62" t="s">
        <v>786</v>
      </c>
    </row>
    <row r="262" spans="1:22" x14ac:dyDescent="0.25">
      <c r="A262" s="196" t="s">
        <v>892</v>
      </c>
      <c r="B262" s="197" t="s">
        <v>889</v>
      </c>
      <c r="C262" s="196" t="s">
        <v>892</v>
      </c>
      <c r="D262" s="198" t="s">
        <v>805</v>
      </c>
      <c r="E262" s="196" t="s">
        <v>892</v>
      </c>
      <c r="F262" s="197" t="s">
        <v>870</v>
      </c>
      <c r="G262" s="196" t="s">
        <v>892</v>
      </c>
      <c r="H262" s="199" t="s">
        <v>111</v>
      </c>
      <c r="T262" s="62" t="s">
        <v>784</v>
      </c>
      <c r="U262" s="62" t="s">
        <v>785</v>
      </c>
      <c r="V262" s="62" t="s">
        <v>786</v>
      </c>
    </row>
    <row r="263" spans="1:22" x14ac:dyDescent="0.25">
      <c r="A263" s="196" t="s">
        <v>893</v>
      </c>
      <c r="B263" s="197" t="s">
        <v>889</v>
      </c>
      <c r="C263" s="196" t="s">
        <v>893</v>
      </c>
      <c r="D263" s="198" t="s">
        <v>894</v>
      </c>
      <c r="E263" s="196" t="s">
        <v>893</v>
      </c>
      <c r="F263" s="197" t="s">
        <v>870</v>
      </c>
      <c r="G263" s="196" t="s">
        <v>893</v>
      </c>
      <c r="H263" s="199" t="s">
        <v>111</v>
      </c>
      <c r="T263" s="62" t="s">
        <v>784</v>
      </c>
      <c r="U263" s="62" t="s">
        <v>785</v>
      </c>
      <c r="V263" s="62" t="s">
        <v>786</v>
      </c>
    </row>
    <row r="264" spans="1:22" x14ac:dyDescent="0.25">
      <c r="A264" s="196" t="s">
        <v>895</v>
      </c>
      <c r="B264" s="197" t="s">
        <v>889</v>
      </c>
      <c r="C264" s="196" t="s">
        <v>895</v>
      </c>
      <c r="D264" s="198" t="s">
        <v>896</v>
      </c>
      <c r="E264" s="196" t="s">
        <v>895</v>
      </c>
      <c r="F264" s="197" t="s">
        <v>870</v>
      </c>
      <c r="G264" s="196" t="s">
        <v>895</v>
      </c>
      <c r="H264" s="199" t="s">
        <v>111</v>
      </c>
      <c r="T264" s="62" t="s">
        <v>784</v>
      </c>
      <c r="U264" s="62" t="s">
        <v>785</v>
      </c>
      <c r="V264" s="62" t="s">
        <v>786</v>
      </c>
    </row>
    <row r="267" spans="1:22" ht="15.75" thickBot="1" x14ac:dyDescent="0.3">
      <c r="A267" s="1" t="s">
        <v>813</v>
      </c>
      <c r="B267" s="1" t="s">
        <v>987</v>
      </c>
    </row>
    <row r="268" spans="1:22" ht="15.75" thickBot="1" x14ac:dyDescent="0.3">
      <c r="A268" s="153" t="s">
        <v>510</v>
      </c>
      <c r="B268" s="154" t="s">
        <v>107</v>
      </c>
      <c r="C268" s="153" t="s">
        <v>510</v>
      </c>
      <c r="D268" s="5" t="s">
        <v>511</v>
      </c>
      <c r="E268" s="153" t="s">
        <v>510</v>
      </c>
      <c r="F268" s="155" t="s">
        <v>512</v>
      </c>
      <c r="G268" s="153" t="s">
        <v>510</v>
      </c>
      <c r="H268" s="156" t="s">
        <v>513</v>
      </c>
      <c r="I268" s="1"/>
      <c r="J268" s="1"/>
      <c r="K268" s="1"/>
      <c r="L268" s="1"/>
      <c r="M268" s="1"/>
      <c r="N268" s="1"/>
    </row>
    <row r="269" spans="1:22" x14ac:dyDescent="0.25">
      <c r="A269" s="15" t="s">
        <v>43</v>
      </c>
      <c r="B269" s="16" t="s">
        <v>43</v>
      </c>
      <c r="C269" s="16" t="s">
        <v>43</v>
      </c>
      <c r="D269" s="16" t="s">
        <v>43</v>
      </c>
      <c r="E269" s="16" t="s">
        <v>43</v>
      </c>
      <c r="F269" s="7" t="s">
        <v>43</v>
      </c>
      <c r="G269" s="16" t="s">
        <v>43</v>
      </c>
      <c r="H269" s="8" t="s">
        <v>43</v>
      </c>
      <c r="I269" s="1"/>
      <c r="J269" s="1"/>
      <c r="K269" s="1"/>
      <c r="L269" s="1"/>
      <c r="M269" s="1"/>
      <c r="N269" s="1"/>
    </row>
    <row r="270" spans="1:22" s="6" customFormat="1" x14ac:dyDescent="0.25">
      <c r="A270" s="204" t="s">
        <v>777</v>
      </c>
      <c r="B270" s="204" t="s">
        <v>127</v>
      </c>
      <c r="C270" s="204" t="s">
        <v>777</v>
      </c>
      <c r="D270" s="204" t="s">
        <v>832</v>
      </c>
      <c r="E270" s="204" t="s">
        <v>777</v>
      </c>
      <c r="F270" s="204" t="s">
        <v>818</v>
      </c>
      <c r="G270" s="204" t="s">
        <v>777</v>
      </c>
      <c r="H270" s="204" t="s">
        <v>110</v>
      </c>
      <c r="R270" s="205" t="s">
        <v>740</v>
      </c>
    </row>
    <row r="271" spans="1:22" s="6" customFormat="1" x14ac:dyDescent="0.25">
      <c r="A271" s="204" t="s">
        <v>133</v>
      </c>
      <c r="B271" s="206" t="s">
        <v>846</v>
      </c>
      <c r="C271" s="204" t="s">
        <v>133</v>
      </c>
      <c r="D271" s="207" t="s">
        <v>847</v>
      </c>
      <c r="E271" s="204" t="s">
        <v>133</v>
      </c>
      <c r="F271" s="206" t="s">
        <v>818</v>
      </c>
      <c r="G271" s="204" t="s">
        <v>133</v>
      </c>
      <c r="H271" s="208" t="s">
        <v>110</v>
      </c>
      <c r="R271" s="205" t="s">
        <v>740</v>
      </c>
    </row>
    <row r="272" spans="1:22" s="6" customFormat="1" x14ac:dyDescent="0.25">
      <c r="A272" s="209" t="s">
        <v>882</v>
      </c>
      <c r="B272" s="210" t="s">
        <v>880</v>
      </c>
      <c r="C272" s="209" t="s">
        <v>882</v>
      </c>
      <c r="D272" s="211" t="s">
        <v>883</v>
      </c>
      <c r="E272" s="209" t="s">
        <v>882</v>
      </c>
      <c r="F272" s="210" t="s">
        <v>870</v>
      </c>
      <c r="G272" s="209" t="s">
        <v>882</v>
      </c>
      <c r="H272" s="212" t="s">
        <v>111</v>
      </c>
      <c r="T272" s="213" t="s">
        <v>784</v>
      </c>
      <c r="U272" s="213" t="s">
        <v>785</v>
      </c>
      <c r="V272" s="213" t="s">
        <v>786</v>
      </c>
    </row>
    <row r="273" spans="1:22" s="6" customFormat="1" x14ac:dyDescent="0.25">
      <c r="A273" s="209" t="s">
        <v>139</v>
      </c>
      <c r="B273" s="210" t="s">
        <v>880</v>
      </c>
      <c r="C273" s="209" t="s">
        <v>139</v>
      </c>
      <c r="D273" s="211" t="s">
        <v>886</v>
      </c>
      <c r="E273" s="209" t="s">
        <v>139</v>
      </c>
      <c r="F273" s="210" t="s">
        <v>870</v>
      </c>
      <c r="G273" s="209" t="s">
        <v>139</v>
      </c>
      <c r="H273" s="212" t="s">
        <v>111</v>
      </c>
      <c r="T273" s="213" t="s">
        <v>784</v>
      </c>
      <c r="U273" s="213" t="s">
        <v>785</v>
      </c>
      <c r="V273" s="213" t="s">
        <v>786</v>
      </c>
    </row>
  </sheetData>
  <sheetProtection sheet="1" objects="1" scenarios="1" selectLockedCells="1" selectUnlockedCells="1"/>
  <phoneticPr fontId="25" type="noConversion"/>
  <pageMargins left="0.7" right="0.7" top="0.75" bottom="0.75" header="0.3" footer="0.3"/>
  <pageSetup paperSize="9" firstPageNumber="2147483648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Mode d'emploi</vt:lpstr>
      <vt:lpstr>1. Présentation générale</vt:lpstr>
      <vt:lpstr>2. Problématisation E32a</vt:lpstr>
      <vt:lpstr>3. Scénario E32a</vt:lpstr>
      <vt:lpstr>4. Barème E32a</vt:lpstr>
      <vt:lpstr>5. Transfert vers grille E32a</vt:lpstr>
      <vt:lpstr>Tâches</vt:lpstr>
      <vt:lpstr>Données générales</vt:lpstr>
      <vt:lpstr>Compétences</vt:lpstr>
      <vt:lpstr>Savoirs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dramstein</dc:creator>
  <cp:lastModifiedBy>lmauclair</cp:lastModifiedBy>
  <cp:revision>2</cp:revision>
  <dcterms:created xsi:type="dcterms:W3CDTF">2021-11-18T14:19:30Z</dcterms:created>
  <dcterms:modified xsi:type="dcterms:W3CDTF">2025-03-23T09:52:58Z</dcterms:modified>
</cp:coreProperties>
</file>