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C:\Users\dramstein\Desktop\ac-strasbourg\Energétique\MFER\MFER 2024\"/>
    </mc:Choice>
  </mc:AlternateContent>
  <xr:revisionPtr revIDLastSave="0" documentId="13_ncr:1_{7DFE323C-CA51-4E9D-80F6-CBBC7500E941}" xr6:coauthVersionLast="36" xr6:coauthVersionMax="47" xr10:uidLastSave="{00000000-0000-0000-0000-000000000000}"/>
  <bookViews>
    <workbookView xWindow="0" yWindow="0" windowWidth="19200" windowHeight="6350" activeTab="1" xr2:uid="{00000000-000D-0000-FFFF-FFFF00000000}"/>
  </bookViews>
  <sheets>
    <sheet name="Mode d'emploi" sheetId="1" r:id="rId1"/>
    <sheet name="1. Présentation générale" sheetId="2" r:id="rId2"/>
    <sheet name="2. Problématisation E32b" sheetId="3" r:id="rId3"/>
    <sheet name="3. Scénario E32b" sheetId="4" r:id="rId4"/>
    <sheet name="4. Barème E32b" sheetId="5" r:id="rId5"/>
    <sheet name="5. Transfert vers grille E32b" sheetId="10" r:id="rId6"/>
    <sheet name="Tâches" sheetId="7" state="hidden" r:id="rId7"/>
    <sheet name="Données générales" sheetId="6" state="hidden" r:id="rId8"/>
    <sheet name="Compétences" sheetId="8" state="hidden" r:id="rId9"/>
    <sheet name="Savoirs" sheetId="9" state="hidden" r:id="rId10"/>
  </sheets>
  <calcPr calcId="191029"/>
</workbook>
</file>

<file path=xl/calcChain.xml><?xml version="1.0" encoding="utf-8"?>
<calcChain xmlns="http://schemas.openxmlformats.org/spreadsheetml/2006/main">
  <c r="AT16" i="5" l="1"/>
  <c r="AR16" i="5"/>
  <c r="AP16" i="5"/>
  <c r="AN16" i="5"/>
  <c r="AT15" i="5"/>
  <c r="AR15" i="5"/>
  <c r="AP15" i="5"/>
  <c r="AN15" i="5"/>
  <c r="AT14" i="5"/>
  <c r="AR14" i="5"/>
  <c r="AP14" i="5"/>
  <c r="AN14" i="5"/>
  <c r="AT13" i="5"/>
  <c r="AR13" i="5"/>
  <c r="AP13" i="5"/>
  <c r="AN13" i="5"/>
  <c r="AT12" i="5"/>
  <c r="AR12" i="5"/>
  <c r="AP12" i="5"/>
  <c r="AN12" i="5"/>
  <c r="AT11" i="5"/>
  <c r="AR11" i="5"/>
  <c r="AP11" i="5"/>
  <c r="AN11" i="5"/>
  <c r="AT10" i="5"/>
  <c r="AR10" i="5"/>
  <c r="AP10" i="5"/>
  <c r="AN10" i="5"/>
  <c r="AT9" i="5"/>
  <c r="AR9" i="5"/>
  <c r="AP9" i="5"/>
  <c r="AN9" i="5"/>
  <c r="AT8" i="5"/>
  <c r="AR8" i="5"/>
  <c r="AP8" i="5"/>
  <c r="AN8" i="5"/>
  <c r="AT7" i="5"/>
  <c r="AR7" i="5"/>
  <c r="AP7" i="5"/>
  <c r="AN7" i="5"/>
  <c r="AT6" i="5"/>
  <c r="AR6" i="5"/>
  <c r="AP6" i="5"/>
  <c r="AN6" i="5"/>
  <c r="AT5" i="5"/>
  <c r="AR5" i="5"/>
  <c r="AP5" i="5"/>
  <c r="AN5" i="5"/>
  <c r="AT4" i="5"/>
  <c r="AR4" i="5"/>
  <c r="AP4" i="5"/>
  <c r="AN4" i="5"/>
  <c r="G12" i="10"/>
  <c r="F12" i="10"/>
  <c r="E12" i="10"/>
  <c r="D12" i="10"/>
  <c r="C12" i="10"/>
  <c r="G11" i="10"/>
  <c r="F11" i="10"/>
  <c r="E11" i="10"/>
  <c r="D11" i="10"/>
  <c r="C11" i="10"/>
  <c r="D10" i="10"/>
  <c r="E10" i="10"/>
  <c r="F10" i="10"/>
  <c r="G10" i="10"/>
  <c r="C10" i="10"/>
  <c r="G9" i="10"/>
  <c r="F9" i="10"/>
  <c r="E9" i="10"/>
  <c r="D9" i="10"/>
  <c r="C9" i="10"/>
  <c r="G8" i="10"/>
  <c r="F8" i="10"/>
  <c r="E8" i="10"/>
  <c r="D8" i="10"/>
  <c r="C8" i="10"/>
  <c r="G7" i="10"/>
  <c r="F7" i="10"/>
  <c r="E7" i="10"/>
  <c r="D7" i="10"/>
  <c r="C7" i="10"/>
  <c r="G6" i="10"/>
  <c r="F6" i="10"/>
  <c r="E6" i="10"/>
  <c r="D6" i="10"/>
  <c r="C6" i="10"/>
  <c r="AI22" i="5"/>
  <c r="AH22" i="5"/>
  <c r="W22" i="5"/>
  <c r="Y22" i="5"/>
  <c r="AA22" i="5"/>
  <c r="AM22" i="5"/>
  <c r="AL22" i="5"/>
  <c r="AC22" i="5"/>
  <c r="AB22" i="5"/>
  <c r="Z22" i="5"/>
  <c r="X22" i="5"/>
  <c r="V22" i="5"/>
  <c r="R22" i="5"/>
  <c r="S22" i="5" s="1"/>
  <c r="Q22" i="5"/>
  <c r="P22" i="5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20" i="4"/>
  <c r="H6" i="4"/>
  <c r="H7" i="4"/>
  <c r="H8" i="4"/>
  <c r="H9" i="4"/>
  <c r="H10" i="4"/>
  <c r="H11" i="4"/>
  <c r="H12" i="4"/>
  <c r="H13" i="4"/>
  <c r="H14" i="4"/>
  <c r="H15" i="4"/>
  <c r="H16" i="4"/>
  <c r="H17" i="4"/>
  <c r="G20" i="4"/>
  <c r="G19" i="4"/>
  <c r="G6" i="4"/>
  <c r="G7" i="4"/>
  <c r="G8" i="4"/>
  <c r="G9" i="4"/>
  <c r="G10" i="4"/>
  <c r="G11" i="4"/>
  <c r="G12" i="4"/>
  <c r="G13" i="4"/>
  <c r="G14" i="4"/>
  <c r="G15" i="4"/>
  <c r="G16" i="4"/>
  <c r="G17" i="4"/>
  <c r="G5" i="4"/>
  <c r="F6" i="4"/>
  <c r="F7" i="4"/>
  <c r="F8" i="4"/>
  <c r="F9" i="4"/>
  <c r="F10" i="4"/>
  <c r="F11" i="4"/>
  <c r="F12" i="4"/>
  <c r="F13" i="4"/>
  <c r="F14" i="4"/>
  <c r="F15" i="4"/>
  <c r="F16" i="4"/>
  <c r="F17" i="4"/>
  <c r="F5" i="4"/>
  <c r="E6" i="4"/>
  <c r="E7" i="4"/>
  <c r="E8" i="4"/>
  <c r="E9" i="4"/>
  <c r="E10" i="4"/>
  <c r="E11" i="4"/>
  <c r="E12" i="4"/>
  <c r="E13" i="4"/>
  <c r="E14" i="4"/>
  <c r="E15" i="4"/>
  <c r="E16" i="4"/>
  <c r="E17" i="4"/>
  <c r="E5" i="4"/>
  <c r="C5" i="4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I19" i="4" l="1"/>
  <c r="AT18" i="5" l="1"/>
  <c r="AR18" i="5"/>
  <c r="AP18" i="5"/>
  <c r="AN18" i="5"/>
  <c r="AL18" i="5"/>
  <c r="AJ18" i="5"/>
  <c r="AH18" i="5"/>
  <c r="AF18" i="5"/>
  <c r="AD18" i="5"/>
  <c r="AB18" i="5"/>
  <c r="Z18" i="5"/>
  <c r="X18" i="5"/>
  <c r="V18" i="5"/>
  <c r="T18" i="5"/>
  <c r="R18" i="5"/>
  <c r="P18" i="5"/>
  <c r="K15" i="5" l="1"/>
  <c r="K16" i="5"/>
  <c r="L15" i="5"/>
  <c r="L16" i="5"/>
  <c r="M15" i="5"/>
  <c r="M16" i="5"/>
  <c r="F5" i="5"/>
  <c r="AB5" i="5" s="1"/>
  <c r="AC5" i="5" s="1"/>
  <c r="F14" i="5"/>
  <c r="AB14" i="5" s="1"/>
  <c r="AC14" i="5" s="1"/>
  <c r="E11" i="5"/>
  <c r="D5" i="5"/>
  <c r="D6" i="5"/>
  <c r="D7" i="5"/>
  <c r="D8" i="5"/>
  <c r="D9" i="5"/>
  <c r="D10" i="5"/>
  <c r="D11" i="5"/>
  <c r="D12" i="5"/>
  <c r="D13" i="5"/>
  <c r="D14" i="5"/>
  <c r="D15" i="5"/>
  <c r="D16" i="5"/>
  <c r="F16" i="5"/>
  <c r="AB16" i="5" s="1"/>
  <c r="AC16" i="5" s="1"/>
  <c r="F15" i="5"/>
  <c r="AB15" i="5" s="1"/>
  <c r="AC15" i="5" s="1"/>
  <c r="F13" i="5"/>
  <c r="AB13" i="5" s="1"/>
  <c r="AC13" i="5" s="1"/>
  <c r="F12" i="5"/>
  <c r="AB12" i="5" s="1"/>
  <c r="AC12" i="5" s="1"/>
  <c r="F11" i="5"/>
  <c r="AB11" i="5" s="1"/>
  <c r="AC11" i="5" s="1"/>
  <c r="F10" i="5"/>
  <c r="AB10" i="5" s="1"/>
  <c r="AC10" i="5" s="1"/>
  <c r="F9" i="5"/>
  <c r="AB9" i="5" s="1"/>
  <c r="AC9" i="5" s="1"/>
  <c r="F8" i="5"/>
  <c r="AB8" i="5" s="1"/>
  <c r="AC8" i="5" s="1"/>
  <c r="F7" i="5"/>
  <c r="AB7" i="5" s="1"/>
  <c r="AC7" i="5" s="1"/>
  <c r="F6" i="5"/>
  <c r="AB6" i="5" s="1"/>
  <c r="AC6" i="5" s="1"/>
  <c r="E16" i="5"/>
  <c r="E15" i="5"/>
  <c r="E14" i="5"/>
  <c r="E13" i="5"/>
  <c r="E12" i="5"/>
  <c r="E10" i="5"/>
  <c r="E9" i="5"/>
  <c r="E8" i="5"/>
  <c r="E7" i="5"/>
  <c r="E6" i="5"/>
  <c r="E5" i="5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G3" i="9"/>
  <c r="F3" i="9"/>
  <c r="R15" i="5" l="1"/>
  <c r="S15" i="5" s="1"/>
  <c r="AD15" i="5"/>
  <c r="AE15" i="5" s="1"/>
  <c r="X15" i="5"/>
  <c r="Y15" i="5" s="1"/>
  <c r="T15" i="5"/>
  <c r="U15" i="5" s="1"/>
  <c r="Z15" i="5"/>
  <c r="AA15" i="5" s="1"/>
  <c r="AH15" i="5"/>
  <c r="AI15" i="5" s="1"/>
  <c r="V15" i="5"/>
  <c r="W15" i="5" s="1"/>
  <c r="P15" i="5"/>
  <c r="Q15" i="5" s="1"/>
  <c r="V16" i="5"/>
  <c r="W16" i="5" s="1"/>
  <c r="Z16" i="5"/>
  <c r="AA16" i="5" s="1"/>
  <c r="AD16" i="5"/>
  <c r="AE16" i="5" s="1"/>
  <c r="X16" i="5"/>
  <c r="Y16" i="5" s="1"/>
  <c r="P16" i="5"/>
  <c r="Q16" i="5" s="1"/>
  <c r="AH16" i="5"/>
  <c r="AI16" i="5" s="1"/>
  <c r="R16" i="5"/>
  <c r="S16" i="5" s="1"/>
  <c r="T16" i="5"/>
  <c r="U16" i="5" s="1"/>
  <c r="AF16" i="5"/>
  <c r="AG16" i="5" s="1"/>
  <c r="AO16" i="5"/>
  <c r="AJ15" i="5"/>
  <c r="AK15" i="5" s="1"/>
  <c r="AL16" i="5"/>
  <c r="AM16" i="5" s="1"/>
  <c r="AU15" i="5"/>
  <c r="AJ16" i="5"/>
  <c r="AK16" i="5" s="1"/>
  <c r="AS15" i="5"/>
  <c r="AU16" i="5"/>
  <c r="AQ15" i="5"/>
  <c r="AF15" i="5"/>
  <c r="AG15" i="5" s="1"/>
  <c r="AS16" i="5"/>
  <c r="AO15" i="5"/>
  <c r="AQ16" i="5"/>
  <c r="AL15" i="5"/>
  <c r="AM15" i="5" s="1"/>
  <c r="O16" i="5"/>
  <c r="N15" i="5"/>
  <c r="N16" i="5"/>
  <c r="O15" i="5"/>
  <c r="O20" i="4"/>
  <c r="O21" i="4" s="1"/>
  <c r="N19" i="4"/>
  <c r="N21" i="4" s="1"/>
  <c r="L14" i="5" l="1"/>
  <c r="L13" i="5"/>
  <c r="L12" i="5"/>
  <c r="L11" i="5"/>
  <c r="L10" i="5"/>
  <c r="K14" i="5" l="1"/>
  <c r="K13" i="5"/>
  <c r="K12" i="5"/>
  <c r="K11" i="5"/>
  <c r="K10" i="5"/>
  <c r="K5" i="5"/>
  <c r="L5" i="5"/>
  <c r="K7" i="5"/>
  <c r="L7" i="5"/>
  <c r="L8" i="5"/>
  <c r="K9" i="5"/>
  <c r="L9" i="5"/>
  <c r="AF6" i="5"/>
  <c r="AG6" i="5" s="1"/>
  <c r="AF14" i="5"/>
  <c r="D4" i="5"/>
  <c r="F4" i="5"/>
  <c r="AB4" i="5" s="1"/>
  <c r="AC4" i="5" s="1"/>
  <c r="E4" i="5"/>
  <c r="AC17" i="5" l="1"/>
  <c r="AB17" i="5"/>
  <c r="K17" i="5"/>
  <c r="L17" i="5"/>
  <c r="AF8" i="5"/>
  <c r="AL8" i="5"/>
  <c r="AJ8" i="5"/>
  <c r="AK8" i="5" s="1"/>
  <c r="AL4" i="5"/>
  <c r="AJ4" i="5"/>
  <c r="AL5" i="5"/>
  <c r="AJ5" i="5"/>
  <c r="AK5" i="5" s="1"/>
  <c r="AL14" i="5"/>
  <c r="AJ14" i="5"/>
  <c r="AK14" i="5" s="1"/>
  <c r="AF5" i="5"/>
  <c r="AF7" i="5"/>
  <c r="AL7" i="5"/>
  <c r="AJ7" i="5"/>
  <c r="AK7" i="5" s="1"/>
  <c r="AF12" i="5"/>
  <c r="AJ12" i="5"/>
  <c r="AK12" i="5" s="1"/>
  <c r="AL12" i="5"/>
  <c r="AF11" i="5"/>
  <c r="AL11" i="5"/>
  <c r="AJ11" i="5"/>
  <c r="AF10" i="5"/>
  <c r="AL10" i="5"/>
  <c r="AJ10" i="5"/>
  <c r="AK10" i="5" s="1"/>
  <c r="AL6" i="5"/>
  <c r="AM6" i="5" s="1"/>
  <c r="AJ6" i="5"/>
  <c r="AK6" i="5" s="1"/>
  <c r="AU6" i="5"/>
  <c r="AF13" i="5"/>
  <c r="AJ13" i="5"/>
  <c r="AK13" i="5" s="1"/>
  <c r="AL13" i="5"/>
  <c r="AF9" i="5"/>
  <c r="AJ9" i="5"/>
  <c r="AK9" i="5" s="1"/>
  <c r="AL9" i="5"/>
  <c r="AF4" i="5"/>
  <c r="AT17" i="5" l="1"/>
  <c r="AN17" i="5"/>
  <c r="AF17" i="5"/>
  <c r="AR17" i="5"/>
  <c r="AL17" i="5"/>
  <c r="AJ17" i="5"/>
  <c r="AP17" i="5"/>
  <c r="Q6" i="4"/>
  <c r="Q7" i="4"/>
  <c r="Q8" i="4"/>
  <c r="Q9" i="4"/>
  <c r="Q10" i="4"/>
  <c r="Q11" i="4"/>
  <c r="Q12" i="4"/>
  <c r="Q13" i="4"/>
  <c r="Q14" i="4"/>
  <c r="Q15" i="4"/>
  <c r="Q16" i="4"/>
  <c r="Q17" i="4"/>
  <c r="Q5" i="4"/>
  <c r="C5" i="5"/>
  <c r="C6" i="5"/>
  <c r="C7" i="5"/>
  <c r="C8" i="5"/>
  <c r="C9" i="5"/>
  <c r="C10" i="5"/>
  <c r="C11" i="5"/>
  <c r="C12" i="5"/>
  <c r="C13" i="5"/>
  <c r="C14" i="5"/>
  <c r="C4" i="5"/>
  <c r="Q21" i="4" l="1"/>
  <c r="Q19" i="4"/>
  <c r="Q22" i="4"/>
  <c r="Q20" i="4"/>
  <c r="Q23" i="4"/>
  <c r="AU14" i="5"/>
  <c r="AS14" i="5"/>
  <c r="AQ14" i="5"/>
  <c r="AO14" i="5"/>
  <c r="AM14" i="5"/>
  <c r="AH14" i="5"/>
  <c r="AI14" i="5" s="1"/>
  <c r="AG14" i="5"/>
  <c r="AD14" i="5"/>
  <c r="AE14" i="5" s="1"/>
  <c r="Z14" i="5"/>
  <c r="AA14" i="5" s="1"/>
  <c r="X14" i="5"/>
  <c r="Y14" i="5" s="1"/>
  <c r="V14" i="5"/>
  <c r="T14" i="5"/>
  <c r="U14" i="5" s="1"/>
  <c r="R14" i="5"/>
  <c r="S14" i="5" s="1"/>
  <c r="P14" i="5"/>
  <c r="Q14" i="5" s="1"/>
  <c r="M14" i="5"/>
  <c r="O14" i="5" s="1"/>
  <c r="AU13" i="5"/>
  <c r="AS13" i="5"/>
  <c r="AQ13" i="5"/>
  <c r="AO13" i="5"/>
  <c r="AM13" i="5"/>
  <c r="AH13" i="5"/>
  <c r="AI13" i="5" s="1"/>
  <c r="AG13" i="5"/>
  <c r="AD13" i="5"/>
  <c r="AE13" i="5" s="1"/>
  <c r="Z13" i="5"/>
  <c r="AA13" i="5" s="1"/>
  <c r="X13" i="5"/>
  <c r="Y13" i="5" s="1"/>
  <c r="V13" i="5"/>
  <c r="W13" i="5" s="1"/>
  <c r="T13" i="5"/>
  <c r="U13" i="5" s="1"/>
  <c r="R13" i="5"/>
  <c r="S13" i="5" s="1"/>
  <c r="P13" i="5"/>
  <c r="Q13" i="5" s="1"/>
  <c r="M13" i="5"/>
  <c r="O13" i="5" s="1"/>
  <c r="AU12" i="5"/>
  <c r="AS12" i="5"/>
  <c r="AQ12" i="5"/>
  <c r="AO12" i="5"/>
  <c r="AM12" i="5"/>
  <c r="AH12" i="5"/>
  <c r="AI12" i="5" s="1"/>
  <c r="AG12" i="5"/>
  <c r="AD12" i="5"/>
  <c r="AE12" i="5" s="1"/>
  <c r="Z12" i="5"/>
  <c r="AA12" i="5" s="1"/>
  <c r="X12" i="5"/>
  <c r="Y12" i="5" s="1"/>
  <c r="V12" i="5"/>
  <c r="W12" i="5" s="1"/>
  <c r="T12" i="5"/>
  <c r="U12" i="5" s="1"/>
  <c r="R12" i="5"/>
  <c r="S12" i="5" s="1"/>
  <c r="P12" i="5"/>
  <c r="Q12" i="5" s="1"/>
  <c r="M12" i="5"/>
  <c r="O12" i="5" s="1"/>
  <c r="AU11" i="5"/>
  <c r="AS11" i="5"/>
  <c r="AQ11" i="5"/>
  <c r="AO11" i="5"/>
  <c r="AM11" i="5"/>
  <c r="AH11" i="5"/>
  <c r="AI11" i="5" s="1"/>
  <c r="AG11" i="5"/>
  <c r="AD11" i="5"/>
  <c r="AE11" i="5" s="1"/>
  <c r="Z11" i="5"/>
  <c r="AA11" i="5" s="1"/>
  <c r="X11" i="5"/>
  <c r="Y11" i="5" s="1"/>
  <c r="V11" i="5"/>
  <c r="W11" i="5" s="1"/>
  <c r="T11" i="5"/>
  <c r="U11" i="5" s="1"/>
  <c r="R11" i="5"/>
  <c r="S11" i="5" s="1"/>
  <c r="P11" i="5"/>
  <c r="Q11" i="5" s="1"/>
  <c r="M11" i="5"/>
  <c r="O11" i="5" s="1"/>
  <c r="AU10" i="5"/>
  <c r="AS10" i="5"/>
  <c r="AQ10" i="5"/>
  <c r="AO10" i="5"/>
  <c r="AM10" i="5"/>
  <c r="AH10" i="5"/>
  <c r="AI10" i="5" s="1"/>
  <c r="AG10" i="5"/>
  <c r="AD10" i="5"/>
  <c r="AE10" i="5" s="1"/>
  <c r="Z10" i="5"/>
  <c r="AA10" i="5" s="1"/>
  <c r="X10" i="5"/>
  <c r="Y10" i="5" s="1"/>
  <c r="V10" i="5"/>
  <c r="W10" i="5" s="1"/>
  <c r="T10" i="5"/>
  <c r="U10" i="5" s="1"/>
  <c r="R10" i="5"/>
  <c r="S10" i="5" s="1"/>
  <c r="P10" i="5"/>
  <c r="Q10" i="5" s="1"/>
  <c r="M10" i="5"/>
  <c r="O10" i="5" s="1"/>
  <c r="AU9" i="5"/>
  <c r="AS9" i="5"/>
  <c r="AM9" i="5"/>
  <c r="AH9" i="5"/>
  <c r="AI9" i="5" s="1"/>
  <c r="AG9" i="5"/>
  <c r="AD9" i="5"/>
  <c r="AE9" i="5" s="1"/>
  <c r="Z9" i="5"/>
  <c r="AA9" i="5" s="1"/>
  <c r="X9" i="5"/>
  <c r="Y9" i="5" s="1"/>
  <c r="V9" i="5"/>
  <c r="W9" i="5" s="1"/>
  <c r="T9" i="5"/>
  <c r="U9" i="5" s="1"/>
  <c r="R9" i="5"/>
  <c r="S9" i="5" s="1"/>
  <c r="P9" i="5"/>
  <c r="Q9" i="5" s="1"/>
  <c r="M9" i="5"/>
  <c r="AU8" i="5"/>
  <c r="AQ8" i="5"/>
  <c r="AO8" i="5"/>
  <c r="AH8" i="5"/>
  <c r="AI8" i="5" s="1"/>
  <c r="AG8" i="5"/>
  <c r="AD8" i="5"/>
  <c r="AE8" i="5" s="1"/>
  <c r="Z8" i="5"/>
  <c r="AA8" i="5" s="1"/>
  <c r="X8" i="5"/>
  <c r="V8" i="5"/>
  <c r="W8" i="5" s="1"/>
  <c r="T8" i="5"/>
  <c r="U8" i="5" s="1"/>
  <c r="R8" i="5"/>
  <c r="S8" i="5" s="1"/>
  <c r="P8" i="5"/>
  <c r="Q8" i="5" s="1"/>
  <c r="M8" i="5"/>
  <c r="AU7" i="5"/>
  <c r="AS7" i="5"/>
  <c r="AO7" i="5"/>
  <c r="AH7" i="5"/>
  <c r="AI7" i="5" s="1"/>
  <c r="AG7" i="5"/>
  <c r="AD7" i="5"/>
  <c r="AE7" i="5" s="1"/>
  <c r="Z7" i="5"/>
  <c r="AA7" i="5" s="1"/>
  <c r="X7" i="5"/>
  <c r="Y7" i="5" s="1"/>
  <c r="V7" i="5"/>
  <c r="W7" i="5" s="1"/>
  <c r="T7" i="5"/>
  <c r="U7" i="5" s="1"/>
  <c r="R7" i="5"/>
  <c r="S7" i="5" s="1"/>
  <c r="M7" i="5"/>
  <c r="AH6" i="5"/>
  <c r="AI6" i="5" s="1"/>
  <c r="AD6" i="5"/>
  <c r="AE6" i="5" s="1"/>
  <c r="Z6" i="5"/>
  <c r="AA6" i="5" s="1"/>
  <c r="X6" i="5"/>
  <c r="Y6" i="5" s="1"/>
  <c r="V6" i="5"/>
  <c r="W6" i="5" s="1"/>
  <c r="T6" i="5"/>
  <c r="U6" i="5" s="1"/>
  <c r="P6" i="5"/>
  <c r="Q6" i="5" s="1"/>
  <c r="M6" i="5"/>
  <c r="AQ6" i="5" s="1"/>
  <c r="AU5" i="5"/>
  <c r="AS5" i="5"/>
  <c r="AO5" i="5"/>
  <c r="AH5" i="5"/>
  <c r="AI5" i="5" s="1"/>
  <c r="AG5" i="5"/>
  <c r="AD5" i="5"/>
  <c r="AE5" i="5" s="1"/>
  <c r="X5" i="5"/>
  <c r="Y5" i="5" s="1"/>
  <c r="V5" i="5"/>
  <c r="W5" i="5" s="1"/>
  <c r="T5" i="5"/>
  <c r="U5" i="5" s="1"/>
  <c r="R5" i="5"/>
  <c r="S5" i="5" s="1"/>
  <c r="P5" i="5"/>
  <c r="Q5" i="5" s="1"/>
  <c r="M4" i="5"/>
  <c r="AU4" i="5"/>
  <c r="AS4" i="5"/>
  <c r="AO4" i="5"/>
  <c r="AM4" i="5"/>
  <c r="AG4" i="5"/>
  <c r="AD4" i="5"/>
  <c r="AE4" i="5" s="1"/>
  <c r="Z4" i="5"/>
  <c r="AA4" i="5" s="1"/>
  <c r="X4" i="5"/>
  <c r="Y4" i="5" s="1"/>
  <c r="V4" i="5"/>
  <c r="W4" i="5" s="1"/>
  <c r="R4" i="5"/>
  <c r="S4" i="5" s="1"/>
  <c r="P4" i="5"/>
  <c r="M5" i="5"/>
  <c r="D5" i="4"/>
  <c r="H5" i="4"/>
  <c r="AS6" i="5" l="1"/>
  <c r="L18" i="5"/>
  <c r="S10" i="4"/>
  <c r="S11" i="4"/>
  <c r="S14" i="4"/>
  <c r="S15" i="4"/>
  <c r="S5" i="4"/>
  <c r="S16" i="4"/>
  <c r="S17" i="4"/>
  <c r="S6" i="4"/>
  <c r="S7" i="4"/>
  <c r="S13" i="4"/>
  <c r="S8" i="4"/>
  <c r="S9" i="4"/>
  <c r="S12" i="4"/>
  <c r="AD17" i="5"/>
  <c r="Z5" i="5"/>
  <c r="Z17" i="5" s="1"/>
  <c r="X17" i="5"/>
  <c r="Y8" i="5" s="1"/>
  <c r="AH4" i="5"/>
  <c r="AH17" i="5" s="1"/>
  <c r="V17" i="5"/>
  <c r="T4" i="5"/>
  <c r="T17" i="5" s="1"/>
  <c r="R6" i="5"/>
  <c r="S6" i="5" s="1"/>
  <c r="P7" i="5"/>
  <c r="P17" i="5" s="1"/>
  <c r="Q4" i="5" s="1"/>
  <c r="N5" i="5"/>
  <c r="N10" i="5"/>
  <c r="O8" i="5"/>
  <c r="N14" i="5"/>
  <c r="O9" i="5"/>
  <c r="O7" i="5"/>
  <c r="N13" i="5"/>
  <c r="N8" i="5"/>
  <c r="N7" i="5"/>
  <c r="N6" i="5"/>
  <c r="N4" i="5"/>
  <c r="N12" i="5"/>
  <c r="O4" i="5"/>
  <c r="K18" i="5"/>
  <c r="O6" i="5"/>
  <c r="O5" i="5"/>
  <c r="N11" i="5"/>
  <c r="AO9" i="5"/>
  <c r="N9" i="5"/>
  <c r="R17" i="5" l="1"/>
  <c r="AU17" i="5"/>
  <c r="AU18" i="5" s="1"/>
  <c r="AU19" i="5" s="1"/>
  <c r="AT22" i="5" s="1"/>
  <c r="AU22" i="5" s="1"/>
  <c r="N17" i="5"/>
  <c r="O17" i="5"/>
  <c r="G21" i="4"/>
  <c r="G22" i="4"/>
  <c r="U4" i="5"/>
  <c r="AM5" i="5"/>
  <c r="AO6" i="5"/>
  <c r="AK11" i="5"/>
  <c r="AA5" i="5"/>
  <c r="AM7" i="5"/>
  <c r="Q7" i="5"/>
  <c r="AQ9" i="5"/>
  <c r="AI4" i="5"/>
  <c r="AQ4" i="5"/>
  <c r="D17" i="10" l="1"/>
  <c r="G17" i="10"/>
  <c r="F17" i="10"/>
  <c r="E17" i="10"/>
  <c r="C17" i="10"/>
  <c r="AO17" i="5"/>
  <c r="AO18" i="5" s="1"/>
  <c r="AO19" i="5" s="1"/>
  <c r="AN22" i="5" s="1"/>
  <c r="AO22" i="5" s="1"/>
  <c r="AA17" i="5"/>
  <c r="AA18" i="5" s="1"/>
  <c r="AA19" i="5" s="1"/>
  <c r="AI17" i="5"/>
  <c r="AI18" i="5" s="1"/>
  <c r="AI19" i="5" s="1"/>
  <c r="O18" i="5"/>
  <c r="AC18" i="5"/>
  <c r="AC19" i="5" s="1"/>
  <c r="W14" i="5"/>
  <c r="AQ7" i="5"/>
  <c r="AQ5" i="5"/>
  <c r="AK4" i="5"/>
  <c r="AK17" i="5" s="1"/>
  <c r="AE17" i="5"/>
  <c r="AM8" i="5"/>
  <c r="AS8" i="5"/>
  <c r="G14" i="10" l="1"/>
  <c r="F14" i="10"/>
  <c r="E14" i="10"/>
  <c r="D14" i="10"/>
  <c r="C14" i="10"/>
  <c r="AQ17" i="5"/>
  <c r="AQ18" i="5" s="1"/>
  <c r="AQ19" i="5" s="1"/>
  <c r="AP22" i="5" s="1"/>
  <c r="AQ22" i="5" s="1"/>
  <c r="Y17" i="5"/>
  <c r="Y18" i="5" s="1"/>
  <c r="Y19" i="5" s="1"/>
  <c r="W17" i="5"/>
  <c r="AG17" i="5"/>
  <c r="AG18" i="5" s="1"/>
  <c r="AG19" i="5" s="1"/>
  <c r="S17" i="5"/>
  <c r="S18" i="5" s="1"/>
  <c r="S19" i="5" s="1"/>
  <c r="AS17" i="5"/>
  <c r="AS18" i="5" s="1"/>
  <c r="AS19" i="5" s="1"/>
  <c r="AR22" i="5" s="1"/>
  <c r="AS22" i="5" s="1"/>
  <c r="U17" i="5"/>
  <c r="U18" i="5" s="1"/>
  <c r="U19" i="5" s="1"/>
  <c r="T22" i="5" s="1"/>
  <c r="U22" i="5" s="1"/>
  <c r="Q17" i="5"/>
  <c r="Q18" i="5" s="1"/>
  <c r="Q19" i="5" s="1"/>
  <c r="AM17" i="5"/>
  <c r="AM18" i="5" s="1"/>
  <c r="AM19" i="5" s="1"/>
  <c r="AH21" i="5"/>
  <c r="AI21" i="5" s="1"/>
  <c r="W18" i="5"/>
  <c r="W19" i="5" s="1"/>
  <c r="AK18" i="5"/>
  <c r="AK19" i="5" s="1"/>
  <c r="AE18" i="5"/>
  <c r="AE19" i="5" s="1"/>
  <c r="G16" i="10" l="1"/>
  <c r="F16" i="10"/>
  <c r="E16" i="10"/>
  <c r="D16" i="10"/>
  <c r="C16" i="10"/>
  <c r="G15" i="10"/>
  <c r="F15" i="10"/>
  <c r="E15" i="10"/>
  <c r="D15" i="10"/>
  <c r="C15" i="10"/>
  <c r="AF21" i="5"/>
  <c r="AG21" i="5" s="1"/>
  <c r="G5" i="10"/>
  <c r="F5" i="10"/>
  <c r="D5" i="10"/>
  <c r="E5" i="10"/>
  <c r="C5" i="10"/>
  <c r="T21" i="5"/>
  <c r="U21" i="5" s="1"/>
  <c r="AN21" i="5"/>
  <c r="AO21" i="5" s="1"/>
  <c r="AD21" i="5"/>
  <c r="AE21" i="5" s="1"/>
  <c r="AJ21" i="5"/>
  <c r="AK21" i="5" s="1"/>
  <c r="V21" i="5"/>
  <c r="W21" i="5" s="1"/>
  <c r="P21" i="5"/>
  <c r="Q21" i="5" s="1"/>
  <c r="F4" i="10" l="1"/>
  <c r="G4" i="10"/>
  <c r="D4" i="10"/>
  <c r="E4" i="10"/>
  <c r="C4" i="10"/>
  <c r="N18" i="5"/>
</calcChain>
</file>

<file path=xl/sharedStrings.xml><?xml version="1.0" encoding="utf-8"?>
<sst xmlns="http://schemas.openxmlformats.org/spreadsheetml/2006/main" count="4264" uniqueCount="964">
  <si>
    <t>Etape 1</t>
  </si>
  <si>
    <t>Choix du support</t>
  </si>
  <si>
    <t>1.1</t>
  </si>
  <si>
    <t>Ouvrir l'onglet 1. Présentation générale</t>
  </si>
  <si>
    <t>1.2</t>
  </si>
  <si>
    <t>Compléter toutes les cases en jaune clair, écriture rouge</t>
  </si>
  <si>
    <t xml:space="preserve">Pour les cases à sélections, cliquer sur la case jaune clair, puis faites votre choix en cliquant sur l'ascenceur (flèches grises à droite) qui vous dévoile les choix possibles. </t>
  </si>
  <si>
    <t xml:space="preserve">1.3 </t>
  </si>
  <si>
    <t>Décrire le contexte en lien avec votre support</t>
  </si>
  <si>
    <t>Etape 2</t>
  </si>
  <si>
    <t>Problématisation</t>
  </si>
  <si>
    <t>2.1</t>
  </si>
  <si>
    <t>Ouvrir l'onglet 2. Problématisation</t>
  </si>
  <si>
    <t>2.2</t>
  </si>
  <si>
    <t>2.3</t>
  </si>
  <si>
    <t>2.4</t>
  </si>
  <si>
    <t>Compléter les ressources nécessaires pour traiter votre sujet</t>
  </si>
  <si>
    <t>Etape 3</t>
  </si>
  <si>
    <t xml:space="preserve">Scénario </t>
  </si>
  <si>
    <t>3.1</t>
  </si>
  <si>
    <t>Ouvrir l'onglet 3. Scénario</t>
  </si>
  <si>
    <t>3.2</t>
  </si>
  <si>
    <t xml:space="preserve">Choisir la compétence détaillée que vous souhaitez traiter au regard de chaque Tâche choisie </t>
  </si>
  <si>
    <t xml:space="preserve">3.3 </t>
  </si>
  <si>
    <t>Choisir le poids de chaque question au regard de la l'ensemble des questions dans la compétence visée</t>
  </si>
  <si>
    <t>Il s'agit de répartir le poids de chaque question au sein d'une même compétence pour arriver à un total de 100% par compétence</t>
  </si>
  <si>
    <t>Le poids est en lien avec la compétence choisie</t>
  </si>
  <si>
    <t xml:space="preserve">3.4 </t>
  </si>
  <si>
    <t>Choisir les savoirs associés au regard des compétences choisies</t>
  </si>
  <si>
    <t>Le savoir associé doit correspondre aux savoirs possibles à traiter au sein de chaque compétence</t>
  </si>
  <si>
    <t>On veillera à l'équilibre des champs de savoirs</t>
  </si>
  <si>
    <t xml:space="preserve">Vérification des barèmes </t>
  </si>
  <si>
    <t>Ouvrir l'onglet 4. Barème</t>
  </si>
  <si>
    <t>Cet onglet vous permet de simuler votre bârème au regard des poids données aux questions</t>
  </si>
  <si>
    <t>La simulation vous permet de vérifier les résultats par action au sein de chaque compétence, pour plusieurs scénarios possibles</t>
  </si>
  <si>
    <t>Clic sur la case</t>
  </si>
  <si>
    <t xml:space="preserve">Session : </t>
  </si>
  <si>
    <t xml:space="preserve">? </t>
  </si>
  <si>
    <t>Ce dossier est à compléter et sera joint au dossier technique au format numérique et à la maquette au format IFC</t>
  </si>
  <si>
    <t xml:space="preserve">Présence du dossier ressources : </t>
  </si>
  <si>
    <t>?</t>
  </si>
  <si>
    <t>Présence de la maquette IFC</t>
  </si>
  <si>
    <t xml:space="preserve">ACADEMIE : </t>
  </si>
  <si>
    <t>LYCEE :</t>
  </si>
  <si>
    <t>à compléter</t>
  </si>
  <si>
    <t>ADRESSE DU LYCEE :</t>
  </si>
  <si>
    <t>N° et rue</t>
  </si>
  <si>
    <t>Code postal</t>
  </si>
  <si>
    <t>Ville</t>
  </si>
  <si>
    <t xml:space="preserve">Coordonnées du professeur coordinateur du sujet : </t>
  </si>
  <si>
    <t xml:space="preserve">Nom : </t>
  </si>
  <si>
    <t>Prénom</t>
  </si>
  <si>
    <t xml:space="preserve">N° portable </t>
  </si>
  <si>
    <t xml:space="preserve">Coordonnées du DDFPT : </t>
  </si>
  <si>
    <t>Noms, prénoms des autres concepteurs :</t>
  </si>
  <si>
    <t>Mail de tous les concepteurs : adresse académique</t>
  </si>
  <si>
    <t>Description du Contexte : (commune à l'ensemble des parties du sujet)</t>
  </si>
  <si>
    <t>Exple : Session 2016</t>
  </si>
  <si>
    <t>Le bâtiment ALTIR est un ouvrage neuf, dédié à l’hémodialyse. Le bâtiment crée comporte 47 lits, et une éventuelle extension de 66 lits est possible. Il comporte au rez de jardin 2 appartements.</t>
  </si>
  <si>
    <t>La production de chaleur est assurée par deux chaudières gaz à condensation.</t>
  </si>
  <si>
    <t>La production de froid est réalisée par un groupe de production d’eau glacée monobloc à condensation par air.</t>
  </si>
  <si>
    <t>Le chauffage des pièces est assuré par des planchers chauffants.</t>
  </si>
  <si>
    <t>Les locaux au rez de jardin sont chauffés par radiateurs.</t>
  </si>
  <si>
    <t>Le rafraîchissement des pièces pour les malades est assuré par des ventilo-convecteurs plafonniers et cassettes.</t>
  </si>
  <si>
    <t>La ventilation est de type double flux pour l’ensemble des locaux, à l’exception des box isolés, qui sont en dépression.</t>
  </si>
  <si>
    <t xml:space="preserve">La production d’eau chaude sanitaire est réalisée de manière centralisée. </t>
  </si>
  <si>
    <t>Maintenance corrective</t>
  </si>
  <si>
    <t xml:space="preserve">Pour le choix : </t>
  </si>
  <si>
    <t>Choix des ressources</t>
  </si>
  <si>
    <t>Se référer à la feuille Tâches</t>
  </si>
  <si>
    <t xml:space="preserve">Compléter les cases </t>
  </si>
  <si>
    <t>Partie Pratique</t>
  </si>
  <si>
    <t>Recherche de panne</t>
  </si>
  <si>
    <t xml:space="preserve">Choix des tâches : </t>
  </si>
  <si>
    <t>Rappel Tâches</t>
  </si>
  <si>
    <t>Logiciels</t>
  </si>
  <si>
    <t xml:space="preserve">Type </t>
  </si>
  <si>
    <t>Dossier Technique</t>
  </si>
  <si>
    <t>Supports d'enregistrement</t>
  </si>
  <si>
    <t>Dossier QHSE et ICPE</t>
  </si>
  <si>
    <t>Système</t>
  </si>
  <si>
    <t>Equipements</t>
  </si>
  <si>
    <t>Sur poste / En ligne</t>
  </si>
  <si>
    <t>A compléter</t>
  </si>
  <si>
    <t>A3T25</t>
  </si>
  <si>
    <t>A3T23</t>
  </si>
  <si>
    <t>A3T24</t>
  </si>
  <si>
    <t>A3T26</t>
  </si>
  <si>
    <t>A3T27</t>
  </si>
  <si>
    <t>A3T30</t>
  </si>
  <si>
    <t>A3T29</t>
  </si>
  <si>
    <t>A4T34</t>
  </si>
  <si>
    <t>Poids des questions</t>
  </si>
  <si>
    <t>Se référer à la feuille Compétences</t>
  </si>
  <si>
    <t>% de répartition dans la compétence</t>
  </si>
  <si>
    <t>Se référer à la feuille Savoirs</t>
  </si>
  <si>
    <t xml:space="preserve">Compétences possibles </t>
  </si>
  <si>
    <t>Compétence choisie</t>
  </si>
  <si>
    <t>Compléter les cases concernées C1 ou Ci</t>
  </si>
  <si>
    <t>Parties</t>
  </si>
  <si>
    <t>Tâches</t>
  </si>
  <si>
    <t xml:space="preserve">Choix des actions </t>
  </si>
  <si>
    <t>Actions</t>
  </si>
  <si>
    <t>Indicateurs</t>
  </si>
  <si>
    <t>Compétence</t>
  </si>
  <si>
    <t>C11</t>
  </si>
  <si>
    <t>C12</t>
  </si>
  <si>
    <t>Savoirs possibles</t>
  </si>
  <si>
    <t>Savoirs choisis</t>
  </si>
  <si>
    <t>Savoirs Associés</t>
  </si>
  <si>
    <t>Critères</t>
  </si>
  <si>
    <t>AC1121</t>
  </si>
  <si>
    <t>S42</t>
  </si>
  <si>
    <t>S21</t>
  </si>
  <si>
    <t>S51</t>
  </si>
  <si>
    <t>S13</t>
  </si>
  <si>
    <t>S53</t>
  </si>
  <si>
    <t>S82</t>
  </si>
  <si>
    <t>S28</t>
  </si>
  <si>
    <t>Total C11</t>
  </si>
  <si>
    <t>Total S1</t>
  </si>
  <si>
    <t>Total S2</t>
  </si>
  <si>
    <t>Total S4</t>
  </si>
  <si>
    <t>Total S5</t>
  </si>
  <si>
    <t>Total S8</t>
  </si>
  <si>
    <t>Simulation évaluation (x dans la case)</t>
  </si>
  <si>
    <t>Calcul Niveau</t>
  </si>
  <si>
    <t>Question</t>
  </si>
  <si>
    <t>Colonne1</t>
  </si>
  <si>
    <t>Action</t>
  </si>
  <si>
    <t>Désignation de l'action</t>
  </si>
  <si>
    <t>Critères / attendus</t>
  </si>
  <si>
    <t>1</t>
  </si>
  <si>
    <t>2</t>
  </si>
  <si>
    <t>3</t>
  </si>
  <si>
    <t>4</t>
  </si>
  <si>
    <t xml:space="preserve">Niveau </t>
  </si>
  <si>
    <t>Calcul</t>
  </si>
  <si>
    <t>AC232</t>
  </si>
  <si>
    <t>AC241</t>
  </si>
  <si>
    <t>AC251</t>
  </si>
  <si>
    <t>AC252</t>
  </si>
  <si>
    <t>AC261</t>
  </si>
  <si>
    <t>AC271</t>
  </si>
  <si>
    <t>AC272</t>
  </si>
  <si>
    <t>AC311</t>
  </si>
  <si>
    <t>AC312</t>
  </si>
  <si>
    <t>AC321</t>
  </si>
  <si>
    <t>AC331</t>
  </si>
  <si>
    <t>AC332</t>
  </si>
  <si>
    <t>AC333</t>
  </si>
  <si>
    <t>AC334</t>
  </si>
  <si>
    <t>AC411</t>
  </si>
  <si>
    <t>AC412</t>
  </si>
  <si>
    <t>AC413</t>
  </si>
  <si>
    <t>AC414</t>
  </si>
  <si>
    <t>x</t>
  </si>
  <si>
    <t>Total</t>
  </si>
  <si>
    <t>Attention, un seule croix par ligne</t>
  </si>
  <si>
    <t>En cas d'erreur, modifier dans le scénario</t>
  </si>
  <si>
    <t>Niveau proposé par compétence  -&gt;</t>
  </si>
  <si>
    <t>Données</t>
  </si>
  <si>
    <t xml:space="preserve">Réponses : </t>
  </si>
  <si>
    <t xml:space="preserve">Académie : </t>
  </si>
  <si>
    <t>Oui</t>
  </si>
  <si>
    <t>Aix-Marseille</t>
  </si>
  <si>
    <t>Non</t>
  </si>
  <si>
    <t>Amiens</t>
  </si>
  <si>
    <t>Besançon</t>
  </si>
  <si>
    <t>Bordeaux</t>
  </si>
  <si>
    <t xml:space="preserve">Problématiques : préparation à </t>
  </si>
  <si>
    <t>Clermont-Ferrand</t>
  </si>
  <si>
    <t>Corse</t>
  </si>
  <si>
    <t>Maintenance préventive</t>
  </si>
  <si>
    <t>Créteil</t>
  </si>
  <si>
    <t>Dijon</t>
  </si>
  <si>
    <t>Exploitation et Mise en service</t>
  </si>
  <si>
    <t>Grenoble</t>
  </si>
  <si>
    <t>Modification</t>
  </si>
  <si>
    <t>Guadeloupe</t>
  </si>
  <si>
    <t>Guyane</t>
  </si>
  <si>
    <t>La Réunion</t>
  </si>
  <si>
    <t>Lille</t>
  </si>
  <si>
    <t>Limoges</t>
  </si>
  <si>
    <t>Lyon</t>
  </si>
  <si>
    <t>Martinique</t>
  </si>
  <si>
    <t>Mayotte</t>
  </si>
  <si>
    <t>Montpellier</t>
  </si>
  <si>
    <t>Nancy-Metz</t>
  </si>
  <si>
    <t>Nantes</t>
  </si>
  <si>
    <t>Nice</t>
  </si>
  <si>
    <t>Normandie</t>
  </si>
  <si>
    <t>Nouvelle-Calédonie</t>
  </si>
  <si>
    <t>Orléans-Tours</t>
  </si>
  <si>
    <t>Paris</t>
  </si>
  <si>
    <t>Poitiers</t>
  </si>
  <si>
    <t>Polynésie Française</t>
  </si>
  <si>
    <t>Reims</t>
  </si>
  <si>
    <t>Rennes</t>
  </si>
  <si>
    <t>Strasbourg</t>
  </si>
  <si>
    <t>Toulouse</t>
  </si>
  <si>
    <t>Versailles</t>
  </si>
  <si>
    <t>Wallis et Futuna</t>
  </si>
  <si>
    <t>Activités</t>
  </si>
  <si>
    <t>N° Tâches</t>
  </si>
  <si>
    <t>Situations de travail</t>
  </si>
  <si>
    <t>Compétences visées</t>
  </si>
  <si>
    <t>Savoirs associés</t>
  </si>
  <si>
    <t xml:space="preserve">S1 : Environnement de travail </t>
  </si>
  <si>
    <t xml:space="preserve">S2 : Enjeux énergétiques et environnementaux </t>
  </si>
  <si>
    <t xml:space="preserve">S3 : Analyse et exploitation technique </t>
  </si>
  <si>
    <t xml:space="preserve">S4 : Principes scientifiques et techniques </t>
  </si>
  <si>
    <t xml:space="preserve">S5 : Méthodes et procédures des modifications </t>
  </si>
  <si>
    <t xml:space="preserve">S6 : Méthodes et procédures d’intervention </t>
  </si>
  <si>
    <t>S7 : Qualité - sécurité</t>
  </si>
  <si>
    <t>S8 : Communication</t>
  </si>
  <si>
    <t>Rappel</t>
  </si>
  <si>
    <t xml:space="preserve">A1 </t>
  </si>
  <si>
    <t>PRÉPARATION DES OPÉRATIONS Ȧ RÉALISER</t>
  </si>
  <si>
    <t>A1T11</t>
  </si>
  <si>
    <t>T1</t>
  </si>
  <si>
    <t>A1T1 : Prendre connaissance des dossiers relatifs aux opérations à réaliser</t>
  </si>
  <si>
    <t>C1</t>
  </si>
  <si>
    <t>A1T12</t>
  </si>
  <si>
    <t>A1T13</t>
  </si>
  <si>
    <t xml:space="preserve">Recenser, rassembler les documents liés aux opérations </t>
  </si>
  <si>
    <t>C2</t>
  </si>
  <si>
    <t xml:space="preserve">Modification </t>
  </si>
  <si>
    <t>A1T14</t>
  </si>
  <si>
    <t>C3</t>
  </si>
  <si>
    <t>A1T15</t>
  </si>
  <si>
    <t>Contrôler la faisabilité de l’opération et les difficultés techniques</t>
  </si>
  <si>
    <t>C4</t>
  </si>
  <si>
    <t>A1T21</t>
  </si>
  <si>
    <t>T2</t>
  </si>
  <si>
    <t>A1T2 : Analyser et exploiter les données techniques d’une installation</t>
  </si>
  <si>
    <t>Identifier les fonctions principales sur les schémas de principe</t>
  </si>
  <si>
    <t>A1T22</t>
  </si>
  <si>
    <t>Associer les fonctions principales aux composants</t>
  </si>
  <si>
    <t>A1T23</t>
  </si>
  <si>
    <t>A1T24</t>
  </si>
  <si>
    <t>A1T31</t>
  </si>
  <si>
    <t>T3</t>
  </si>
  <si>
    <t>A1T3 : Analyser les risques relatifs aux opérations à réaliser</t>
  </si>
  <si>
    <t xml:space="preserve">Recenser les contraintes environnementales </t>
  </si>
  <si>
    <t>A1T32</t>
  </si>
  <si>
    <t>Identifier les risques professionnels et prévoir les mesures de prévention adaptées</t>
  </si>
  <si>
    <t>A1T33</t>
  </si>
  <si>
    <t>A1T34</t>
  </si>
  <si>
    <t>Prendre connaissance et analyser le dossier des opérations dans leur environnement</t>
  </si>
  <si>
    <t>A1T35</t>
  </si>
  <si>
    <t>A1T41</t>
  </si>
  <si>
    <t>T4</t>
  </si>
  <si>
    <t>A1T4 : Choisir les matériels, équipements et outillages nécessaires aux opérations à réaliser</t>
  </si>
  <si>
    <t>Identifier les contraintes liées aux opérations, aux conditions d’exécution et autres intervenants</t>
  </si>
  <si>
    <t>A1T42</t>
  </si>
  <si>
    <t>Recenser les matériels, équipements de protection et outillages nécessaires</t>
  </si>
  <si>
    <t>A1T43</t>
  </si>
  <si>
    <t xml:space="preserve">Vérifier la concordance entre les matériels, équipements et outillages prévus et nécessaires aux opérations et ceux à disposition </t>
  </si>
  <si>
    <t>A1T44</t>
  </si>
  <si>
    <t>Établir un bon d’approvisionnement ou un bon de commande pour les matériels, équipements et outillages complémentaires nécessaires</t>
  </si>
  <si>
    <t>A1T51</t>
  </si>
  <si>
    <t>T5</t>
  </si>
  <si>
    <t>A1T5 : Prendre connaissance des tâches en fonction des habilitations, des certifications des équipiers et du planning des autres intervenants</t>
  </si>
  <si>
    <t>Prendre connaissance du planning d’exécution de l’ensemble des intervenants</t>
  </si>
  <si>
    <t>A1T52</t>
  </si>
  <si>
    <t>A1T53</t>
  </si>
  <si>
    <t>Positionner, adapter son ou ses intervention(s) sur le planning</t>
  </si>
  <si>
    <t>A1T54</t>
  </si>
  <si>
    <t xml:space="preserve">Organiser les tâches en fonction des habilitations et des certifications des professionnels affectés  </t>
  </si>
  <si>
    <t>E31.a.1 : modification fluidique d’une installation</t>
  </si>
  <si>
    <t>A2</t>
  </si>
  <si>
    <t>EXPLOITATION ET MISE EN SERVICE</t>
  </si>
  <si>
    <t>A2T11</t>
  </si>
  <si>
    <t>A2T1 : Réceptionner et vérifier les matériels</t>
  </si>
  <si>
    <t>Vérifier la conformité d’une livraison en comparant le matériel commandé et le matériel livré</t>
  </si>
  <si>
    <t>C5</t>
  </si>
  <si>
    <t>E31.a.2 : modification électrique d’une installation</t>
  </si>
  <si>
    <t>A2T12</t>
  </si>
  <si>
    <t>Vérifier l’état des fournitures</t>
  </si>
  <si>
    <t>A2T13</t>
  </si>
  <si>
    <t>Vérifier l’outillage nécessaire à la réalisation des opérations</t>
  </si>
  <si>
    <t>C6</t>
  </si>
  <si>
    <t>A2T21</t>
  </si>
  <si>
    <t>A2T2 : Implanter les appareils et les accessoires</t>
  </si>
  <si>
    <t>Situer l’installation dans son environnement</t>
  </si>
  <si>
    <t>A2T22</t>
  </si>
  <si>
    <t>Repérer l’implantation des appareils</t>
  </si>
  <si>
    <t>A2T23</t>
  </si>
  <si>
    <t>Implanter les matériels et les accessoires</t>
  </si>
  <si>
    <t>A2T24</t>
  </si>
  <si>
    <t>Effectuer les contrôles associés</t>
  </si>
  <si>
    <t>A2T31</t>
  </si>
  <si>
    <t>Réaliser le façonnage des réseaux fluidiques</t>
  </si>
  <si>
    <t>A2T32</t>
  </si>
  <si>
    <t>A2T33</t>
  </si>
  <si>
    <t>Réaliser le raccordement fluidique des appareils</t>
  </si>
  <si>
    <t>A2T34</t>
  </si>
  <si>
    <t>A2T41</t>
  </si>
  <si>
    <t>A2T4 : Câbler, raccorder les équipements électriques</t>
  </si>
  <si>
    <t>Repérer les contraintes de câblage et de raccordement</t>
  </si>
  <si>
    <t>A2T42</t>
  </si>
  <si>
    <t>Câbler et raccorder les matériels électriques</t>
  </si>
  <si>
    <t>A2T43</t>
  </si>
  <si>
    <t>Adapter, si nécessaire, le câblage et le raccordement</t>
  </si>
  <si>
    <t>A2T44</t>
  </si>
  <si>
    <t>A2T51</t>
  </si>
  <si>
    <t>A2T5 : Agir de manière éco-responsable</t>
  </si>
  <si>
    <t>A2T52</t>
  </si>
  <si>
    <t>Trier et évacuer les déchets générés par son activité</t>
  </si>
  <si>
    <t>A2T53</t>
  </si>
  <si>
    <t>Éviter le gaspillage des matières premières et des énergies</t>
  </si>
  <si>
    <t>E31.b : mise en service et exploitation de l’installation</t>
  </si>
  <si>
    <t>A2T61</t>
  </si>
  <si>
    <t>C7</t>
  </si>
  <si>
    <t>A2T62</t>
  </si>
  <si>
    <t>Analyser les risques professionnels</t>
  </si>
  <si>
    <t>A2T63</t>
  </si>
  <si>
    <t>C8</t>
  </si>
  <si>
    <t>A2T64</t>
  </si>
  <si>
    <t>Prérégler les appareils de régulation et de sécurité</t>
  </si>
  <si>
    <t>C9</t>
  </si>
  <si>
    <t>A2T65</t>
  </si>
  <si>
    <t>A2T71</t>
  </si>
  <si>
    <t>Respecter les règles de sécurité</t>
  </si>
  <si>
    <t>A2T72</t>
  </si>
  <si>
    <t>Mettre en service l’installation</t>
  </si>
  <si>
    <t>A2T73</t>
  </si>
  <si>
    <t>Compléter la charge du réseau fluidique</t>
  </si>
  <si>
    <t>A2T74</t>
  </si>
  <si>
    <t>Ajuster les réglages des systèmes de régulation et de sécurité</t>
  </si>
  <si>
    <t>A2T75</t>
  </si>
  <si>
    <t>Réaliser les mesures nécessaires pour valider le fonctionnement de l’installation</t>
  </si>
  <si>
    <t>A2T76</t>
  </si>
  <si>
    <t>Optimiser le fonctionnement de l’installation</t>
  </si>
  <si>
    <t>A2T77</t>
  </si>
  <si>
    <t>Compléter la fiche d’intervention/bordereau de suivi de déchet dangereux</t>
  </si>
  <si>
    <t>A2T78</t>
  </si>
  <si>
    <t>Rédiger un rapport de mise en service, un bon de travail</t>
  </si>
  <si>
    <t>A2T81</t>
  </si>
  <si>
    <t>A2T82</t>
  </si>
  <si>
    <t>A2T83</t>
  </si>
  <si>
    <t>A2T84</t>
  </si>
  <si>
    <t>A2T85</t>
  </si>
  <si>
    <t>A2T91</t>
  </si>
  <si>
    <t>E32.b : maintenance préventive</t>
  </si>
  <si>
    <t>A3</t>
  </si>
  <si>
    <t>MAINTENANCE</t>
  </si>
  <si>
    <t>A3T11</t>
  </si>
  <si>
    <t>Identifier les opérations prédéfinies liées au contrat de maintenance</t>
  </si>
  <si>
    <t>C10</t>
  </si>
  <si>
    <t>A3T12</t>
  </si>
  <si>
    <t>C13</t>
  </si>
  <si>
    <t>A3T13</t>
  </si>
  <si>
    <t>Analyser les risques liés à l’intervention</t>
  </si>
  <si>
    <t>A3T14</t>
  </si>
  <si>
    <t>Approvisionner en matériels, équipements et outillages</t>
  </si>
  <si>
    <t>A3T15</t>
  </si>
  <si>
    <t>A3T16</t>
  </si>
  <si>
    <t>A3T17</t>
  </si>
  <si>
    <t>A3T18</t>
  </si>
  <si>
    <t>A3T19</t>
  </si>
  <si>
    <t>A3T20</t>
  </si>
  <si>
    <t>A4</t>
  </si>
  <si>
    <t>COMMUNICATION</t>
  </si>
  <si>
    <t>A4T11</t>
  </si>
  <si>
    <t>A4T31</t>
  </si>
  <si>
    <t>Recenser les informations à connaître sur le déroulement des opérations (préparation, difficultés, contraintes dues aux autres intervenants …)</t>
  </si>
  <si>
    <t xml:space="preserve">C10 </t>
  </si>
  <si>
    <t>A4T12</t>
  </si>
  <si>
    <t>A4T32</t>
  </si>
  <si>
    <t>A4T13</t>
  </si>
  <si>
    <t>A4T33</t>
  </si>
  <si>
    <t>Collecter les informations nécessaires : écouter et questionner le client sur son besoin, ses usages ; interpréter la demande</t>
  </si>
  <si>
    <t>Conseiller le client</t>
  </si>
  <si>
    <t>Proposer une solution technique</t>
  </si>
  <si>
    <t>Transmettre les informations à la hiérarchie</t>
  </si>
  <si>
    <t>E32.a.1 : maintenance corrective partie écrite</t>
  </si>
  <si>
    <t>A3T21</t>
  </si>
  <si>
    <t>S’informer auprès du client sur la nature du dysfonctionnement</t>
  </si>
  <si>
    <t>A3T22</t>
  </si>
  <si>
    <t>Analyser l’environnement de travail et les conditions de la maintenance</t>
  </si>
  <si>
    <t>Réparer l’installation en effectuant, si nécessaire, le transfert de fluides frigorigènes</t>
  </si>
  <si>
    <t>Remettre en service et contrôler le fonctionnement</t>
  </si>
  <si>
    <t>A3T28</t>
  </si>
  <si>
    <t>A4T21</t>
  </si>
  <si>
    <t>Consulter le registre de l’installation et consigner les informations</t>
  </si>
  <si>
    <t>A4T22</t>
  </si>
  <si>
    <t>Compléter les fiches CERFA réglementaires</t>
  </si>
  <si>
    <t>A4T23</t>
  </si>
  <si>
    <t>Compléter et apposer les vignettes de contrôle d’étanchéité</t>
  </si>
  <si>
    <t>A4T24</t>
  </si>
  <si>
    <t>Étiqueter les installations conformément à la réglementation</t>
  </si>
  <si>
    <t>A4T25</t>
  </si>
  <si>
    <t>Renseigner un rapport d’intervention</t>
  </si>
  <si>
    <t>A4T26</t>
  </si>
  <si>
    <t>E32.a.2 : maintenance corrective partie pratique</t>
  </si>
  <si>
    <t>Après Expertise et validation hiérarchique</t>
  </si>
  <si>
    <t>Préparation d'une intervention</t>
  </si>
  <si>
    <t>Code Actions</t>
  </si>
  <si>
    <t>Indicateurs de performance</t>
  </si>
  <si>
    <t>Compétences évaluées</t>
  </si>
  <si>
    <t>N°</t>
  </si>
  <si>
    <t>AC111</t>
  </si>
  <si>
    <t>Collecter les données nécessaires à l’intervention</t>
  </si>
  <si>
    <t xml:space="preserve">Les données techniques nécessaires à son intervention sont identifiées </t>
  </si>
  <si>
    <t>A1T1</t>
  </si>
  <si>
    <t>A1T3</t>
  </si>
  <si>
    <t>A1T5</t>
  </si>
  <si>
    <t>A1 : Préparation des opérations à réaliser</t>
  </si>
  <si>
    <t>AC112</t>
  </si>
  <si>
    <t>La collecte des informations nécessaires à l’intervention est complète et exploitable</t>
  </si>
  <si>
    <t>AC121</t>
  </si>
  <si>
    <t>Ordonner les données nécessaires à l’intervention</t>
  </si>
  <si>
    <t>Le classement des données est exploitable et respecte les règles d'intervention</t>
  </si>
  <si>
    <t>AC131</t>
  </si>
  <si>
    <t>Repérer les contraintes techniques liées à l’intervention</t>
  </si>
  <si>
    <t>AC141</t>
  </si>
  <si>
    <t>AC142</t>
  </si>
  <si>
    <t>AC151</t>
  </si>
  <si>
    <t>Les interactions avec les autres intervenants sont repérées</t>
  </si>
  <si>
    <t>AC211</t>
  </si>
  <si>
    <t>A1T2</t>
  </si>
  <si>
    <t>AC212</t>
  </si>
  <si>
    <t>Les fonctions principales de chaque élément sont identifiées</t>
  </si>
  <si>
    <t>AC213</t>
  </si>
  <si>
    <t>AC221</t>
  </si>
  <si>
    <t xml:space="preserve">Déterminer les  caractéristiques des différents éléments de l’installation </t>
  </si>
  <si>
    <t>AC231</t>
  </si>
  <si>
    <t>Identifier les grandeurs physiques nominales associées à l’installation (températures, pression, puissances, intensités, tensions, …)</t>
  </si>
  <si>
    <t xml:space="preserve">Représenter tout ou partie d’une installation, manuellement ou avec un outil numérique </t>
  </si>
  <si>
    <t>Les schémas fluidiques et électriques et/ou les croquis sont exploitables</t>
  </si>
  <si>
    <t>Les conventions de représentation sont respectées</t>
  </si>
  <si>
    <t>La modification est approuvée et portée au dossier technique</t>
  </si>
  <si>
    <t>La solution technique proposée intègre les enjeux d’efficacité énergétique</t>
  </si>
  <si>
    <t>C3 : Choisir les matériels, les équipements et les outillages</t>
  </si>
  <si>
    <t>A1T4</t>
  </si>
  <si>
    <t xml:space="preserve">Déterminer les équipements spécifiques (engin de manutention, échafaudage …) nécessaires à l’intervention </t>
  </si>
  <si>
    <t>Les équipements nécessaires à l’intervention sont listés</t>
  </si>
  <si>
    <t>Les habilitations et certifications nécessaires sont identifiées</t>
  </si>
  <si>
    <t>A31.a</t>
  </si>
  <si>
    <t>AC511</t>
  </si>
  <si>
    <t>Les caractéristiques techniques sont vérifiées</t>
  </si>
  <si>
    <t>A2T1</t>
  </si>
  <si>
    <t>AC512</t>
  </si>
  <si>
    <t>Les quantités sont contrôlées</t>
  </si>
  <si>
    <t>AC513</t>
  </si>
  <si>
    <t>Les éventuelles anomalies sont consignées</t>
  </si>
  <si>
    <t>AC514</t>
  </si>
  <si>
    <t>AC521</t>
  </si>
  <si>
    <t>Les accès et les circulations sont préservés</t>
  </si>
  <si>
    <t>AC522</t>
  </si>
  <si>
    <t>Les conditions de stockage données sont respectées</t>
  </si>
  <si>
    <t>AC523</t>
  </si>
  <si>
    <t>Les principes de la prévention des risques liés à l’activité physique (PRAP) sont appliqués</t>
  </si>
  <si>
    <t>AC524</t>
  </si>
  <si>
    <t>AC611</t>
  </si>
  <si>
    <t>Implanter les matériels et les supports</t>
  </si>
  <si>
    <t>L’implantation des appareils et supports est conforme aux consignes de la hiérarchie, aux prescriptions techniques, réglementaires et aux normes en vigueur</t>
  </si>
  <si>
    <t>A2T2</t>
  </si>
  <si>
    <t>A2T3</t>
  </si>
  <si>
    <t>A2T4</t>
  </si>
  <si>
    <t>A2T5</t>
  </si>
  <si>
    <t>AC612</t>
  </si>
  <si>
    <t>Les fixations sont adaptées à la nature de la paroi, aux charges et aux prescriptions du fabricant</t>
  </si>
  <si>
    <t>AC621</t>
  </si>
  <si>
    <t>Les réseaux sont façonnés, posés et raccordés conformément aux consignes de la hiérarchie, aux prescriptions techniques, réglementaires et aux normes en vigueur</t>
  </si>
  <si>
    <t>AC622</t>
  </si>
  <si>
    <t>Le matériel électrique est câblé et raccordé conformément aux consignes de la hiérarchie, et aux prescriptions techniques, réglementaires et aux normes en vigueur</t>
  </si>
  <si>
    <t>AC623</t>
  </si>
  <si>
    <t>Le travail est soigné, le niveau de qualité attendu est atteint</t>
  </si>
  <si>
    <t>AC624</t>
  </si>
  <si>
    <t>AC631</t>
  </si>
  <si>
    <t>Les déchets sont triés et évacués de manière sélective conformément à la réglementation et aux normes en vigueur</t>
  </si>
  <si>
    <t>AC632</t>
  </si>
  <si>
    <t>Les consommables sont utilisés sans gaspillage</t>
  </si>
  <si>
    <t>AC633</t>
  </si>
  <si>
    <t>A31.b</t>
  </si>
  <si>
    <t>AC711</t>
  </si>
  <si>
    <t>Contrôler la conformité des réalisations sur les réseaux fluidiques et les installations électriques</t>
  </si>
  <si>
    <t>AC712</t>
  </si>
  <si>
    <t>Les contrôles des réalisations sont effectués et conformes aux normes en vigueur</t>
  </si>
  <si>
    <t>AC721</t>
  </si>
  <si>
    <t>AC731</t>
  </si>
  <si>
    <t>Les modes opératoires sont réalisés et conformes aux règles en vigueur</t>
  </si>
  <si>
    <t>AC741</t>
  </si>
  <si>
    <t>Les préréglages sont réalisés dans le respect des normes et la réglementation en vigueur</t>
  </si>
  <si>
    <t>AC742</t>
  </si>
  <si>
    <t>Les préréglages permettent une mise en service de toute ou partie de l’installation</t>
  </si>
  <si>
    <t>AC751</t>
  </si>
  <si>
    <t xml:space="preserve">Effectuer la précharge du réseau fluidique du système </t>
  </si>
  <si>
    <t>La précharge est réalisée suivant les normes en vigueur</t>
  </si>
  <si>
    <t>AC752</t>
  </si>
  <si>
    <t>La précharge permet la mise en service de l’installation</t>
  </si>
  <si>
    <t>AC761</t>
  </si>
  <si>
    <t>AC811</t>
  </si>
  <si>
    <t>AC812</t>
  </si>
  <si>
    <t>AC821</t>
  </si>
  <si>
    <t>AC822</t>
  </si>
  <si>
    <t>AC831</t>
  </si>
  <si>
    <t>AC832</t>
  </si>
  <si>
    <t>AC841</t>
  </si>
  <si>
    <t>AC842</t>
  </si>
  <si>
    <t>AC843</t>
  </si>
  <si>
    <t>AC851</t>
  </si>
  <si>
    <t>AC921</t>
  </si>
  <si>
    <t>AC931</t>
  </si>
  <si>
    <t>AC941</t>
  </si>
  <si>
    <t>A32.b</t>
  </si>
  <si>
    <t>Maintenance préventive d’une installation</t>
  </si>
  <si>
    <t>AC1011</t>
  </si>
  <si>
    <t>A3T1</t>
  </si>
  <si>
    <t>AC1012</t>
  </si>
  <si>
    <t>AC1021</t>
  </si>
  <si>
    <t>Réaliser les opérations de maintenance préventive d’ordre technique et réglementaire</t>
  </si>
  <si>
    <t>Le contrôle périodique d’étanchéité est réalisé</t>
  </si>
  <si>
    <t>Les fluides frigorigènes et caloporteurs sont manipulés conformément aux règles en vigueur</t>
  </si>
  <si>
    <t>Le système est dans les conditions normales de fonctionnement</t>
  </si>
  <si>
    <t>Les déchets sont évacués de façon écoresponsable et conformément aux règles en vigueur</t>
  </si>
  <si>
    <t>AC1311</t>
  </si>
  <si>
    <t>Les besoins de l’exploitant sont identifiés et interprétés</t>
  </si>
  <si>
    <t>A4T1</t>
  </si>
  <si>
    <t>A4T2</t>
  </si>
  <si>
    <t>AC1321</t>
  </si>
  <si>
    <t>Expliquer le fonctionnement et l’utilisation de l’installation au client et/ou à l’exploitant</t>
  </si>
  <si>
    <t>AC1331</t>
  </si>
  <si>
    <t>Informer oralement des consignes de sécurité</t>
  </si>
  <si>
    <t>Les consignes de sécurité sont présentées et détaillées</t>
  </si>
  <si>
    <t>AC1341</t>
  </si>
  <si>
    <t>La solution technique proposée est correcte</t>
  </si>
  <si>
    <t>A32.a</t>
  </si>
  <si>
    <t>Maintenance corrective d’une installation - Partie écrite</t>
  </si>
  <si>
    <t>AC1111</t>
  </si>
  <si>
    <t>Toutes les hypothèses émises sont pertinentes</t>
  </si>
  <si>
    <t>AC1211</t>
  </si>
  <si>
    <t>Les événements avant panne sont collectés</t>
  </si>
  <si>
    <t>AC1212</t>
  </si>
  <si>
    <t>Les constats sont pris en compte</t>
  </si>
  <si>
    <t>AC1221</t>
  </si>
  <si>
    <t>Expliquer l’état d’avancement des opérations, leurs contraintes et leurs difficultés</t>
  </si>
  <si>
    <t>L’état d’avancement des opérations est clairement décrit</t>
  </si>
  <si>
    <t>AC1222</t>
  </si>
  <si>
    <t>Les contraintes et les difficultés sont identifiées</t>
  </si>
  <si>
    <t>AC1231</t>
  </si>
  <si>
    <t>Maintenance corrective d’une installation - Partie pratique - Recherche de panne</t>
  </si>
  <si>
    <t>Maintenance corrective d’une installation - Partie pratique - Après expertise et validation hiérarchique</t>
  </si>
  <si>
    <t>S1</t>
  </si>
  <si>
    <t>ENVIRONNEMENT DE TRAVAIL</t>
  </si>
  <si>
    <t>S11</t>
  </si>
  <si>
    <t>L’entreprise</t>
  </si>
  <si>
    <t>Déterminer les conditions de l’opération dans son contexte</t>
  </si>
  <si>
    <t>S12</t>
  </si>
  <si>
    <t>Les intervenants</t>
  </si>
  <si>
    <t>Les étapes d’une intervention</t>
  </si>
  <si>
    <t>S14</t>
  </si>
  <si>
    <t>Les procédures administratives</t>
  </si>
  <si>
    <t>S15</t>
  </si>
  <si>
    <t>Les qualifications, garanties et responsabilités</t>
  </si>
  <si>
    <t>S2</t>
  </si>
  <si>
    <t>ENJEUX ÉNERGÉTIQUES ET ENVIRONNEMENTAUX</t>
  </si>
  <si>
    <t>La réglementation énergétique et environnementale</t>
  </si>
  <si>
    <t>S22</t>
  </si>
  <si>
    <t>L’impact environnemental d’une activité</t>
  </si>
  <si>
    <t>Analyser les données techniques de l’installation</t>
  </si>
  <si>
    <t>S23</t>
  </si>
  <si>
    <t>La démarche éco-responsable en entreprise</t>
  </si>
  <si>
    <t>S24</t>
  </si>
  <si>
    <t>Les énergies utilisées</t>
  </si>
  <si>
    <t>S4 : Principes scientifiques et techniques</t>
  </si>
  <si>
    <t>S25</t>
  </si>
  <si>
    <t>Le fonctionnement thermique du bâti</t>
  </si>
  <si>
    <t>S6 : Méthodes et procédures d’intervention</t>
  </si>
  <si>
    <t>S26</t>
  </si>
  <si>
    <t>La réglementation thermique</t>
  </si>
  <si>
    <t>S27</t>
  </si>
  <si>
    <t>L’impact sur la production du bâti neuf</t>
  </si>
  <si>
    <t>Choisir les matériels, les équipements et les outillages</t>
  </si>
  <si>
    <t>L’impact sur les bâtiments existants</t>
  </si>
  <si>
    <t>S29</t>
  </si>
  <si>
    <t>La gestion de l’environnement du site et des déchets produits</t>
  </si>
  <si>
    <t>Organiser son intervention en toute sécurité</t>
  </si>
  <si>
    <t>S4</t>
  </si>
  <si>
    <t>PRINCIPES SCIENTIFIQUE ET TECHNIQUE</t>
  </si>
  <si>
    <t>S41</t>
  </si>
  <si>
    <t>Le confort de l’habitat</t>
  </si>
  <si>
    <t>Les circuits thermodynamiques</t>
  </si>
  <si>
    <t>S43</t>
  </si>
  <si>
    <t>Les installations et équipements électriques</t>
  </si>
  <si>
    <t>S44</t>
  </si>
  <si>
    <t>Les réseaux hydrauliques</t>
  </si>
  <si>
    <t>Gérer les approvisionnements</t>
  </si>
  <si>
    <t>S45</t>
  </si>
  <si>
    <t>Les réseaux aérauliques</t>
  </si>
  <si>
    <t>S46</t>
  </si>
  <si>
    <t>Les systèmes de traitement de l’air</t>
  </si>
  <si>
    <t>S5</t>
  </si>
  <si>
    <t>MÉTHODES ET PROCÉDURES DES MODIFICATIONS</t>
  </si>
  <si>
    <t>Les raccordements fluidiques</t>
  </si>
  <si>
    <t>S52</t>
  </si>
  <si>
    <t>Les essais d’étanchéité</t>
  </si>
  <si>
    <t>Réaliser une modification de manière éco-responsable</t>
  </si>
  <si>
    <t>Les raccordements électriques</t>
  </si>
  <si>
    <t>Réaliser les opérations de mise en service et d’arrêt de l’installation</t>
  </si>
  <si>
    <t xml:space="preserve">S8 </t>
  </si>
  <si>
    <t xml:space="preserve">COMMUNICATION </t>
  </si>
  <si>
    <t>S81</t>
  </si>
  <si>
    <t>S8</t>
  </si>
  <si>
    <t>La communication orale</t>
  </si>
  <si>
    <t>Les outils de la communication écrite et numérique</t>
  </si>
  <si>
    <t>S83</t>
  </si>
  <si>
    <t>La communication technique en langue anglaise</t>
  </si>
  <si>
    <t>Contrôler les grandeurs caractéristiques de l’installation</t>
  </si>
  <si>
    <t>Effectuer les réglages adaptés</t>
  </si>
  <si>
    <t>Réaliser des opérations de maintenance préventive</t>
  </si>
  <si>
    <t xml:space="preserve">S7 : Qualité - sécurité </t>
  </si>
  <si>
    <t>Réaliser des opérations de maintenance corrective</t>
  </si>
  <si>
    <t>Informer de son intervention à l’écrit et/ou à l’oral</t>
  </si>
  <si>
    <t>Formuler les informations nécessaires pour le client et/ou l’exploitant du système</t>
  </si>
  <si>
    <t>Non évaluée</t>
  </si>
  <si>
    <t>Niveaux de maîtrise</t>
  </si>
  <si>
    <t>Non maitrisées</t>
  </si>
  <si>
    <t>Insuffisament maîtrisées</t>
  </si>
  <si>
    <t>Maitrisées</t>
  </si>
  <si>
    <t>Bien maitrisées</t>
  </si>
  <si>
    <t>NE</t>
  </si>
  <si>
    <t>A3T2</t>
  </si>
  <si>
    <t>Total A4T1 :</t>
  </si>
  <si>
    <t>Contrôle</t>
  </si>
  <si>
    <t>Etape 4</t>
  </si>
  <si>
    <t>4.1</t>
  </si>
  <si>
    <t>Etape 5</t>
  </si>
  <si>
    <t>5.1</t>
  </si>
  <si>
    <t>Ouvrir l'onglet 5. Transfert vers grille nationale</t>
  </si>
  <si>
    <t>5.2</t>
  </si>
  <si>
    <t>Simuler les résultats d'un candidat</t>
  </si>
  <si>
    <t>5.3</t>
  </si>
  <si>
    <t xml:space="preserve">Télécharger puis ouvrir la grille nationale : "Grilles examen MEE " </t>
  </si>
  <si>
    <t>5.4</t>
  </si>
  <si>
    <t>Le transfert vous permet de vérifier que le taux de couverture des compétences soit bien supérieur à 60%</t>
  </si>
  <si>
    <t>et qu'une note "brute" soit proposée automatiquement par le calcul.</t>
  </si>
  <si>
    <t>Reprendre la maintenance corrective en lien avec l'épreuve E2</t>
  </si>
  <si>
    <t>https://eduscol.education.fr/sti/textes/grilles-pour-le-baccalaureat-mfer</t>
  </si>
  <si>
    <t>AC1061</t>
  </si>
  <si>
    <t>AC1071</t>
  </si>
  <si>
    <t>Installer et régler le composant de remplacement</t>
  </si>
  <si>
    <t>Déconsigner le système</t>
  </si>
  <si>
    <t>Mettre en service le système</t>
  </si>
  <si>
    <t>Evacuer les déchets</t>
  </si>
  <si>
    <t>Etablir le constat de défaillance</t>
  </si>
  <si>
    <t>AC1051</t>
  </si>
  <si>
    <t>Vérifier la disponibilité des pièces de rechange, des consommables</t>
  </si>
  <si>
    <t>AC1081</t>
  </si>
  <si>
    <t>AC1082</t>
  </si>
  <si>
    <t>AC1083</t>
  </si>
  <si>
    <t>AC1084</t>
  </si>
  <si>
    <t>Total C10</t>
  </si>
  <si>
    <t>S5 : Méthodes et procédures d'installation</t>
  </si>
  <si>
    <t>E2 : Préparation d'une intervention</t>
  </si>
  <si>
    <t>Prendre connaissance et analyser le dossier de l’opération (réalisation, mise en service, maintenance)</t>
  </si>
  <si>
    <t>S1 ; S2 ; S3 ; S4 ; S5 ; S6 ; S7 ; S8</t>
  </si>
  <si>
    <t>Compléter le dossier de réalisation, de mise en service, de maintenance pour une opération simple</t>
  </si>
  <si>
    <t xml:space="preserve">S2 ; S3 ; S4 ; S6 </t>
  </si>
  <si>
    <t>Mise en service</t>
  </si>
  <si>
    <t>S3 ; S5 ; S6 ; S7 ; S8</t>
  </si>
  <si>
    <t>Réalisation</t>
  </si>
  <si>
    <t>Identifier les grandeurs physiques nominales associées à l’installation (températures, pressions, puissances, intensités, tensions, …)</t>
  </si>
  <si>
    <t>S2 ; S3 ; S4 ; S6</t>
  </si>
  <si>
    <t>C1; C3</t>
  </si>
  <si>
    <t>Identifier les habilitations et les certifications nécessaires</t>
  </si>
  <si>
    <t>C1 ; C2</t>
  </si>
  <si>
    <t>Prendre connaissance des interventions des autres corps de métiers</t>
  </si>
  <si>
    <t>C4 ; C5</t>
  </si>
  <si>
    <t>S1 ; S4 ; S5 ; S6 ; S7</t>
  </si>
  <si>
    <t>E31.a.1 : réalisation fluidique d’une installation</t>
  </si>
  <si>
    <t>REALISATION</t>
  </si>
  <si>
    <t>E31.a.2 : réalisation électrique d’une installation</t>
  </si>
  <si>
    <t>S1 ; S5 ; S6 ; S7</t>
  </si>
  <si>
    <t xml:space="preserve">S1 ; S2 ; S3 ; S5 ; S7 </t>
  </si>
  <si>
    <t>Tracer le cheminement des réseaux</t>
  </si>
  <si>
    <t>S1 ; S2 ; S3 ; S5 ; S7</t>
  </si>
  <si>
    <t>A2T25</t>
  </si>
  <si>
    <t>A2T3 : Réaliser les réseaux fluidiques</t>
  </si>
  <si>
    <t>Poser un réseau fluidique</t>
  </si>
  <si>
    <t xml:space="preserve">Effectuer les contrôles associés </t>
  </si>
  <si>
    <t>A3T1 : Réaliser les opérations préalables à la mise en service de l’installation</t>
  </si>
  <si>
    <t>Contrôler la conformité des réalisations sur les réseaux fluidiques et électriques</t>
  </si>
  <si>
    <t xml:space="preserve">C7 </t>
  </si>
  <si>
    <t>S1;S2;S3 ; S4 ; S6 ; S7</t>
  </si>
  <si>
    <t xml:space="preserve">Réaliser les modes opératoires concernant : les essais de résistance à la pression ; les essais d’étanchéité ; le tirage à vide </t>
  </si>
  <si>
    <t>Effectuer la pré-charge du réseau fluidique du système</t>
  </si>
  <si>
    <t>A3T2 : Réaliser la mise en service de l’installation</t>
  </si>
  <si>
    <t>C7 ; C8 ; C12</t>
  </si>
  <si>
    <t>S1 ; S2 ; S3 ; S4 ;S6 ; S7 ; S8</t>
  </si>
  <si>
    <t xml:space="preserve">E31.b : mise en service </t>
  </si>
  <si>
    <t>MISE EN SERVICE</t>
  </si>
  <si>
    <t>S1 ; S2 ; S3 ; S4 ; S6 ; S7</t>
  </si>
  <si>
    <t>S3 ; S4 ; S6 ; S7</t>
  </si>
  <si>
    <t>S1 ; S8</t>
  </si>
  <si>
    <t>A5T11</t>
  </si>
  <si>
    <t>A5T1 : Rendre compte oralement à l'interne et à l'externe du déroulement de l'intervention</t>
  </si>
  <si>
    <t>C7 ; C12</t>
  </si>
  <si>
    <t>A5T12</t>
  </si>
  <si>
    <t>Expliquer l'état d'avancement des opérations, leurs contraintes et leurs difficultés à la hiérarchie (réunion de chantier, opérations de mise en service, de maintenance …)</t>
  </si>
  <si>
    <t>A5T13</t>
  </si>
  <si>
    <t>Expliquer au client (ou à l'utilisateur) le fonctionnement, le bon usage et les contraintes techniques d'utilisation de l'installation</t>
  </si>
  <si>
    <t>A4T2 : Réaliser une opération de maintenance corrective</t>
  </si>
  <si>
    <t>S1 ; S2 ;S3 ; S4 ; S6 ; S7</t>
  </si>
  <si>
    <t>A5</t>
  </si>
  <si>
    <t>Réaliser le dépannage : analyser les informations, diagnostiquer le dysfonctionnement</t>
  </si>
  <si>
    <t xml:space="preserve">Approvisionner en matériels, équipements et outillages </t>
  </si>
  <si>
    <t>A4T27</t>
  </si>
  <si>
    <t>E32.a.1 : maintenance corrective d'un système - partie écrite</t>
  </si>
  <si>
    <t>A5T21</t>
  </si>
  <si>
    <t>A5T2 : Renseigner les documents techniques et réglementaires</t>
  </si>
  <si>
    <t xml:space="preserve">S1 ; S2 ; S8 </t>
  </si>
  <si>
    <t xml:space="preserve">S1 ; S2 ; S3 ; S4 ; S6 ; S7 </t>
  </si>
  <si>
    <t>A5T22</t>
  </si>
  <si>
    <t>S1 ; S2 ; S8</t>
  </si>
  <si>
    <t>A5T23</t>
  </si>
  <si>
    <t>A5T24</t>
  </si>
  <si>
    <t>A5T25</t>
  </si>
  <si>
    <t>S1 ; S2 ;S3 ; S4 ; S6 ; S7 ; S8</t>
  </si>
  <si>
    <t>A4T28</t>
  </si>
  <si>
    <t>A4T29</t>
  </si>
  <si>
    <t>Compléter les documents afférents à l’intervention (fiche d’intervention, registre et bon de travail)</t>
  </si>
  <si>
    <t>E32.a.2 : maintenance corrective d'un systéme - partie pratique</t>
  </si>
  <si>
    <t>A4T1 : Réaliser une opération de maintenance préventive</t>
  </si>
  <si>
    <t>C9 ; C13</t>
  </si>
  <si>
    <t xml:space="preserve">S1 ; S2 ; S3 ; S4 ; S6 ; S7 ; S8 </t>
  </si>
  <si>
    <t>S1 ; S2 ; S3 ; S4 ; S6 ; S7 ; S8</t>
  </si>
  <si>
    <t>A4T14</t>
  </si>
  <si>
    <t>A4T15</t>
  </si>
  <si>
    <t xml:space="preserve">Réaliser les opérations de maintenance préventive d’ordre technique et réglementaire : réaliser le contrôle périodique d’étanchéité,  manipuler des fluides frigorigènes et caloporteurs </t>
  </si>
  <si>
    <t>A4T16</t>
  </si>
  <si>
    <t>A4T17</t>
  </si>
  <si>
    <t>Compléter les documents afférents à l’intervention (fiche d’intervention, registre et bon de travail )</t>
  </si>
  <si>
    <t>E32.b : maintenance préventive d'un système</t>
  </si>
  <si>
    <t>A5T31</t>
  </si>
  <si>
    <t>A5T3 : Conseiller le client et/ou l’exploitant</t>
  </si>
  <si>
    <t xml:space="preserve">C9 ; C13 </t>
  </si>
  <si>
    <t>A5T32</t>
  </si>
  <si>
    <t>A5T33</t>
  </si>
  <si>
    <t>A5T34</t>
  </si>
  <si>
    <t>C1 : Analyser les conditions de l'opération et son contexte</t>
  </si>
  <si>
    <t>Les contraintes techniques et d'execution sont repérés</t>
  </si>
  <si>
    <t>AC132</t>
  </si>
  <si>
    <t>Les contraintes liées à l'efficacité énergétique sont repérées</t>
  </si>
  <si>
    <t>AC133</t>
  </si>
  <si>
    <t>Les risques professionnels sont évalués</t>
  </si>
  <si>
    <t>Repérer les contraintes d'environnement de travail liées à l’intervention</t>
  </si>
  <si>
    <t xml:space="preserve">Les contraintes d'environnement de travail sont recensées </t>
  </si>
  <si>
    <t>Les mesures de prévention de santé et sécurité au travail sont proposées</t>
  </si>
  <si>
    <t>S'assurer de la planification de l’intervention</t>
  </si>
  <si>
    <t>AC161</t>
  </si>
  <si>
    <t>Identifier les habilitations et les certifications nécessaires aux opérations</t>
  </si>
  <si>
    <t>AC171</t>
  </si>
  <si>
    <t>Informer à l'interne et à l'externe des contraintes liées à l'intervention</t>
  </si>
  <si>
    <t xml:space="preserve">Les contraintes sont prises en compte et donnent lieu à une solution </t>
  </si>
  <si>
    <t>Identifier les éléments d'un réseau fluidique et d'un réseau électrique</t>
  </si>
  <si>
    <t xml:space="preserve">L'identification des éléments permet de déterminer leurs caractéristiques </t>
  </si>
  <si>
    <t>C2 : Analyser et exploiter les données techniques de l'installation</t>
  </si>
  <si>
    <t xml:space="preserve">Les différents éléments sont repérés sur les différents schémas </t>
  </si>
  <si>
    <t>Les caractéristiques sont identifiées et conformes aux normes en vigueur</t>
  </si>
  <si>
    <t>Les grandeurs physiques utiles sont déterminées, interprétées et associées à des moyens de mesure, de capteurs et de protection</t>
  </si>
  <si>
    <t>Le dimensionnement des matériels est vérifié et justifié</t>
  </si>
  <si>
    <t>Identifier les consignes de régulation et de sécurité spécifiques à l’installation</t>
  </si>
  <si>
    <t>Les valeurs identifiées permettent de prévoir le réglage des appareils de l’installation</t>
  </si>
  <si>
    <t xml:space="preserve">Schématiser tout ou partie d’une installation, manuellement ou avec un outil numérique </t>
  </si>
  <si>
    <t xml:space="preserve">Repérer, identifier la connectique des schémas électriques d’une installation </t>
  </si>
  <si>
    <t>Les éléments à raccorder, le type et la section des conducteurs sont identifiés</t>
  </si>
  <si>
    <t>Proposer une modification technique en fonction des contraintes repérées</t>
  </si>
  <si>
    <t>Identifier les matériels, outillages nécessaires à la réalisation de son intervention</t>
  </si>
  <si>
    <t>Les matériels et les outillages choisis sont adaptés à l’intervention</t>
  </si>
  <si>
    <t>Les règles et limites d’utilisation des matériels et des outillages sont recensées</t>
  </si>
  <si>
    <t>Inventorier les EPC, les EPI adaptés à l’intervention</t>
  </si>
  <si>
    <t>L’inventaire des EPC et des EPI est complet et adapté à l’’intervention</t>
  </si>
  <si>
    <t>Les mesures de prévention de santé et sécurité au travail sont recensées</t>
  </si>
  <si>
    <t>AC341</t>
  </si>
  <si>
    <t>La liste des équipements spécifiques est communiquée à l'interne et à l'externe</t>
  </si>
  <si>
    <t>Réalisation d’une installation</t>
  </si>
  <si>
    <t xml:space="preserve">Organiser son poste de travail </t>
  </si>
  <si>
    <t>Les spécifités du chantier sont identifiés</t>
  </si>
  <si>
    <t>C4 : Organiser et sécuriser son intervention</t>
  </si>
  <si>
    <t>A2 : Réalisation</t>
  </si>
  <si>
    <t>A5T1</t>
  </si>
  <si>
    <t>Les anomalies techniques sont repérées et signalées</t>
  </si>
  <si>
    <t>A5 : Communication</t>
  </si>
  <si>
    <t>Le poste de travail est approvisionné en matériels et outillages et avec méthode</t>
  </si>
  <si>
    <t>Le lieux d'activités est restitué quotidiennenment conformément aux règles d'hygiène et de sécurité</t>
  </si>
  <si>
    <t>AC421</t>
  </si>
  <si>
    <t xml:space="preserve">Sécuriser le poste de travail </t>
  </si>
  <si>
    <t>Les principes généraux de prévention (PGP) sont appliqués dans le choix des mesures de prévention</t>
  </si>
  <si>
    <t>AC422</t>
  </si>
  <si>
    <t>Les contraintes propres au poste de travail y compris environnementales sont prises en compte</t>
  </si>
  <si>
    <t>AC423</t>
  </si>
  <si>
    <t>L'implantation des équipements spécifique est certifiée</t>
  </si>
  <si>
    <t>AC431</t>
  </si>
  <si>
    <t>Organiser l'intervention</t>
  </si>
  <si>
    <t>Les activités sont organisées de manière chronologique et méthodique</t>
  </si>
  <si>
    <t>AC432</t>
  </si>
  <si>
    <t>Les activités sont (ré)organisées en fonction des aléas (techniques, organisationnels…)</t>
  </si>
  <si>
    <t>Vérifier la conformité des matériels</t>
  </si>
  <si>
    <t>C5: Vérifier la conformité des matériels</t>
  </si>
  <si>
    <t>Les bons de livraison, bons de garantie et notices techniques sont recueillis</t>
  </si>
  <si>
    <t>Stocker les matériels</t>
  </si>
  <si>
    <t>C5: Stocker les matériels</t>
  </si>
  <si>
    <t>Les matériels de manutention sont utilisés le plus souvent possible</t>
  </si>
  <si>
    <t>C6: Réaliser une installation en adoptant une attitude éco-responsable</t>
  </si>
  <si>
    <t xml:space="preserve">Réaliser les réseaux fluidiques </t>
  </si>
  <si>
    <t>Les règles de sécurité sont respectées</t>
  </si>
  <si>
    <t xml:space="preserve">Réaliser les câblages électiques </t>
  </si>
  <si>
    <t>AC641</t>
  </si>
  <si>
    <t>Adapter une attitude écoresponsable</t>
  </si>
  <si>
    <t>AC642</t>
  </si>
  <si>
    <t>Mise en service de l’installation</t>
  </si>
  <si>
    <t>Les réseaux et les contrôles sont identifiés</t>
  </si>
  <si>
    <t>C7 : Mettre en service l’installation</t>
  </si>
  <si>
    <t>A3 : Mise en service</t>
  </si>
  <si>
    <t>Identifier les risques professionnels</t>
  </si>
  <si>
    <t>Les risques professionnels sont identifiés et permettent une intervention en sécurité</t>
  </si>
  <si>
    <t>Réaliser les modes opératoires concernant les essais de résistance à la pression, les essais d'étanchéité, le tirage au vide</t>
  </si>
  <si>
    <t>Mettre en service l'installation</t>
  </si>
  <si>
    <t>L'installation fonctionne</t>
  </si>
  <si>
    <t>La charge est réalisée suivant les normes en vigueur et dans le respect de la réglementation sur l'environnement</t>
  </si>
  <si>
    <t>C8 : Contrôler, régler et paramétrer l’installation</t>
  </si>
  <si>
    <t>La valeur du sous refroidissement est correcte suivant les valeurs définies par la norme</t>
  </si>
  <si>
    <t>Les réglages et leur précision permettent le bon fonctionnement du système frigorifique</t>
  </si>
  <si>
    <t>Le réglage des sécurités est réalisé justifié et précis</t>
  </si>
  <si>
    <t>Paramétrer le régulateur</t>
  </si>
  <si>
    <t>Les paramètres sont identifiés</t>
  </si>
  <si>
    <t>Le paramétrage assure la fiabilité du système et correspond aux besoins du client</t>
  </si>
  <si>
    <t>Réaliser les mesures nécessaires pour valider le fonctionnement de l'installation</t>
  </si>
  <si>
    <t>Les points de mesures sont repérés</t>
  </si>
  <si>
    <t>Les mesures permettent la validation du fonctionnement du système frigorifique</t>
  </si>
  <si>
    <t>Les mesures sont réalisées avec précision et méthode</t>
  </si>
  <si>
    <t>AC844</t>
  </si>
  <si>
    <t>Le fonctionnement de l'installation est optimisé</t>
  </si>
  <si>
    <t>Assurer la sécurité</t>
  </si>
  <si>
    <t>Toutes les mesures de prévention des risques pour la sécurité des biens et des personnes sont appliquées</t>
  </si>
  <si>
    <t>AC852</t>
  </si>
  <si>
    <t>Les règles, principes sur la manipulation des fluides, et les différentses prises de mesures sont respectées</t>
  </si>
  <si>
    <t>Echanger avec le client sur le dysfonctionnement de l’installation</t>
  </si>
  <si>
    <t>C12 : Communiquer, rendre compte de son intervention à l’écrit et/ou à l’oral</t>
  </si>
  <si>
    <t>Rédiger un compte rendu, un rapport d'activité</t>
  </si>
  <si>
    <t>Le compte rendu est complet et exploitatble</t>
  </si>
  <si>
    <t>AC911</t>
  </si>
  <si>
    <t>La collecte des informations nécessaires à l'intervention est complète et exploitable</t>
  </si>
  <si>
    <t>C9 : Réaliser des opérations de maintenance préventive</t>
  </si>
  <si>
    <t>A5T2</t>
  </si>
  <si>
    <t>A5T3</t>
  </si>
  <si>
    <t>A4 :Maintenance</t>
  </si>
  <si>
    <t>Analyser l'environnement de travail et les conditions de la maintenance</t>
  </si>
  <si>
    <t>L'organisation du travail est respectueuse de l'envirronnement, de la santé et sécurité au travail</t>
  </si>
  <si>
    <t>Analyser les risques liés à l'environnement</t>
  </si>
  <si>
    <t>Les risques sont pris en compte pour effectuer l'intervention</t>
  </si>
  <si>
    <t>Exploiter les données du dossier technique</t>
  </si>
  <si>
    <t>Les données du dossier technique sont identifiées et exploitées</t>
  </si>
  <si>
    <t>AC951</t>
  </si>
  <si>
    <t xml:space="preserve">Exploiter les données de télémaintenance et celles des applications numériques </t>
  </si>
  <si>
    <t>Les données de télémaintenance et celles des applications numériques sont identifiées et exploitées</t>
  </si>
  <si>
    <t>AC961</t>
  </si>
  <si>
    <t>Vérifier les données de contrôle (indicateurs, voyants…) et repérer les dérives par rapport aux attendus</t>
  </si>
  <si>
    <t>Les dérives et signes d'anomalies sont déctectées</t>
  </si>
  <si>
    <t>AC971</t>
  </si>
  <si>
    <t>AC972</t>
  </si>
  <si>
    <t>AC973</t>
  </si>
  <si>
    <t>Les opérations d'ordre technique sont réalisés avec méthode</t>
  </si>
  <si>
    <t>AC981</t>
  </si>
  <si>
    <t>Réaliser le contrôle visuel de l'état du système</t>
  </si>
  <si>
    <t>Les éventuels éléments défectueux sont identifiés et l'information est transmise à la hiérarchie</t>
  </si>
  <si>
    <t>AC982</t>
  </si>
  <si>
    <t>AC991</t>
  </si>
  <si>
    <t>Ecouter et questionner le client et/ou l'exploitant sur ses besoins</t>
  </si>
  <si>
    <t>C13 : Conseiller le client et/ou l’exploitant du système</t>
  </si>
  <si>
    <t>Les explications sont correctes et permettent l'utilisation de l'installation par l'exploitant</t>
  </si>
  <si>
    <t>Proposer une solution technique pour le client et/ou l’exploitant</t>
  </si>
  <si>
    <t>L'analyse du constat confirme que les informations délivrées par le système sont relevées</t>
  </si>
  <si>
    <t>C10 : Réaliser des opérations de maintenance corrective</t>
  </si>
  <si>
    <t>L'analyse du constat confirme que la configuration du système est analysée</t>
  </si>
  <si>
    <t>Emettre les hypothèse de panne et/ou de dysfonctionnement</t>
  </si>
  <si>
    <t>AC1031</t>
  </si>
  <si>
    <t>Effectuer des mesures, contrôles, des tests permettant de valider ou non les hypothèses en respectant lés règles de sécurité</t>
  </si>
  <si>
    <t>Les points de mesures, de contrôles, de tests sont correctement choisis et localisés</t>
  </si>
  <si>
    <t>AC1032</t>
  </si>
  <si>
    <t>Les appareils de mesure et de contrôle sont correctement mis en œuvre</t>
  </si>
  <si>
    <t>AC1033</t>
  </si>
  <si>
    <t>Les résultats sont correctement interprétés par rapport aux attendus</t>
  </si>
  <si>
    <t>AC1034</t>
  </si>
  <si>
    <t>La chronologie des tests est réalisée de façon méthodique</t>
  </si>
  <si>
    <t>AC1041</t>
  </si>
  <si>
    <t xml:space="preserve">Identifier le composant deffectueux et/ou la cause de la défaillance </t>
  </si>
  <si>
    <t>L'identification du composant et/ou la cause de la défaillance est correcte</t>
  </si>
  <si>
    <t>Les pièces de rechange et comsommables sortis du magasin ou commandés sont conformes</t>
  </si>
  <si>
    <t>Le poste de travail est approvisionné en matériels, équipements et outillages</t>
  </si>
  <si>
    <t>Consigner le système</t>
  </si>
  <si>
    <t>L'intervention peut se dérouler en toute sécurité</t>
  </si>
  <si>
    <t>AC1072</t>
  </si>
  <si>
    <t>Les EPI et EPC sont adaptés</t>
  </si>
  <si>
    <t>Effectuer la déposedu composant défectueux</t>
  </si>
  <si>
    <t>Les fluides frigorigènes et cloporteurs sont manipulés conformémément aux règles en vigueur</t>
  </si>
  <si>
    <t xml:space="preserve">Les consignes et procédures sont respectées </t>
  </si>
  <si>
    <t>Les moyens de manutention et l'outillage sont mis en œuvre et en toute sécurité</t>
  </si>
  <si>
    <t>Le composant déffectueux est déposé et prêt à être recyclé</t>
  </si>
  <si>
    <t>AC1091</t>
  </si>
  <si>
    <t>Le composant est remplacé sans risuqe pour les personnes et le système</t>
  </si>
  <si>
    <t>AC10101</t>
  </si>
  <si>
    <t>Réaliser les réglages et/ou les paramétrages à l'origine de la défaillance</t>
  </si>
  <si>
    <t>Les réglages et/ou paramétrages sont conformes au dossier technique</t>
  </si>
  <si>
    <t>AC10111</t>
  </si>
  <si>
    <t>Le système est prêt pour remise en service</t>
  </si>
  <si>
    <t>AC10121</t>
  </si>
  <si>
    <t>AC10122</t>
  </si>
  <si>
    <t>La mise en service est réalisée avec méthode</t>
  </si>
  <si>
    <t>AC10123</t>
  </si>
  <si>
    <t>Les performances du système sont conformes au dossier technique</t>
  </si>
  <si>
    <t>AC10131</t>
  </si>
  <si>
    <t>Les déchets sont évacués de façon ecoresponsable et conformémént aux règles en vigueur</t>
  </si>
  <si>
    <t>Compléter la fiche d'intervention : bordereau de suivi de déchets dangereux</t>
  </si>
  <si>
    <t>La fiche d'intervention / bordereau de suivi de déchet dangereux est complété sans erreurs</t>
  </si>
  <si>
    <t>C11: Consigner et transmettre le informations</t>
  </si>
  <si>
    <t>Rédiger un rapport de mise en service, un bon d'intervention</t>
  </si>
  <si>
    <t xml:space="preserve">Les rapports sont correctement renseignés et exploitables </t>
  </si>
  <si>
    <t xml:space="preserve">Identfier le composant deffectueux et/ou la cause de la défaillance </t>
  </si>
  <si>
    <t>Bac Pro MFER</t>
  </si>
  <si>
    <t xml:space="preserve">En vous référent à la feuille Tâches ou votre référentiel, choisir les tâches que vous souhitez exploiter dans votre problématiques </t>
  </si>
  <si>
    <t>Scénarisation d'un sujet E32b</t>
  </si>
  <si>
    <t xml:space="preserve">Toutes les tâches (A4T1,A5T3) doivent être traitées. On veillera à l'équilibre du sujet. </t>
  </si>
  <si>
    <t xml:space="preserve">Une compétence peut intervenir plusieurs fois, mais on veillera à l'équilibre du sujet. Toutes les compétences générales (C9, C13) doivent être abordées et 60% des Actions. </t>
  </si>
  <si>
    <t>Transfert vers grille nationale E32b</t>
  </si>
  <si>
    <t>Transferer la simulation  de l'onglet 5 (par un copier/coller) dans la "grille examen MFER " de l'E32b</t>
  </si>
  <si>
    <t>Fiche de proposition de scénario de sujet E32b Bac Pro MFER</t>
  </si>
  <si>
    <t>E32.b</t>
  </si>
  <si>
    <t>Partie pratique (2h00)</t>
  </si>
  <si>
    <t>Description de la situation de maintenance préventive présente sur l'E32b</t>
  </si>
  <si>
    <t>2h00</t>
  </si>
  <si>
    <t>E32.b : 2h00</t>
  </si>
  <si>
    <t>Total A5T3 :</t>
  </si>
  <si>
    <t>Total C9</t>
  </si>
  <si>
    <t>Total C13</t>
  </si>
  <si>
    <t xml:space="preserve">E32.b : 2h00 </t>
  </si>
  <si>
    <t>C92</t>
  </si>
  <si>
    <t>C132</t>
  </si>
  <si>
    <t>E32b : Maintenance préventive d'une installation</t>
  </si>
  <si>
    <t>C9 Réaliser des opérations de maintenance préventive</t>
  </si>
  <si>
    <t>C13 Conseiller le client et/ou l'exploitant du sytème</t>
  </si>
  <si>
    <t>Proposer une solution technique au client et/ou à l'exploitant</t>
  </si>
  <si>
    <t>Informer oramlement des consignes de sécurité</t>
  </si>
  <si>
    <t>Expliquer le fonctionnement et l'utilisation de l'installation au client et/ou à l'exploitant</t>
  </si>
  <si>
    <t>Réaliser un contrôle visuel de l'état du système</t>
  </si>
  <si>
    <t>AC98</t>
  </si>
  <si>
    <t>AC97</t>
  </si>
  <si>
    <t>AC134</t>
  </si>
  <si>
    <t>AC91</t>
  </si>
  <si>
    <t>AC92</t>
  </si>
  <si>
    <t>AC93</t>
  </si>
  <si>
    <t>AC94</t>
  </si>
  <si>
    <t>AC95</t>
  </si>
  <si>
    <t>AC96</t>
  </si>
  <si>
    <t>AC99</t>
  </si>
  <si>
    <t>Réaliser des opérations de maintenance préventive d'ordre technique et réglementaire</t>
  </si>
  <si>
    <t>Exploiter les informations de télémaintenance et celles des applications numériques</t>
  </si>
  <si>
    <t>Analyser les risques liés à l'intervention</t>
  </si>
  <si>
    <t>Annalyser l'environnement de travail et les conditions de la maintenance</t>
  </si>
  <si>
    <t>Identifier les opréations prédéfinies liées au contrat de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</si>
</sst>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  <scheme val="minor"/>
    </font>
    <font>
      <sz val="11"/>
      <color indexed="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Arial"/>
      <family val="2"/>
    </font>
    <font>
      <sz val="12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C000"/>
        <bgColor rgb="FFFFC000"/>
      </patternFill>
    </fill>
    <fill>
      <patternFill patternType="solid">
        <fgColor indexed="5"/>
        <bgColor indexed="5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/>
        <bgColor theme="7"/>
      </patternFill>
    </fill>
    <fill>
      <patternFill patternType="solid">
        <fgColor theme="5"/>
        <bgColor theme="5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7" tint="0.59999389629810485"/>
        <bgColor theme="5" tint="0.79998168889431442"/>
      </patternFill>
    </fill>
    <fill>
      <patternFill patternType="solid">
        <fgColor theme="3" tint="0.79998168889431442"/>
        <bgColor theme="5" tint="0.79998168889431442"/>
      </patternFill>
    </fill>
    <fill>
      <patternFill patternType="solid">
        <fgColor theme="9" tint="0.59999389629810485"/>
        <bgColor theme="5" tint="0.79998168889431442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5" tint="0.79998168889431442"/>
        <bgColor theme="7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theme="5" tint="0.79998168889431442"/>
      </patternFill>
    </fill>
    <fill>
      <patternFill patternType="solid">
        <fgColor theme="7" tint="0.79998168889431442"/>
        <bgColor theme="5" tint="0.79998168889431442"/>
      </patternFill>
    </fill>
    <fill>
      <patternFill patternType="solid">
        <fgColor theme="4" tint="0.79998168889431442"/>
        <bgColor theme="5" tint="0.79998168889431442"/>
      </patternFill>
    </fill>
    <fill>
      <patternFill patternType="solid">
        <fgColor theme="9" tint="0.79998168889431442"/>
        <bgColor theme="5" tint="0.79998168889431442"/>
      </patternFill>
    </fill>
  </fills>
  <borders count="6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27" fillId="0" borderId="0" applyNumberFormat="0" applyFill="0" applyBorder="0" applyAlignment="0" applyProtection="0"/>
  </cellStyleXfs>
  <cellXfs count="536">
    <xf numFmtId="0" fontId="0" fillId="0" borderId="0" xfId="0"/>
    <xf numFmtId="0" fontId="5" fillId="0" borderId="0" xfId="0" applyFont="1"/>
    <xf numFmtId="0" fontId="6" fillId="2" borderId="0" xfId="0" applyFont="1" applyFill="1"/>
    <xf numFmtId="0" fontId="0" fillId="2" borderId="0" xfId="0" applyFill="1"/>
    <xf numFmtId="0" fontId="5" fillId="0" borderId="0" xfId="0" applyFont="1" applyAlignment="1">
      <alignment wrapText="1"/>
    </xf>
    <xf numFmtId="0" fontId="5" fillId="0" borderId="10" xfId="0" applyFont="1" applyBorder="1"/>
    <xf numFmtId="0" fontId="6" fillId="0" borderId="0" xfId="0" applyFont="1"/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0" fillId="4" borderId="0" xfId="0" applyFill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6" fillId="0" borderId="0" xfId="0" applyFont="1" applyAlignment="1">
      <alignment wrapText="1"/>
    </xf>
    <xf numFmtId="0" fontId="0" fillId="0" borderId="0" xfId="0" applyAlignment="1">
      <alignment horizontal="center" textRotation="90"/>
    </xf>
    <xf numFmtId="0" fontId="0" fillId="2" borderId="32" xfId="0" applyFill="1" applyBorder="1" applyAlignment="1">
      <alignment horizontal="center" vertical="top" wrapText="1"/>
    </xf>
    <xf numFmtId="9" fontId="6" fillId="0" borderId="0" xfId="0" applyNumberFormat="1" applyFont="1" applyAlignment="1">
      <alignment wrapText="1"/>
    </xf>
    <xf numFmtId="0" fontId="0" fillId="2" borderId="35" xfId="0" applyFill="1" applyBorder="1" applyAlignment="1">
      <alignment horizontal="center" vertical="top" wrapText="1"/>
    </xf>
    <xf numFmtId="0" fontId="0" fillId="2" borderId="44" xfId="0" applyFill="1" applyBorder="1" applyAlignment="1">
      <alignment horizontal="center" vertical="top" wrapText="1"/>
    </xf>
    <xf numFmtId="0" fontId="0" fillId="6" borderId="32" xfId="0" applyFill="1" applyBorder="1" applyAlignment="1">
      <alignment horizontal="center" vertical="top" wrapText="1"/>
    </xf>
    <xf numFmtId="0" fontId="0" fillId="0" borderId="41" xfId="0" applyBorder="1" applyAlignment="1">
      <alignment vertical="top" wrapText="1"/>
    </xf>
    <xf numFmtId="0" fontId="0" fillId="6" borderId="35" xfId="0" applyFill="1" applyBorder="1" applyAlignment="1">
      <alignment horizontal="center" vertical="top" wrapText="1"/>
    </xf>
    <xf numFmtId="0" fontId="0" fillId="6" borderId="44" xfId="0" applyFill="1" applyBorder="1" applyAlignment="1">
      <alignment horizontal="center" vertical="top" wrapText="1"/>
    </xf>
    <xf numFmtId="0" fontId="0" fillId="8" borderId="32" xfId="0" applyFill="1" applyBorder="1" applyAlignment="1">
      <alignment horizontal="center" vertical="top" wrapText="1"/>
    </xf>
    <xf numFmtId="0" fontId="0" fillId="8" borderId="35" xfId="0" applyFill="1" applyBorder="1" applyAlignment="1">
      <alignment horizontal="center" vertical="top" wrapText="1"/>
    </xf>
    <xf numFmtId="0" fontId="0" fillId="8" borderId="44" xfId="0" applyFill="1" applyBorder="1" applyAlignment="1">
      <alignment horizontal="center" vertical="top" wrapText="1"/>
    </xf>
    <xf numFmtId="0" fontId="0" fillId="9" borderId="32" xfId="0" applyFill="1" applyBorder="1" applyAlignment="1">
      <alignment horizontal="center" vertical="top" wrapText="1"/>
    </xf>
    <xf numFmtId="0" fontId="0" fillId="9" borderId="35" xfId="0" applyFill="1" applyBorder="1" applyAlignment="1">
      <alignment horizontal="center" vertical="top" wrapText="1"/>
    </xf>
    <xf numFmtId="0" fontId="0" fillId="9" borderId="44" xfId="0" applyFill="1" applyBorder="1" applyAlignment="1">
      <alignment horizontal="center" vertical="top" wrapText="1"/>
    </xf>
    <xf numFmtId="0" fontId="0" fillId="12" borderId="32" xfId="0" applyFill="1" applyBorder="1" applyAlignment="1">
      <alignment horizontal="center" vertical="top" wrapText="1"/>
    </xf>
    <xf numFmtId="0" fontId="0" fillId="12" borderId="35" xfId="0" applyFill="1" applyBorder="1" applyAlignment="1">
      <alignment horizontal="center" vertical="top" wrapText="1"/>
    </xf>
    <xf numFmtId="0" fontId="0" fillId="12" borderId="44" xfId="0" applyFill="1" applyBorder="1" applyAlignment="1">
      <alignment horizontal="center" vertical="top" wrapText="1"/>
    </xf>
    <xf numFmtId="0" fontId="0" fillId="0" borderId="32" xfId="0" applyBorder="1" applyAlignment="1">
      <alignment vertical="top" wrapText="1"/>
    </xf>
    <xf numFmtId="0" fontId="0" fillId="0" borderId="35" xfId="0" applyBorder="1" applyAlignment="1">
      <alignment vertical="top" wrapText="1"/>
    </xf>
    <xf numFmtId="0" fontId="0" fillId="6" borderId="38" xfId="0" applyFill="1" applyBorder="1" applyAlignment="1">
      <alignment horizontal="center" vertical="top" wrapText="1"/>
    </xf>
    <xf numFmtId="0" fontId="0" fillId="6" borderId="58" xfId="0" applyFill="1" applyBorder="1" applyAlignment="1">
      <alignment horizontal="center" vertical="top" wrapText="1"/>
    </xf>
    <xf numFmtId="0" fontId="0" fillId="9" borderId="38" xfId="0" applyFill="1" applyBorder="1" applyAlignment="1">
      <alignment horizontal="center" vertical="top" wrapText="1"/>
    </xf>
    <xf numFmtId="0" fontId="0" fillId="9" borderId="58" xfId="0" applyFill="1" applyBorder="1" applyAlignment="1">
      <alignment horizontal="center" vertical="top" wrapText="1"/>
    </xf>
    <xf numFmtId="0" fontId="0" fillId="0" borderId="45" xfId="0" applyBorder="1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2" borderId="58" xfId="0" applyFill="1" applyBorder="1" applyAlignment="1">
      <alignment horizontal="center" vertical="top" wrapText="1"/>
    </xf>
    <xf numFmtId="0" fontId="0" fillId="7" borderId="38" xfId="0" applyFill="1" applyBorder="1" applyAlignment="1">
      <alignment horizontal="center" vertical="top" wrapText="1"/>
    </xf>
    <xf numFmtId="0" fontId="0" fillId="7" borderId="35" xfId="0" applyFill="1" applyBorder="1" applyAlignment="1">
      <alignment horizontal="center" vertical="top" wrapText="1"/>
    </xf>
    <xf numFmtId="0" fontId="0" fillId="7" borderId="58" xfId="0" applyFill="1" applyBorder="1" applyAlignment="1">
      <alignment horizontal="center" vertical="top" wrapText="1"/>
    </xf>
    <xf numFmtId="0" fontId="0" fillId="8" borderId="9" xfId="0" applyFill="1" applyBorder="1" applyAlignment="1">
      <alignment horizontal="center" vertical="top" wrapText="1"/>
    </xf>
    <xf numFmtId="0" fontId="5" fillId="0" borderId="3" xfId="0" applyFont="1" applyBorder="1"/>
    <xf numFmtId="0" fontId="5" fillId="0" borderId="33" xfId="0" applyFont="1" applyBorder="1"/>
    <xf numFmtId="0" fontId="5" fillId="0" borderId="11" xfId="0" applyFont="1" applyBorder="1"/>
    <xf numFmtId="0" fontId="5" fillId="0" borderId="29" xfId="0" applyFont="1" applyBorder="1"/>
    <xf numFmtId="0" fontId="0" fillId="11" borderId="0" xfId="0" applyFill="1"/>
    <xf numFmtId="0" fontId="6" fillId="0" borderId="0" xfId="0" applyFont="1" applyAlignment="1">
      <alignment textRotation="90" wrapText="1"/>
    </xf>
    <xf numFmtId="0" fontId="0" fillId="0" borderId="0" xfId="0" applyAlignment="1">
      <alignment textRotation="90"/>
    </xf>
    <xf numFmtId="0" fontId="2" fillId="2" borderId="38" xfId="0" applyFont="1" applyFill="1" applyBorder="1" applyAlignment="1">
      <alignment horizontal="center" vertical="top" wrapText="1"/>
    </xf>
    <xf numFmtId="0" fontId="5" fillId="0" borderId="0" xfId="0" applyFont="1" applyProtection="1">
      <protection hidden="1"/>
    </xf>
    <xf numFmtId="0" fontId="0" fillId="0" borderId="0" xfId="0" applyProtection="1">
      <protection hidden="1"/>
    </xf>
    <xf numFmtId="0" fontId="27" fillId="0" borderId="0" xfId="2" applyProtection="1">
      <protection hidden="1"/>
    </xf>
    <xf numFmtId="0" fontId="27" fillId="0" borderId="0" xfId="2" applyProtection="1">
      <protection locked="0" hidden="1"/>
    </xf>
    <xf numFmtId="0" fontId="7" fillId="0" borderId="0" xfId="0" applyFont="1" applyProtection="1">
      <protection hidden="1"/>
    </xf>
    <xf numFmtId="0" fontId="5" fillId="0" borderId="1" xfId="0" applyFont="1" applyBorder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wrapText="1"/>
      <protection hidden="1"/>
    </xf>
    <xf numFmtId="0" fontId="5" fillId="0" borderId="0" xfId="0" applyFont="1" applyAlignment="1" applyProtection="1">
      <alignment horizontal="left" wrapText="1"/>
      <protection hidden="1"/>
    </xf>
    <xf numFmtId="0" fontId="5" fillId="0" borderId="10" xfId="0" applyFont="1" applyBorder="1" applyProtection="1">
      <protection hidden="1"/>
    </xf>
    <xf numFmtId="0" fontId="9" fillId="0" borderId="13" xfId="0" applyFont="1" applyBorder="1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9" fillId="0" borderId="16" xfId="0" applyFont="1" applyBorder="1" applyAlignment="1" applyProtection="1">
      <alignment horizontal="left"/>
      <protection hidden="1"/>
    </xf>
    <xf numFmtId="0" fontId="9" fillId="0" borderId="19" xfId="0" applyFont="1" applyBorder="1" applyAlignment="1" applyProtection="1">
      <alignment horizontal="left"/>
      <protection hidden="1"/>
    </xf>
    <xf numFmtId="0" fontId="9" fillId="0" borderId="0" xfId="0" applyFont="1" applyAlignment="1" applyProtection="1">
      <alignment horizontal="left"/>
      <protection hidden="1"/>
    </xf>
    <xf numFmtId="0" fontId="0" fillId="0" borderId="17" xfId="0" applyBorder="1" applyProtection="1">
      <protection hidden="1"/>
    </xf>
    <xf numFmtId="0" fontId="6" fillId="2" borderId="2" xfId="0" applyFont="1" applyFill="1" applyBorder="1" applyAlignment="1" applyProtection="1">
      <alignment horizontal="center"/>
      <protection locked="0" hidden="1"/>
    </xf>
    <xf numFmtId="0" fontId="8" fillId="2" borderId="9" xfId="0" applyFont="1" applyFill="1" applyBorder="1" applyAlignment="1" applyProtection="1">
      <alignment horizontal="center"/>
      <protection locked="0" hidden="1"/>
    </xf>
    <xf numFmtId="0" fontId="6" fillId="2" borderId="10" xfId="0" applyFont="1" applyFill="1" applyBorder="1" applyAlignment="1" applyProtection="1">
      <alignment horizontal="center"/>
      <protection locked="0" hidden="1"/>
    </xf>
    <xf numFmtId="0" fontId="6" fillId="2" borderId="13" xfId="0" applyFont="1" applyFill="1" applyBorder="1" applyAlignment="1" applyProtection="1">
      <alignment horizontal="center"/>
      <protection locked="0" hidden="1"/>
    </xf>
    <xf numFmtId="0" fontId="6" fillId="2" borderId="14" xfId="0" applyFont="1" applyFill="1" applyBorder="1" applyAlignment="1" applyProtection="1">
      <alignment horizontal="center"/>
      <protection locked="0" hidden="1"/>
    </xf>
    <xf numFmtId="0" fontId="6" fillId="2" borderId="20" xfId="0" applyFont="1" applyFill="1" applyBorder="1" applyProtection="1">
      <protection locked="0" hidden="1"/>
    </xf>
    <xf numFmtId="0" fontId="5" fillId="4" borderId="0" xfId="0" applyFont="1" applyFill="1" applyAlignment="1" applyProtection="1">
      <alignment horizontal="left"/>
      <protection hidden="1"/>
    </xf>
    <xf numFmtId="0" fontId="5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10" fillId="0" borderId="0" xfId="0" applyFont="1" applyProtection="1">
      <protection hidden="1"/>
    </xf>
    <xf numFmtId="0" fontId="10" fillId="0" borderId="9" xfId="0" applyFont="1" applyBorder="1" applyProtection="1">
      <protection hidden="1"/>
    </xf>
    <xf numFmtId="0" fontId="0" fillId="0" borderId="0" xfId="0" applyAlignment="1" applyProtection="1">
      <alignment horizontal="center" wrapText="1"/>
      <protection hidden="1"/>
    </xf>
    <xf numFmtId="0" fontId="10" fillId="0" borderId="12" xfId="0" applyFont="1" applyBorder="1" applyAlignment="1" applyProtection="1">
      <alignment horizontal="center"/>
      <protection hidden="1"/>
    </xf>
    <xf numFmtId="0" fontId="10" fillId="0" borderId="13" xfId="0" applyFont="1" applyBorder="1" applyAlignment="1" applyProtection="1">
      <alignment horizontal="center"/>
      <protection hidden="1"/>
    </xf>
    <xf numFmtId="0" fontId="10" fillId="2" borderId="9" xfId="0" applyFont="1" applyFill="1" applyBorder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10" fillId="0" borderId="19" xfId="0" applyFont="1" applyBorder="1" applyAlignment="1" applyProtection="1">
      <alignment horizontal="center"/>
      <protection hidden="1"/>
    </xf>
    <xf numFmtId="0" fontId="0" fillId="0" borderId="14" xfId="0" applyBorder="1" applyProtection="1">
      <protection hidden="1"/>
    </xf>
    <xf numFmtId="0" fontId="0" fillId="0" borderId="32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35" xfId="0" applyBorder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 vertical="top" wrapText="1"/>
      <protection hidden="1"/>
    </xf>
    <xf numFmtId="0" fontId="6" fillId="2" borderId="12" xfId="0" applyFont="1" applyFill="1" applyBorder="1" applyProtection="1">
      <protection locked="0" hidden="1"/>
    </xf>
    <xf numFmtId="0" fontId="6" fillId="2" borderId="12" xfId="0" applyFont="1" applyFill="1" applyBorder="1" applyAlignment="1" applyProtection="1">
      <alignment horizontal="center"/>
      <protection locked="0" hidden="1"/>
    </xf>
    <xf numFmtId="0" fontId="0" fillId="2" borderId="15" xfId="0" applyFill="1" applyBorder="1" applyProtection="1">
      <protection locked="0" hidden="1"/>
    </xf>
    <xf numFmtId="0" fontId="0" fillId="2" borderId="16" xfId="0" applyFill="1" applyBorder="1" applyProtection="1">
      <protection locked="0" hidden="1"/>
    </xf>
    <xf numFmtId="0" fontId="0" fillId="2" borderId="17" xfId="0" applyFill="1" applyBorder="1" applyProtection="1">
      <protection locked="0" hidden="1"/>
    </xf>
    <xf numFmtId="0" fontId="12" fillId="0" borderId="0" xfId="0" applyFont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0" fillId="0" borderId="32" xfId="0" applyBorder="1" applyProtection="1">
      <protection hidden="1"/>
    </xf>
    <xf numFmtId="0" fontId="12" fillId="5" borderId="32" xfId="0" applyFont="1" applyFill="1" applyBorder="1" applyProtection="1">
      <protection hidden="1"/>
    </xf>
    <xf numFmtId="0" fontId="0" fillId="2" borderId="0" xfId="0" applyFill="1" applyProtection="1">
      <protection hidden="1"/>
    </xf>
    <xf numFmtId="0" fontId="0" fillId="0" borderId="7" xfId="0" applyBorder="1" applyProtection="1">
      <protection hidden="1"/>
    </xf>
    <xf numFmtId="0" fontId="10" fillId="0" borderId="35" xfId="0" applyFont="1" applyBorder="1" applyProtection="1">
      <protection hidden="1"/>
    </xf>
    <xf numFmtId="0" fontId="12" fillId="5" borderId="35" xfId="0" applyFont="1" applyFill="1" applyBorder="1" applyProtection="1">
      <protection hidden="1"/>
    </xf>
    <xf numFmtId="0" fontId="5" fillId="0" borderId="4" xfId="0" applyFont="1" applyBorder="1" applyProtection="1">
      <protection hidden="1"/>
    </xf>
    <xf numFmtId="0" fontId="5" fillId="0" borderId="12" xfId="0" applyFont="1" applyBorder="1" applyProtection="1">
      <protection hidden="1"/>
    </xf>
    <xf numFmtId="0" fontId="5" fillId="0" borderId="13" xfId="0" applyFont="1" applyBorder="1" applyProtection="1">
      <protection hidden="1"/>
    </xf>
    <xf numFmtId="0" fontId="5" fillId="0" borderId="39" xfId="0" applyFont="1" applyBorder="1" applyProtection="1">
      <protection hidden="1"/>
    </xf>
    <xf numFmtId="0" fontId="10" fillId="0" borderId="10" xfId="0" applyFont="1" applyBorder="1" applyProtection="1">
      <protection hidden="1"/>
    </xf>
    <xf numFmtId="0" fontId="5" fillId="0" borderId="14" xfId="0" applyFont="1" applyBorder="1" applyProtection="1">
      <protection hidden="1"/>
    </xf>
    <xf numFmtId="0" fontId="12" fillId="5" borderId="42" xfId="0" applyFont="1" applyFill="1" applyBorder="1" applyAlignment="1" applyProtection="1">
      <alignment horizontal="center"/>
      <protection hidden="1"/>
    </xf>
    <xf numFmtId="0" fontId="12" fillId="5" borderId="17" xfId="0" applyFont="1" applyFill="1" applyBorder="1" applyAlignment="1" applyProtection="1">
      <alignment horizontal="center"/>
      <protection hidden="1"/>
    </xf>
    <xf numFmtId="0" fontId="0" fillId="0" borderId="23" xfId="0" applyBorder="1" applyAlignment="1" applyProtection="1">
      <alignment horizontal="center"/>
      <protection hidden="1"/>
    </xf>
    <xf numFmtId="0" fontId="0" fillId="0" borderId="42" xfId="0" applyBorder="1" applyProtection="1">
      <protection hidden="1"/>
    </xf>
    <xf numFmtId="0" fontId="0" fillId="0" borderId="21" xfId="0" applyBorder="1" applyAlignment="1" applyProtection="1">
      <alignment horizontal="center"/>
      <protection hidden="1"/>
    </xf>
    <xf numFmtId="0" fontId="9" fillId="0" borderId="15" xfId="0" applyFont="1" applyBorder="1" applyAlignment="1" applyProtection="1">
      <alignment horizontal="center"/>
      <protection hidden="1"/>
    </xf>
    <xf numFmtId="0" fontId="0" fillId="0" borderId="35" xfId="0" applyBorder="1" applyProtection="1">
      <protection hidden="1"/>
    </xf>
    <xf numFmtId="0" fontId="5" fillId="4" borderId="34" xfId="0" applyFont="1" applyFill="1" applyBorder="1" applyProtection="1">
      <protection hidden="1"/>
    </xf>
    <xf numFmtId="0" fontId="12" fillId="5" borderId="35" xfId="0" applyFont="1" applyFill="1" applyBorder="1" applyAlignment="1" applyProtection="1">
      <alignment horizontal="center"/>
      <protection hidden="1"/>
    </xf>
    <xf numFmtId="0" fontId="10" fillId="0" borderId="61" xfId="0" applyFont="1" applyBorder="1" applyProtection="1">
      <protection hidden="1"/>
    </xf>
    <xf numFmtId="0" fontId="13" fillId="5" borderId="32" xfId="0" applyFont="1" applyFill="1" applyBorder="1" applyAlignment="1" applyProtection="1">
      <alignment horizontal="center"/>
      <protection hidden="1"/>
    </xf>
    <xf numFmtId="0" fontId="0" fillId="0" borderId="29" xfId="0" applyBorder="1" applyProtection="1">
      <protection hidden="1"/>
    </xf>
    <xf numFmtId="0" fontId="0" fillId="0" borderId="30" xfId="0" applyBorder="1" applyProtection="1">
      <protection hidden="1"/>
    </xf>
    <xf numFmtId="0" fontId="15" fillId="0" borderId="0" xfId="0" applyFont="1" applyAlignment="1" applyProtection="1">
      <alignment horizontal="right"/>
      <protection hidden="1"/>
    </xf>
    <xf numFmtId="0" fontId="15" fillId="0" borderId="0" xfId="0" applyFont="1" applyAlignment="1" applyProtection="1">
      <alignment horizontal="left"/>
      <protection hidden="1"/>
    </xf>
    <xf numFmtId="0" fontId="11" fillId="0" borderId="0" xfId="0" applyFont="1" applyAlignment="1" applyProtection="1">
      <alignment horizontal="right"/>
      <protection hidden="1"/>
    </xf>
    <xf numFmtId="0" fontId="11" fillId="0" borderId="0" xfId="0" applyFont="1" applyAlignment="1" applyProtection="1">
      <alignment horizontal="left"/>
      <protection hidden="1"/>
    </xf>
    <xf numFmtId="0" fontId="11" fillId="0" borderId="0" xfId="0" applyFont="1" applyProtection="1">
      <protection hidden="1"/>
    </xf>
    <xf numFmtId="10" fontId="11" fillId="0" borderId="0" xfId="0" applyNumberFormat="1" applyFont="1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6" fillId="2" borderId="5" xfId="0" applyFont="1" applyFill="1" applyBorder="1" applyProtection="1">
      <protection locked="0" hidden="1"/>
    </xf>
    <xf numFmtId="10" fontId="6" fillId="2" borderId="13" xfId="0" applyNumberFormat="1" applyFont="1" applyFill="1" applyBorder="1" applyProtection="1">
      <protection locked="0" hidden="1"/>
    </xf>
    <xf numFmtId="10" fontId="6" fillId="2" borderId="39" xfId="0" applyNumberFormat="1" applyFont="1" applyFill="1" applyBorder="1" applyProtection="1">
      <protection locked="0" hidden="1"/>
    </xf>
    <xf numFmtId="10" fontId="6" fillId="2" borderId="16" xfId="0" applyNumberFormat="1" applyFont="1" applyFill="1" applyBorder="1" applyProtection="1">
      <protection locked="0" hidden="1"/>
    </xf>
    <xf numFmtId="10" fontId="6" fillId="2" borderId="21" xfId="0" applyNumberFormat="1" applyFont="1" applyFill="1" applyBorder="1" applyProtection="1">
      <protection locked="0" hidden="1"/>
    </xf>
    <xf numFmtId="0" fontId="6" fillId="2" borderId="21" xfId="0" applyFont="1" applyFill="1" applyBorder="1" applyProtection="1">
      <protection locked="0" hidden="1"/>
    </xf>
    <xf numFmtId="0" fontId="0" fillId="0" borderId="0" xfId="0" applyProtection="1">
      <protection locked="0" hidden="1"/>
    </xf>
    <xf numFmtId="0" fontId="3" fillId="0" borderId="0" xfId="0" applyFont="1" applyProtection="1">
      <protection hidden="1"/>
    </xf>
    <xf numFmtId="0" fontId="13" fillId="5" borderId="46" xfId="0" applyFont="1" applyFill="1" applyBorder="1" applyProtection="1">
      <protection hidden="1"/>
    </xf>
    <xf numFmtId="0" fontId="13" fillId="5" borderId="47" xfId="0" applyFont="1" applyFill="1" applyBorder="1" applyProtection="1">
      <protection hidden="1"/>
    </xf>
    <xf numFmtId="0" fontId="13" fillId="5" borderId="48" xfId="0" applyFont="1" applyFill="1" applyBorder="1" applyProtection="1">
      <protection hidden="1"/>
    </xf>
    <xf numFmtId="10" fontId="13" fillId="5" borderId="49" xfId="0" applyNumberFormat="1" applyFont="1" applyFill="1" applyBorder="1" applyProtection="1">
      <protection hidden="1"/>
    </xf>
    <xf numFmtId="10" fontId="13" fillId="5" borderId="50" xfId="0" applyNumberFormat="1" applyFont="1" applyFill="1" applyBorder="1" applyProtection="1">
      <protection hidden="1"/>
    </xf>
    <xf numFmtId="10" fontId="5" fillId="0" borderId="7" xfId="0" applyNumberFormat="1" applyFont="1" applyBorder="1" applyProtection="1">
      <protection hidden="1"/>
    </xf>
    <xf numFmtId="10" fontId="5" fillId="0" borderId="49" xfId="0" applyNumberFormat="1" applyFont="1" applyBorder="1" applyProtection="1">
      <protection hidden="1"/>
    </xf>
    <xf numFmtId="10" fontId="5" fillId="0" borderId="50" xfId="0" applyNumberFormat="1" applyFont="1" applyBorder="1" applyProtection="1">
      <protection hidden="1"/>
    </xf>
    <xf numFmtId="0" fontId="5" fillId="6" borderId="53" xfId="0" applyFont="1" applyFill="1" applyBorder="1" applyProtection="1">
      <protection hidden="1"/>
    </xf>
    <xf numFmtId="0" fontId="5" fillId="13" borderId="53" xfId="0" applyFont="1" applyFill="1" applyBorder="1" applyProtection="1">
      <protection hidden="1"/>
    </xf>
    <xf numFmtId="0" fontId="5" fillId="14" borderId="53" xfId="0" applyFont="1" applyFill="1" applyBorder="1" applyProtection="1">
      <protection hidden="1"/>
    </xf>
    <xf numFmtId="0" fontId="5" fillId="15" borderId="53" xfId="0" applyFont="1" applyFill="1" applyBorder="1" applyProtection="1">
      <protection hidden="1"/>
    </xf>
    <xf numFmtId="0" fontId="5" fillId="16" borderId="53" xfId="0" applyFont="1" applyFill="1" applyBorder="1" applyProtection="1">
      <protection hidden="1"/>
    </xf>
    <xf numFmtId="0" fontId="5" fillId="17" borderId="53" xfId="0" applyFont="1" applyFill="1" applyBorder="1" applyProtection="1">
      <protection hidden="1"/>
    </xf>
    <xf numFmtId="0" fontId="5" fillId="2" borderId="53" xfId="0" applyFont="1" applyFill="1" applyBorder="1" applyProtection="1">
      <protection hidden="1"/>
    </xf>
    <xf numFmtId="0" fontId="12" fillId="5" borderId="16" xfId="0" applyFont="1" applyFill="1" applyBorder="1" applyProtection="1">
      <protection hidden="1"/>
    </xf>
    <xf numFmtId="10" fontId="12" fillId="5" borderId="15" xfId="0" applyNumberFormat="1" applyFont="1" applyFill="1" applyBorder="1" applyProtection="1">
      <protection hidden="1"/>
    </xf>
    <xf numFmtId="10" fontId="12" fillId="5" borderId="16" xfId="0" applyNumberFormat="1" applyFont="1" applyFill="1" applyBorder="1" applyProtection="1">
      <protection hidden="1"/>
    </xf>
    <xf numFmtId="0" fontId="16" fillId="0" borderId="47" xfId="0" applyFont="1" applyBorder="1" applyProtection="1">
      <protection hidden="1"/>
    </xf>
    <xf numFmtId="0" fontId="16" fillId="0" borderId="16" xfId="0" applyFont="1" applyBorder="1" applyProtection="1">
      <protection hidden="1"/>
    </xf>
    <xf numFmtId="10" fontId="12" fillId="5" borderId="57" xfId="0" applyNumberFormat="1" applyFont="1" applyFill="1" applyBorder="1" applyProtection="1">
      <protection hidden="1"/>
    </xf>
    <xf numFmtId="0" fontId="16" fillId="0" borderId="55" xfId="0" applyFont="1" applyBorder="1" applyProtection="1">
      <protection hidden="1"/>
    </xf>
    <xf numFmtId="10" fontId="12" fillId="5" borderId="36" xfId="0" applyNumberFormat="1" applyFont="1" applyFill="1" applyBorder="1" applyProtection="1">
      <protection hidden="1"/>
    </xf>
    <xf numFmtId="10" fontId="12" fillId="5" borderId="47" xfId="0" applyNumberFormat="1" applyFont="1" applyFill="1" applyBorder="1" applyProtection="1">
      <protection hidden="1"/>
    </xf>
    <xf numFmtId="2" fontId="16" fillId="0" borderId="42" xfId="0" applyNumberFormat="1" applyFont="1" applyBorder="1" applyAlignment="1" applyProtection="1">
      <alignment horizontal="right"/>
      <protection hidden="1"/>
    </xf>
    <xf numFmtId="2" fontId="16" fillId="0" borderId="16" xfId="0" applyNumberFormat="1" applyFont="1" applyBorder="1" applyAlignment="1" applyProtection="1">
      <alignment horizontal="right"/>
      <protection hidden="1"/>
    </xf>
    <xf numFmtId="2" fontId="16" fillId="0" borderId="47" xfId="0" applyNumberFormat="1" applyFont="1" applyBorder="1" applyAlignment="1" applyProtection="1">
      <alignment horizontal="right"/>
      <protection hidden="1"/>
    </xf>
    <xf numFmtId="0" fontId="12" fillId="5" borderId="46" xfId="0" applyFont="1" applyFill="1" applyBorder="1" applyProtection="1">
      <protection hidden="1"/>
    </xf>
    <xf numFmtId="0" fontId="12" fillId="5" borderId="47" xfId="0" applyFont="1" applyFill="1" applyBorder="1" applyProtection="1">
      <protection hidden="1"/>
    </xf>
    <xf numFmtId="2" fontId="16" fillId="0" borderId="46" xfId="0" applyNumberFormat="1" applyFont="1" applyBorder="1" applyAlignment="1" applyProtection="1">
      <alignment horizontal="right"/>
      <protection hidden="1"/>
    </xf>
    <xf numFmtId="10" fontId="17" fillId="0" borderId="0" xfId="0" applyNumberFormat="1" applyFont="1" applyProtection="1">
      <protection hidden="1"/>
    </xf>
    <xf numFmtId="0" fontId="18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20" fillId="0" borderId="0" xfId="0" applyFont="1" applyProtection="1">
      <protection hidden="1"/>
    </xf>
    <xf numFmtId="0" fontId="18" fillId="6" borderId="5" xfId="0" applyFont="1" applyFill="1" applyBorder="1" applyAlignment="1" applyProtection="1">
      <alignment horizontal="right"/>
      <protection hidden="1"/>
    </xf>
    <xf numFmtId="0" fontId="18" fillId="14" borderId="5" xfId="0" applyFont="1" applyFill="1" applyBorder="1" applyAlignment="1" applyProtection="1">
      <alignment horizontal="right"/>
      <protection hidden="1"/>
    </xf>
    <xf numFmtId="0" fontId="18" fillId="15" borderId="5" xfId="0" applyFont="1" applyFill="1" applyBorder="1" applyAlignment="1" applyProtection="1">
      <alignment horizontal="right"/>
      <protection hidden="1"/>
    </xf>
    <xf numFmtId="0" fontId="18" fillId="16" borderId="5" xfId="0" applyFont="1" applyFill="1" applyBorder="1" applyAlignment="1" applyProtection="1">
      <alignment horizontal="right"/>
      <protection hidden="1"/>
    </xf>
    <xf numFmtId="0" fontId="18" fillId="17" borderId="5" xfId="0" applyFont="1" applyFill="1" applyBorder="1" applyAlignment="1" applyProtection="1">
      <alignment horizontal="right"/>
      <protection hidden="1"/>
    </xf>
    <xf numFmtId="0" fontId="18" fillId="2" borderId="5" xfId="0" applyFont="1" applyFill="1" applyBorder="1" applyAlignment="1" applyProtection="1">
      <alignment horizontal="right"/>
      <protection hidden="1"/>
    </xf>
    <xf numFmtId="0" fontId="5" fillId="6" borderId="8" xfId="0" applyFont="1" applyFill="1" applyBorder="1" applyAlignment="1" applyProtection="1">
      <alignment horizontal="right"/>
      <protection hidden="1"/>
    </xf>
    <xf numFmtId="0" fontId="5" fillId="14" borderId="8" xfId="0" applyFont="1" applyFill="1" applyBorder="1" applyAlignment="1" applyProtection="1">
      <alignment horizontal="right"/>
      <protection hidden="1"/>
    </xf>
    <xf numFmtId="0" fontId="5" fillId="15" borderId="8" xfId="0" applyFont="1" applyFill="1" applyBorder="1" applyAlignment="1" applyProtection="1">
      <alignment horizontal="right"/>
      <protection hidden="1"/>
    </xf>
    <xf numFmtId="0" fontId="5" fillId="16" borderId="8" xfId="0" applyFont="1" applyFill="1" applyBorder="1" applyAlignment="1" applyProtection="1">
      <alignment horizontal="right"/>
      <protection hidden="1"/>
    </xf>
    <xf numFmtId="0" fontId="5" fillId="17" borderId="8" xfId="0" applyFont="1" applyFill="1" applyBorder="1" applyAlignment="1" applyProtection="1">
      <alignment horizontal="right"/>
      <protection hidden="1"/>
    </xf>
    <xf numFmtId="0" fontId="5" fillId="2" borderId="8" xfId="0" applyFont="1" applyFill="1" applyBorder="1" applyAlignment="1" applyProtection="1">
      <alignment horizontal="right"/>
      <protection hidden="1"/>
    </xf>
    <xf numFmtId="2" fontId="0" fillId="0" borderId="0" xfId="0" applyNumberFormat="1" applyProtection="1">
      <protection hidden="1"/>
    </xf>
    <xf numFmtId="0" fontId="5" fillId="20" borderId="54" xfId="0" applyFont="1" applyFill="1" applyBorder="1" applyAlignment="1" applyProtection="1">
      <alignment textRotation="90"/>
      <protection hidden="1"/>
    </xf>
    <xf numFmtId="0" fontId="5" fillId="21" borderId="55" xfId="0" applyFont="1" applyFill="1" applyBorder="1" applyAlignment="1" applyProtection="1">
      <alignment textRotation="90"/>
      <protection hidden="1"/>
    </xf>
    <xf numFmtId="0" fontId="5" fillId="22" borderId="55" xfId="0" applyFont="1" applyFill="1" applyBorder="1" applyAlignment="1" applyProtection="1">
      <alignment textRotation="90"/>
      <protection hidden="1"/>
    </xf>
    <xf numFmtId="0" fontId="5" fillId="23" borderId="55" xfId="0" applyFont="1" applyFill="1" applyBorder="1" applyAlignment="1" applyProtection="1">
      <alignment textRotation="90"/>
      <protection hidden="1"/>
    </xf>
    <xf numFmtId="0" fontId="5" fillId="20" borderId="9" xfId="0" applyFont="1" applyFill="1" applyBorder="1" applyAlignment="1" applyProtection="1">
      <alignment horizontal="center" vertical="center"/>
      <protection hidden="1"/>
    </xf>
    <xf numFmtId="0" fontId="5" fillId="21" borderId="9" xfId="0" applyFont="1" applyFill="1" applyBorder="1" applyAlignment="1" applyProtection="1">
      <alignment horizontal="center" vertical="center"/>
      <protection hidden="1"/>
    </xf>
    <xf numFmtId="0" fontId="5" fillId="22" borderId="9" xfId="0" applyFont="1" applyFill="1" applyBorder="1" applyAlignment="1" applyProtection="1">
      <alignment horizontal="center" vertical="center"/>
      <protection hidden="1"/>
    </xf>
    <xf numFmtId="0" fontId="5" fillId="23" borderId="60" xfId="0" applyFont="1" applyFill="1" applyBorder="1" applyAlignment="1" applyProtection="1">
      <alignment horizontal="center" vertical="center"/>
      <protection hidden="1"/>
    </xf>
    <xf numFmtId="0" fontId="9" fillId="6" borderId="16" xfId="0" applyFont="1" applyFill="1" applyBorder="1" applyAlignment="1" applyProtection="1">
      <alignment horizontal="left" vertical="center"/>
      <protection hidden="1"/>
    </xf>
    <xf numFmtId="0" fontId="9" fillId="6" borderId="42" xfId="0" applyFont="1" applyFill="1" applyBorder="1" applyAlignment="1" applyProtection="1">
      <alignment horizontal="left" vertical="center"/>
      <protection hidden="1"/>
    </xf>
    <xf numFmtId="0" fontId="5" fillId="25" borderId="30" xfId="0" applyFont="1" applyFill="1" applyBorder="1" applyAlignment="1" applyProtection="1">
      <alignment horizontal="center"/>
      <protection hidden="1"/>
    </xf>
    <xf numFmtId="0" fontId="5" fillId="20" borderId="30" xfId="0" applyFont="1" applyFill="1" applyBorder="1" applyAlignment="1" applyProtection="1">
      <alignment horizontal="center" vertical="center"/>
      <protection hidden="1"/>
    </xf>
    <xf numFmtId="0" fontId="5" fillId="21" borderId="30" xfId="0" applyFont="1" applyFill="1" applyBorder="1" applyAlignment="1" applyProtection="1">
      <alignment horizontal="center" vertical="center"/>
      <protection hidden="1"/>
    </xf>
    <xf numFmtId="0" fontId="5" fillId="22" borderId="30" xfId="0" applyFont="1" applyFill="1" applyBorder="1" applyAlignment="1" applyProtection="1">
      <alignment horizontal="center" vertical="center"/>
      <protection hidden="1"/>
    </xf>
    <xf numFmtId="0" fontId="5" fillId="23" borderId="8" xfId="0" applyFont="1" applyFill="1" applyBorder="1" applyAlignment="1" applyProtection="1">
      <alignment horizontal="center" vertical="center"/>
      <protection hidden="1"/>
    </xf>
    <xf numFmtId="2" fontId="0" fillId="0" borderId="47" xfId="0" applyNumberFormat="1" applyBorder="1" applyAlignment="1" applyProtection="1">
      <alignment horizontal="center"/>
      <protection locked="0" hidden="1"/>
    </xf>
    <xf numFmtId="2" fontId="0" fillId="0" borderId="16" xfId="0" applyNumberFormat="1" applyBorder="1" applyAlignment="1" applyProtection="1">
      <alignment horizontal="center"/>
      <protection locked="0" hidden="1"/>
    </xf>
    <xf numFmtId="0" fontId="5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5" fillId="0" borderId="49" xfId="0" applyFont="1" applyBorder="1" applyAlignment="1" applyProtection="1">
      <alignment horizontal="center" vertical="center"/>
      <protection hidden="1"/>
    </xf>
    <xf numFmtId="0" fontId="5" fillId="0" borderId="50" xfId="0" applyFont="1" applyBorder="1" applyAlignment="1" applyProtection="1">
      <alignment horizontal="center" vertical="center"/>
      <protection hidden="1"/>
    </xf>
    <xf numFmtId="0" fontId="5" fillId="0" borderId="51" xfId="0" applyFont="1" applyBorder="1" applyAlignment="1" applyProtection="1">
      <alignment horizontal="center" vertical="center"/>
      <protection hidden="1"/>
    </xf>
    <xf numFmtId="0" fontId="6" fillId="2" borderId="42" xfId="0" applyFont="1" applyFill="1" applyBorder="1" applyAlignment="1" applyProtection="1">
      <alignment horizontal="center" vertical="center"/>
      <protection locked="0" hidden="1"/>
    </xf>
    <xf numFmtId="0" fontId="6" fillId="2" borderId="16" xfId="0" applyFont="1" applyFill="1" applyBorder="1" applyAlignment="1" applyProtection="1">
      <alignment horizontal="center" vertical="center"/>
      <protection locked="0" hidden="1"/>
    </xf>
    <xf numFmtId="0" fontId="23" fillId="2" borderId="21" xfId="0" applyFont="1" applyFill="1" applyBorder="1" applyAlignment="1" applyProtection="1">
      <alignment horizontal="center" vertical="center"/>
      <protection locked="0" hidden="1"/>
    </xf>
    <xf numFmtId="0" fontId="6" fillId="2" borderId="54" xfId="0" applyFont="1" applyFill="1" applyBorder="1" applyAlignment="1" applyProtection="1">
      <alignment horizontal="center" vertical="center"/>
      <protection locked="0" hidden="1"/>
    </xf>
    <xf numFmtId="0" fontId="6" fillId="2" borderId="21" xfId="0" applyFont="1" applyFill="1" applyBorder="1" applyAlignment="1" applyProtection="1">
      <alignment horizontal="center" vertical="center"/>
      <protection locked="0" hidden="1"/>
    </xf>
    <xf numFmtId="0" fontId="23" fillId="2" borderId="16" xfId="0" applyFont="1" applyFill="1" applyBorder="1" applyAlignment="1" applyProtection="1">
      <alignment horizontal="center" vertical="center"/>
      <protection locked="0" hidden="1"/>
    </xf>
    <xf numFmtId="0" fontId="6" fillId="2" borderId="46" xfId="0" applyFont="1" applyFill="1" applyBorder="1" applyAlignment="1" applyProtection="1">
      <alignment horizontal="center" vertical="center"/>
      <protection locked="0" hidden="1"/>
    </xf>
    <xf numFmtId="0" fontId="6" fillId="2" borderId="47" xfId="0" applyFont="1" applyFill="1" applyBorder="1" applyAlignment="1" applyProtection="1">
      <alignment horizontal="center" vertical="center"/>
      <protection locked="0" hidden="1"/>
    </xf>
    <xf numFmtId="0" fontId="6" fillId="2" borderId="48" xfId="0" applyFont="1" applyFill="1" applyBorder="1" applyAlignment="1" applyProtection="1">
      <alignment horizontal="center" vertical="center"/>
      <protection locked="0" hidden="1"/>
    </xf>
    <xf numFmtId="0" fontId="23" fillId="2" borderId="55" xfId="0" applyFont="1" applyFill="1" applyBorder="1" applyAlignment="1" applyProtection="1">
      <alignment horizontal="center" vertical="center"/>
      <protection locked="0" hidden="1"/>
    </xf>
    <xf numFmtId="0" fontId="6" fillId="2" borderId="56" xfId="0" applyFont="1" applyFill="1" applyBorder="1" applyAlignment="1" applyProtection="1">
      <alignment horizontal="center" vertical="center"/>
      <protection locked="0" hidden="1"/>
    </xf>
    <xf numFmtId="0" fontId="19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0" fillId="0" borderId="0" xfId="0" applyAlignment="1">
      <alignment horizontal="center" wrapText="1"/>
    </xf>
    <xf numFmtId="0" fontId="0" fillId="0" borderId="28" xfId="0" applyBorder="1" applyAlignment="1">
      <alignment horizontal="center" wrapText="1"/>
    </xf>
    <xf numFmtId="0" fontId="5" fillId="25" borderId="0" xfId="0" applyFont="1" applyFill="1" applyAlignment="1" applyProtection="1">
      <alignment horizontal="center" wrapText="1"/>
      <protection hidden="1"/>
    </xf>
    <xf numFmtId="0" fontId="5" fillId="2" borderId="0" xfId="0" applyFont="1" applyFill="1" applyAlignment="1">
      <alignment horizontal="center" wrapText="1"/>
    </xf>
    <xf numFmtId="0" fontId="0" fillId="0" borderId="0" xfId="0" applyAlignment="1" applyProtection="1">
      <alignment horizontal="left" vertical="center" wrapText="1"/>
      <protection hidden="1"/>
    </xf>
    <xf numFmtId="0" fontId="6" fillId="2" borderId="15" xfId="0" applyFont="1" applyFill="1" applyBorder="1" applyAlignment="1" applyProtection="1">
      <alignment horizontal="center"/>
      <protection locked="0" hidden="1"/>
    </xf>
    <xf numFmtId="0" fontId="6" fillId="2" borderId="16" xfId="0" applyFont="1" applyFill="1" applyBorder="1" applyAlignment="1" applyProtection="1">
      <alignment horizontal="center"/>
      <protection locked="0" hidden="1"/>
    </xf>
    <xf numFmtId="0" fontId="6" fillId="2" borderId="17" xfId="0" applyFont="1" applyFill="1" applyBorder="1" applyAlignment="1" applyProtection="1">
      <alignment horizontal="center"/>
      <protection locked="0" hidden="1"/>
    </xf>
    <xf numFmtId="0" fontId="6" fillId="2" borderId="18" xfId="0" applyFont="1" applyFill="1" applyBorder="1" applyAlignment="1" applyProtection="1">
      <alignment horizontal="center"/>
      <protection locked="0" hidden="1"/>
    </xf>
    <xf numFmtId="0" fontId="6" fillId="2" borderId="19" xfId="0" applyFont="1" applyFill="1" applyBorder="1" applyAlignment="1" applyProtection="1">
      <alignment horizontal="center"/>
      <protection locked="0" hidden="1"/>
    </xf>
    <xf numFmtId="0" fontId="6" fillId="2" borderId="20" xfId="0" applyFont="1" applyFill="1" applyBorder="1" applyAlignment="1" applyProtection="1">
      <alignment horizontal="center"/>
      <protection locked="0" hidden="1"/>
    </xf>
    <xf numFmtId="0" fontId="6" fillId="2" borderId="3" xfId="0" applyFont="1" applyFill="1" applyBorder="1" applyAlignment="1" applyProtection="1">
      <alignment horizontal="center" vertical="top" wrapText="1"/>
      <protection locked="0" hidden="1"/>
    </xf>
    <xf numFmtId="0" fontId="0" fillId="2" borderId="4" xfId="0" applyFill="1" applyBorder="1" applyAlignment="1" applyProtection="1">
      <alignment horizontal="center" vertical="top" wrapText="1"/>
      <protection locked="0" hidden="1"/>
    </xf>
    <xf numFmtId="0" fontId="0" fillId="2" borderId="5" xfId="0" applyFill="1" applyBorder="1" applyAlignment="1" applyProtection="1">
      <alignment horizontal="center" vertical="top" wrapText="1"/>
      <protection locked="0" hidden="1"/>
    </xf>
    <xf numFmtId="0" fontId="0" fillId="2" borderId="27" xfId="0" applyFill="1" applyBorder="1" applyAlignment="1" applyProtection="1">
      <alignment horizontal="center" vertical="top" wrapText="1"/>
      <protection locked="0" hidden="1"/>
    </xf>
    <xf numFmtId="0" fontId="0" fillId="2" borderId="0" xfId="0" applyFill="1" applyAlignment="1" applyProtection="1">
      <alignment horizontal="center" vertical="top" wrapText="1"/>
      <protection locked="0" hidden="1"/>
    </xf>
    <xf numFmtId="0" fontId="0" fillId="2" borderId="28" xfId="0" applyFill="1" applyBorder="1" applyAlignment="1" applyProtection="1">
      <alignment horizontal="center" vertical="top" wrapText="1"/>
      <protection locked="0" hidden="1"/>
    </xf>
    <xf numFmtId="0" fontId="0" fillId="2" borderId="6" xfId="0" applyFill="1" applyBorder="1" applyAlignment="1" applyProtection="1">
      <alignment horizontal="center" vertical="top" wrapText="1"/>
      <protection locked="0" hidden="1"/>
    </xf>
    <xf numFmtId="0" fontId="0" fillId="2" borderId="7" xfId="0" applyFill="1" applyBorder="1" applyAlignment="1" applyProtection="1">
      <alignment horizontal="center" vertical="top" wrapText="1"/>
      <protection locked="0" hidden="1"/>
    </xf>
    <xf numFmtId="0" fontId="0" fillId="2" borderId="8" xfId="0" applyFill="1" applyBorder="1" applyAlignment="1" applyProtection="1">
      <alignment horizontal="center" vertical="top" wrapText="1"/>
      <protection locked="0" hidden="1"/>
    </xf>
    <xf numFmtId="0" fontId="6" fillId="2" borderId="21" xfId="0" applyFont="1" applyFill="1" applyBorder="1" applyAlignment="1" applyProtection="1">
      <alignment horizontal="center"/>
      <protection locked="0" hidden="1"/>
    </xf>
    <xf numFmtId="0" fontId="6" fillId="2" borderId="22" xfId="0" applyFont="1" applyFill="1" applyBorder="1" applyAlignment="1" applyProtection="1">
      <alignment horizontal="center"/>
      <protection locked="0" hidden="1"/>
    </xf>
    <xf numFmtId="0" fontId="6" fillId="2" borderId="23" xfId="0" applyFont="1" applyFill="1" applyBorder="1" applyAlignment="1" applyProtection="1">
      <alignment horizontal="center"/>
      <protection locked="0" hidden="1"/>
    </xf>
    <xf numFmtId="0" fontId="6" fillId="2" borderId="24" xfId="0" applyFont="1" applyFill="1" applyBorder="1" applyAlignment="1" applyProtection="1">
      <alignment horizontal="center"/>
      <protection locked="0" hidden="1"/>
    </xf>
    <xf numFmtId="0" fontId="6" fillId="2" borderId="25" xfId="0" applyFont="1" applyFill="1" applyBorder="1" applyAlignment="1" applyProtection="1">
      <alignment horizontal="center"/>
      <protection locked="0" hidden="1"/>
    </xf>
    <xf numFmtId="0" fontId="6" fillId="2" borderId="26" xfId="0" applyFont="1" applyFill="1" applyBorder="1" applyAlignment="1" applyProtection="1">
      <alignment horizontal="center"/>
      <protection locked="0" hidden="1"/>
    </xf>
    <xf numFmtId="0" fontId="5" fillId="0" borderId="12" xfId="0" applyFont="1" applyBorder="1" applyAlignment="1" applyProtection="1">
      <alignment horizontal="center"/>
      <protection hidden="1"/>
    </xf>
    <xf numFmtId="0" fontId="5" fillId="0" borderId="13" xfId="0" applyFont="1" applyBorder="1" applyAlignment="1" applyProtection="1">
      <alignment horizontal="center"/>
      <protection hidden="1"/>
    </xf>
    <xf numFmtId="0" fontId="5" fillId="0" borderId="14" xfId="0" applyFont="1" applyBorder="1" applyAlignment="1" applyProtection="1">
      <alignment horizontal="center"/>
      <protection hidden="1"/>
    </xf>
    <xf numFmtId="0" fontId="5" fillId="0" borderId="15" xfId="0" applyFont="1" applyBorder="1" applyAlignment="1" applyProtection="1">
      <alignment horizontal="center"/>
      <protection hidden="1"/>
    </xf>
    <xf numFmtId="0" fontId="5" fillId="0" borderId="16" xfId="0" applyFont="1" applyBorder="1" applyAlignment="1" applyProtection="1">
      <alignment horizontal="center"/>
      <protection hidden="1"/>
    </xf>
    <xf numFmtId="0" fontId="5" fillId="0" borderId="17" xfId="0" applyFont="1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/>
      <protection hidden="1"/>
    </xf>
    <xf numFmtId="0" fontId="7" fillId="3" borderId="0" xfId="0" applyFont="1" applyFill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5" fillId="0" borderId="8" xfId="0" applyFont="1" applyBorder="1" applyAlignment="1" applyProtection="1">
      <alignment horizontal="center" vertical="center" wrapText="1"/>
      <protection hidden="1"/>
    </xf>
    <xf numFmtId="0" fontId="6" fillId="2" borderId="10" xfId="0" applyFont="1" applyFill="1" applyBorder="1" applyAlignment="1" applyProtection="1">
      <alignment horizontal="center"/>
      <protection locked="0" hidden="1"/>
    </xf>
    <xf numFmtId="0" fontId="6" fillId="2" borderId="11" xfId="0" applyFont="1" applyFill="1" applyBorder="1" applyAlignment="1" applyProtection="1">
      <alignment horizontal="center"/>
      <protection locked="0"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5" fillId="0" borderId="13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center" vertical="center"/>
      <protection hidden="1"/>
    </xf>
    <xf numFmtId="0" fontId="5" fillId="0" borderId="16" xfId="0" applyFont="1" applyBorder="1" applyAlignment="1" applyProtection="1">
      <alignment horizontal="center" vertical="center"/>
      <protection hidden="1"/>
    </xf>
    <xf numFmtId="0" fontId="5" fillId="0" borderId="18" xfId="0" applyFont="1" applyBorder="1" applyAlignment="1" applyProtection="1">
      <alignment horizontal="center" vertical="center"/>
      <protection hidden="1"/>
    </xf>
    <xf numFmtId="0" fontId="5" fillId="0" borderId="19" xfId="0" applyFont="1" applyBorder="1" applyAlignment="1" applyProtection="1">
      <alignment horizontal="center" vertical="center"/>
      <protection hidden="1"/>
    </xf>
    <xf numFmtId="0" fontId="6" fillId="2" borderId="13" xfId="0" applyFont="1" applyFill="1" applyBorder="1" applyAlignment="1" applyProtection="1">
      <alignment horizontal="center"/>
      <protection locked="0" hidden="1"/>
    </xf>
    <xf numFmtId="0" fontId="6" fillId="2" borderId="14" xfId="0" applyFont="1" applyFill="1" applyBorder="1" applyAlignment="1" applyProtection="1">
      <alignment horizontal="center"/>
      <protection locked="0" hidden="1"/>
    </xf>
    <xf numFmtId="0" fontId="5" fillId="2" borderId="29" xfId="0" applyFont="1" applyFill="1" applyBorder="1" applyAlignment="1" applyProtection="1">
      <alignment horizontal="center" vertical="center"/>
      <protection hidden="1"/>
    </xf>
    <xf numFmtId="0" fontId="5" fillId="2" borderId="31" xfId="0" applyFont="1" applyFill="1" applyBorder="1" applyAlignment="1" applyProtection="1">
      <alignment horizontal="center" vertical="center"/>
      <protection hidden="1"/>
    </xf>
    <xf numFmtId="0" fontId="5" fillId="2" borderId="30" xfId="0" applyFont="1" applyFill="1" applyBorder="1" applyAlignment="1" applyProtection="1">
      <alignment horizontal="center" vertical="center"/>
      <protection hidden="1"/>
    </xf>
    <xf numFmtId="0" fontId="26" fillId="2" borderId="29" xfId="0" applyFont="1" applyFill="1" applyBorder="1" applyAlignment="1" applyProtection="1">
      <alignment horizontal="center" vertical="center" wrapText="1"/>
      <protection locked="0" hidden="1"/>
    </xf>
    <xf numFmtId="0" fontId="26" fillId="2" borderId="31" xfId="0" applyFont="1" applyFill="1" applyBorder="1" applyAlignment="1" applyProtection="1">
      <alignment horizontal="center" vertical="center" wrapText="1"/>
      <protection locked="0" hidden="1"/>
    </xf>
    <xf numFmtId="0" fontId="26" fillId="2" borderId="30" xfId="0" applyFont="1" applyFill="1" applyBorder="1" applyAlignment="1" applyProtection="1">
      <alignment horizontal="center" vertical="center" wrapText="1"/>
      <protection locked="0" hidden="1"/>
    </xf>
    <xf numFmtId="0" fontId="9" fillId="2" borderId="0" xfId="0" applyFont="1" applyFill="1" applyAlignment="1" applyProtection="1">
      <alignment horizontal="center"/>
      <protection hidden="1"/>
    </xf>
    <xf numFmtId="0" fontId="0" fillId="0" borderId="29" xfId="0" applyBorder="1" applyAlignment="1" applyProtection="1">
      <alignment horizontal="center" wrapText="1"/>
      <protection hidden="1"/>
    </xf>
    <xf numFmtId="0" fontId="0" fillId="0" borderId="30" xfId="0" applyBorder="1" applyAlignment="1" applyProtection="1">
      <alignment horizontal="center" wrapText="1"/>
      <protection hidden="1"/>
    </xf>
    <xf numFmtId="0" fontId="10" fillId="0" borderId="12" xfId="0" applyFont="1" applyBorder="1" applyAlignment="1" applyProtection="1">
      <alignment horizontal="center"/>
      <protection hidden="1"/>
    </xf>
    <xf numFmtId="0" fontId="10" fillId="0" borderId="18" xfId="0" applyFont="1" applyBorder="1" applyAlignment="1" applyProtection="1">
      <alignment horizontal="center"/>
      <protection hidden="1"/>
    </xf>
    <xf numFmtId="0" fontId="10" fillId="0" borderId="13" xfId="0" applyFont="1" applyBorder="1" applyAlignment="1" applyProtection="1">
      <alignment horizontal="center"/>
      <protection hidden="1"/>
    </xf>
    <xf numFmtId="0" fontId="10" fillId="0" borderId="19" xfId="0" applyFont="1" applyBorder="1" applyAlignment="1" applyProtection="1">
      <alignment horizontal="center"/>
      <protection hidden="1"/>
    </xf>
    <xf numFmtId="0" fontId="10" fillId="0" borderId="13" xfId="0" applyFont="1" applyBorder="1" applyAlignment="1" applyProtection="1">
      <alignment horizontal="center" wrapText="1"/>
      <protection hidden="1"/>
    </xf>
    <xf numFmtId="0" fontId="10" fillId="0" borderId="19" xfId="0" applyFont="1" applyBorder="1" applyAlignment="1" applyProtection="1">
      <alignment horizontal="center" wrapText="1"/>
      <protection hidden="1"/>
    </xf>
    <xf numFmtId="0" fontId="5" fillId="0" borderId="14" xfId="0" applyFont="1" applyBorder="1" applyAlignment="1" applyProtection="1">
      <alignment horizontal="center" wrapText="1"/>
      <protection hidden="1"/>
    </xf>
    <xf numFmtId="0" fontId="5" fillId="0" borderId="20" xfId="0" applyFont="1" applyBorder="1" applyAlignment="1" applyProtection="1">
      <alignment horizontal="center" wrapText="1"/>
      <protection hidden="1"/>
    </xf>
    <xf numFmtId="0" fontId="10" fillId="4" borderId="0" xfId="0" applyFont="1" applyFill="1" applyAlignment="1" applyProtection="1">
      <alignment horizontal="center"/>
      <protection hidden="1"/>
    </xf>
    <xf numFmtId="0" fontId="14" fillId="2" borderId="59" xfId="0" applyFont="1" applyFill="1" applyBorder="1" applyAlignment="1" applyProtection="1">
      <alignment horizontal="center" vertical="center" wrapText="1"/>
      <protection hidden="1"/>
    </xf>
    <xf numFmtId="0" fontId="14" fillId="2" borderId="28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/>
      <protection hidden="1"/>
    </xf>
    <xf numFmtId="0" fontId="12" fillId="5" borderId="33" xfId="0" applyFont="1" applyFill="1" applyBorder="1" applyAlignment="1" applyProtection="1">
      <alignment horizontal="center" vertical="center" wrapText="1"/>
      <protection hidden="1"/>
    </xf>
    <xf numFmtId="0" fontId="12" fillId="5" borderId="36" xfId="0" applyFont="1" applyFill="1" applyBorder="1" applyAlignment="1" applyProtection="1">
      <alignment horizontal="center" vertical="center" wrapText="1"/>
      <protection hidden="1"/>
    </xf>
    <xf numFmtId="0" fontId="12" fillId="5" borderId="11" xfId="0" applyFont="1" applyFill="1" applyBorder="1" applyAlignment="1" applyProtection="1">
      <alignment horizontal="center" vertical="center" wrapText="1"/>
      <protection hidden="1"/>
    </xf>
    <xf numFmtId="0" fontId="12" fillId="5" borderId="37" xfId="0" applyFont="1" applyFill="1" applyBorder="1" applyAlignment="1" applyProtection="1">
      <alignment horizontal="center" vertical="center" wrapText="1"/>
      <protection hidden="1"/>
    </xf>
    <xf numFmtId="0" fontId="0" fillId="0" borderId="29" xfId="0" applyBorder="1" applyAlignment="1" applyProtection="1">
      <alignment horizontal="center" vertical="center" wrapText="1"/>
      <protection hidden="1"/>
    </xf>
    <xf numFmtId="0" fontId="0" fillId="0" borderId="38" xfId="0" applyBorder="1" applyAlignment="1" applyProtection="1">
      <alignment horizontal="center" vertical="center" wrapText="1"/>
      <protection hidden="1"/>
    </xf>
    <xf numFmtId="0" fontId="0" fillId="2" borderId="7" xfId="0" applyFill="1" applyBorder="1" applyAlignment="1" applyProtection="1">
      <alignment horizontal="center"/>
      <protection hidden="1"/>
    </xf>
    <xf numFmtId="0" fontId="5" fillId="14" borderId="6" xfId="0" applyFont="1" applyFill="1" applyBorder="1" applyAlignment="1" applyProtection="1">
      <alignment horizontal="center"/>
      <protection hidden="1"/>
    </xf>
    <xf numFmtId="0" fontId="5" fillId="6" borderId="6" xfId="0" applyFont="1" applyFill="1" applyBorder="1" applyAlignment="1" applyProtection="1">
      <alignment horizontal="center"/>
      <protection hidden="1"/>
    </xf>
    <xf numFmtId="0" fontId="5" fillId="15" borderId="6" xfId="0" applyFont="1" applyFill="1" applyBorder="1" applyAlignment="1" applyProtection="1">
      <alignment horizontal="center"/>
      <protection hidden="1"/>
    </xf>
    <xf numFmtId="0" fontId="24" fillId="4" borderId="0" xfId="0" applyFont="1" applyFill="1" applyAlignment="1" applyProtection="1">
      <alignment horizontal="center" vertical="center" textRotation="90" wrapText="1"/>
      <protection hidden="1"/>
    </xf>
    <xf numFmtId="0" fontId="5" fillId="10" borderId="0" xfId="0" applyFont="1" applyFill="1" applyAlignment="1" applyProtection="1">
      <alignment horizontal="center" vertical="center" wrapText="1"/>
      <protection hidden="1"/>
    </xf>
    <xf numFmtId="0" fontId="7" fillId="24" borderId="1" xfId="0" applyFont="1" applyFill="1" applyBorder="1" applyAlignment="1" applyProtection="1">
      <alignment horizontal="left"/>
      <protection hidden="1"/>
    </xf>
    <xf numFmtId="0" fontId="7" fillId="24" borderId="62" xfId="0" applyFont="1" applyFill="1" applyBorder="1" applyAlignment="1" applyProtection="1">
      <alignment horizontal="left"/>
      <protection hidden="1"/>
    </xf>
    <xf numFmtId="0" fontId="25" fillId="18" borderId="16" xfId="0" applyFont="1" applyFill="1" applyBorder="1" applyAlignment="1" applyProtection="1">
      <alignment horizontal="center" vertical="center" wrapText="1"/>
      <protection hidden="1"/>
    </xf>
    <xf numFmtId="0" fontId="25" fillId="18" borderId="21" xfId="0" applyFont="1" applyFill="1" applyBorder="1" applyAlignment="1" applyProtection="1">
      <alignment horizontal="center" vertical="center" wrapText="1"/>
      <protection hidden="1"/>
    </xf>
    <xf numFmtId="0" fontId="25" fillId="18" borderId="55" xfId="0" applyFont="1" applyFill="1" applyBorder="1" applyAlignment="1" applyProtection="1">
      <alignment horizontal="center" vertical="center" wrapText="1"/>
      <protection hidden="1"/>
    </xf>
    <xf numFmtId="0" fontId="25" fillId="18" borderId="56" xfId="0" applyFont="1" applyFill="1" applyBorder="1" applyAlignment="1" applyProtection="1">
      <alignment horizontal="center" vertical="center" wrapText="1"/>
      <protection hidden="1"/>
    </xf>
    <xf numFmtId="0" fontId="5" fillId="19" borderId="32" xfId="0" applyFont="1" applyFill="1" applyBorder="1" applyAlignment="1" applyProtection="1">
      <alignment horizontal="center" textRotation="90"/>
      <protection hidden="1"/>
    </xf>
    <xf numFmtId="0" fontId="5" fillId="19" borderId="35" xfId="0" applyFont="1" applyFill="1" applyBorder="1" applyAlignment="1" applyProtection="1">
      <alignment horizontal="center" textRotation="90"/>
      <protection hidden="1"/>
    </xf>
    <xf numFmtId="0" fontId="5" fillId="19" borderId="44" xfId="0" applyFont="1" applyFill="1" applyBorder="1" applyAlignment="1" applyProtection="1">
      <alignment horizontal="center" textRotation="90"/>
      <protection hidden="1"/>
    </xf>
    <xf numFmtId="0" fontId="5" fillId="19" borderId="42" xfId="0" applyFont="1" applyFill="1" applyBorder="1" applyAlignment="1" applyProtection="1">
      <alignment horizontal="center" wrapText="1"/>
      <protection hidden="1"/>
    </xf>
    <xf numFmtId="0" fontId="5" fillId="19" borderId="16" xfId="0" applyFont="1" applyFill="1" applyBorder="1" applyAlignment="1" applyProtection="1">
      <alignment horizontal="center" wrapText="1"/>
      <protection hidden="1"/>
    </xf>
    <xf numFmtId="0" fontId="0" fillId="0" borderId="28" xfId="0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8" xfId="0" applyBorder="1" applyAlignment="1">
      <alignment horizontal="center" wrapText="1"/>
    </xf>
    <xf numFmtId="0" fontId="1" fillId="0" borderId="0" xfId="0" applyFont="1" applyProtection="1">
      <protection hidden="1"/>
    </xf>
    <xf numFmtId="0" fontId="1" fillId="6" borderId="15" xfId="0" applyFont="1" applyFill="1" applyBorder="1" applyProtection="1">
      <protection hidden="1"/>
    </xf>
    <xf numFmtId="0" fontId="9" fillId="24" borderId="45" xfId="0" applyFont="1" applyFill="1" applyBorder="1" applyAlignment="1">
      <alignment vertical="center" wrapText="1"/>
    </xf>
    <xf numFmtId="0" fontId="28" fillId="0" borderId="0" xfId="0" applyFont="1" applyAlignment="1">
      <alignment wrapText="1"/>
    </xf>
    <xf numFmtId="0" fontId="0" fillId="25" borderId="32" xfId="0" applyFill="1" applyBorder="1" applyAlignment="1">
      <alignment horizontal="center" vertical="top" wrapText="1"/>
    </xf>
    <xf numFmtId="0" fontId="0" fillId="25" borderId="43" xfId="0" applyFill="1" applyBorder="1"/>
    <xf numFmtId="0" fontId="0" fillId="25" borderId="32" xfId="0" applyFill="1" applyBorder="1" applyAlignment="1">
      <alignment horizontal="center"/>
    </xf>
    <xf numFmtId="0" fontId="0" fillId="25" borderId="0" xfId="0" applyFill="1" applyAlignment="1">
      <alignment horizontal="center"/>
    </xf>
    <xf numFmtId="9" fontId="28" fillId="0" borderId="0" xfId="0" applyNumberFormat="1" applyFont="1" applyAlignment="1">
      <alignment wrapText="1"/>
    </xf>
    <xf numFmtId="0" fontId="0" fillId="25" borderId="35" xfId="0" applyFill="1" applyBorder="1" applyAlignment="1">
      <alignment horizontal="center" vertical="top" wrapText="1"/>
    </xf>
    <xf numFmtId="0" fontId="0" fillId="25" borderId="23" xfId="0" applyFill="1" applyBorder="1"/>
    <xf numFmtId="0" fontId="0" fillId="25" borderId="35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25" borderId="14" xfId="0" applyFill="1" applyBorder="1" applyAlignment="1">
      <alignment horizontal="center"/>
    </xf>
    <xf numFmtId="0" fontId="0" fillId="19" borderId="15" xfId="0" applyFill="1" applyBorder="1" applyAlignment="1">
      <alignment horizontal="center"/>
    </xf>
    <xf numFmtId="0" fontId="0" fillId="19" borderId="17" xfId="0" applyFill="1" applyBorder="1" applyAlignment="1">
      <alignment horizontal="center"/>
    </xf>
    <xf numFmtId="0" fontId="0" fillId="25" borderId="44" xfId="0" applyFill="1" applyBorder="1" applyAlignment="1">
      <alignment horizontal="center" vertical="top" wrapText="1"/>
    </xf>
    <xf numFmtId="0" fontId="0" fillId="0" borderId="44" xfId="0" applyBorder="1" applyAlignment="1">
      <alignment vertical="top" wrapText="1"/>
    </xf>
    <xf numFmtId="0" fontId="0" fillId="25" borderId="26" xfId="0" applyFill="1" applyBorder="1"/>
    <xf numFmtId="0" fontId="0" fillId="25" borderId="44" xfId="0" applyFill="1" applyBorder="1" applyAlignment="1">
      <alignment horizontal="center"/>
    </xf>
    <xf numFmtId="0" fontId="0" fillId="24" borderId="18" xfId="0" applyFill="1" applyBorder="1" applyAlignment="1">
      <alignment horizontal="center"/>
    </xf>
    <xf numFmtId="0" fontId="0" fillId="24" borderId="20" xfId="0" applyFill="1" applyBorder="1" applyAlignment="1">
      <alignment horizontal="center"/>
    </xf>
    <xf numFmtId="0" fontId="0" fillId="19" borderId="32" xfId="0" applyFill="1" applyBorder="1" applyAlignment="1">
      <alignment horizontal="center" vertical="top" wrapText="1"/>
    </xf>
    <xf numFmtId="0" fontId="0" fillId="19" borderId="43" xfId="0" applyFill="1" applyBorder="1"/>
    <xf numFmtId="0" fontId="0" fillId="19" borderId="32" xfId="0" applyFill="1" applyBorder="1" applyAlignment="1">
      <alignment horizontal="center"/>
    </xf>
    <xf numFmtId="0" fontId="0" fillId="19" borderId="0" xfId="0" applyFill="1" applyAlignment="1">
      <alignment horizontal="center"/>
    </xf>
    <xf numFmtId="0" fontId="0" fillId="19" borderId="0" xfId="0" applyFill="1"/>
    <xf numFmtId="0" fontId="0" fillId="19" borderId="35" xfId="0" applyFill="1" applyBorder="1" applyAlignment="1">
      <alignment horizontal="center" vertical="top" wrapText="1"/>
    </xf>
    <xf numFmtId="0" fontId="0" fillId="19" borderId="23" xfId="0" applyFill="1" applyBorder="1"/>
    <xf numFmtId="0" fontId="0" fillId="19" borderId="35" xfId="0" applyFill="1" applyBorder="1" applyAlignment="1">
      <alignment horizontal="center"/>
    </xf>
    <xf numFmtId="0" fontId="0" fillId="19" borderId="44" xfId="0" applyFill="1" applyBorder="1" applyAlignment="1">
      <alignment horizontal="center"/>
    </xf>
    <xf numFmtId="0" fontId="0" fillId="26" borderId="32" xfId="0" applyFill="1" applyBorder="1" applyAlignment="1">
      <alignment horizontal="center" vertical="top" wrapText="1"/>
    </xf>
    <xf numFmtId="0" fontId="0" fillId="26" borderId="43" xfId="0" applyFill="1" applyBorder="1"/>
    <xf numFmtId="0" fontId="0" fillId="26" borderId="32" xfId="0" applyFill="1" applyBorder="1" applyAlignment="1">
      <alignment horizontal="center"/>
    </xf>
    <xf numFmtId="0" fontId="0" fillId="26" borderId="0" xfId="0" applyFill="1" applyAlignment="1">
      <alignment horizontal="center"/>
    </xf>
    <xf numFmtId="0" fontId="0" fillId="26" borderId="35" xfId="0" applyFill="1" applyBorder="1" applyAlignment="1">
      <alignment horizontal="center" vertical="top" wrapText="1"/>
    </xf>
    <xf numFmtId="0" fontId="0" fillId="26" borderId="23" xfId="0" applyFill="1" applyBorder="1"/>
    <xf numFmtId="0" fontId="0" fillId="26" borderId="35" xfId="0" applyFill="1" applyBorder="1" applyAlignment="1">
      <alignment horizontal="center"/>
    </xf>
    <xf numFmtId="0" fontId="0" fillId="26" borderId="44" xfId="0" applyFill="1" applyBorder="1" applyAlignment="1">
      <alignment horizontal="center" vertical="top" wrapText="1"/>
    </xf>
    <xf numFmtId="0" fontId="0" fillId="26" borderId="26" xfId="0" applyFill="1" applyBorder="1"/>
    <xf numFmtId="0" fontId="0" fillId="26" borderId="44" xfId="0" applyFill="1" applyBorder="1" applyAlignment="1">
      <alignment horizontal="center"/>
    </xf>
    <xf numFmtId="0" fontId="0" fillId="24" borderId="32" xfId="0" applyFill="1" applyBorder="1" applyAlignment="1">
      <alignment horizontal="center" vertical="top" wrapText="1"/>
    </xf>
    <xf numFmtId="0" fontId="0" fillId="24" borderId="43" xfId="0" applyFill="1" applyBorder="1" applyAlignment="1">
      <alignment vertical="center"/>
    </xf>
    <xf numFmtId="0" fontId="0" fillId="24" borderId="32" xfId="0" applyFill="1" applyBorder="1" applyAlignment="1">
      <alignment horizontal="center"/>
    </xf>
    <xf numFmtId="0" fontId="0" fillId="24" borderId="63" xfId="0" applyFill="1" applyBorder="1" applyAlignment="1">
      <alignment horizontal="center"/>
    </xf>
    <xf numFmtId="0" fontId="0" fillId="24" borderId="0" xfId="0" applyFill="1" applyAlignment="1">
      <alignment horizontal="center"/>
    </xf>
    <xf numFmtId="0" fontId="0" fillId="24" borderId="35" xfId="0" applyFill="1" applyBorder="1" applyAlignment="1">
      <alignment horizontal="center" vertical="top" wrapText="1"/>
    </xf>
    <xf numFmtId="0" fontId="0" fillId="24" borderId="23" xfId="0" applyFill="1" applyBorder="1" applyAlignment="1">
      <alignment vertical="center"/>
    </xf>
    <xf numFmtId="0" fontId="0" fillId="24" borderId="35" xfId="0" applyFill="1" applyBorder="1" applyAlignment="1">
      <alignment horizontal="center"/>
    </xf>
    <xf numFmtId="0" fontId="0" fillId="24" borderId="23" xfId="0" applyFill="1" applyBorder="1" applyAlignment="1">
      <alignment horizontal="center"/>
    </xf>
    <xf numFmtId="0" fontId="0" fillId="24" borderId="44" xfId="0" applyFill="1" applyBorder="1" applyAlignment="1">
      <alignment horizontal="center" vertical="top" wrapText="1"/>
    </xf>
    <xf numFmtId="0" fontId="0" fillId="24" borderId="26" xfId="0" applyFill="1" applyBorder="1"/>
    <xf numFmtId="0" fontId="0" fillId="24" borderId="44" xfId="0" applyFill="1" applyBorder="1" applyAlignment="1">
      <alignment horizontal="center"/>
    </xf>
    <xf numFmtId="0" fontId="0" fillId="27" borderId="32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64" xfId="0" applyBorder="1" applyAlignment="1">
      <alignment vertical="top" wrapText="1"/>
    </xf>
    <xf numFmtId="0" fontId="0" fillId="27" borderId="43" xfId="0" applyFill="1" applyBorder="1" applyAlignment="1">
      <alignment horizontal="left" vertical="center"/>
    </xf>
    <xf numFmtId="0" fontId="0" fillId="27" borderId="32" xfId="0" applyFill="1" applyBorder="1" applyAlignment="1">
      <alignment horizontal="center" vertical="top" wrapText="1"/>
    </xf>
    <xf numFmtId="0" fontId="0" fillId="27" borderId="32" xfId="0" applyFill="1" applyBorder="1" applyAlignment="1">
      <alignment horizontal="center" vertical="center"/>
    </xf>
    <xf numFmtId="0" fontId="0" fillId="28" borderId="32" xfId="0" applyFill="1" applyBorder="1" applyAlignment="1">
      <alignment horizontal="center" vertical="center"/>
    </xf>
    <xf numFmtId="0" fontId="0" fillId="27" borderId="0" xfId="0" applyFill="1" applyAlignment="1">
      <alignment horizontal="center" vertical="center"/>
    </xf>
    <xf numFmtId="0" fontId="0" fillId="27" borderId="35" xfId="0" applyFill="1" applyBorder="1" applyAlignment="1">
      <alignment horizontal="center" vertical="center" wrapText="1"/>
    </xf>
    <xf numFmtId="0" fontId="0" fillId="27" borderId="23" xfId="0" applyFill="1" applyBorder="1" applyAlignment="1">
      <alignment horizontal="left" vertical="center"/>
    </xf>
    <xf numFmtId="0" fontId="0" fillId="27" borderId="35" xfId="0" applyFill="1" applyBorder="1" applyAlignment="1">
      <alignment horizontal="center" vertical="top" wrapText="1"/>
    </xf>
    <xf numFmtId="0" fontId="0" fillId="27" borderId="35" xfId="0" applyFill="1" applyBorder="1" applyAlignment="1">
      <alignment horizontal="center" vertical="center"/>
    </xf>
    <xf numFmtId="0" fontId="0" fillId="28" borderId="35" xfId="0" applyFill="1" applyBorder="1" applyAlignment="1">
      <alignment horizontal="center" vertical="center"/>
    </xf>
    <xf numFmtId="0" fontId="0" fillId="27" borderId="44" xfId="0" applyFill="1" applyBorder="1" applyAlignment="1">
      <alignment horizontal="center" vertical="center" wrapText="1"/>
    </xf>
    <xf numFmtId="0" fontId="0" fillId="27" borderId="26" xfId="0" applyFill="1" applyBorder="1" applyAlignment="1">
      <alignment horizontal="left" vertical="center"/>
    </xf>
    <xf numFmtId="0" fontId="0" fillId="27" borderId="44" xfId="0" applyFill="1" applyBorder="1" applyAlignment="1">
      <alignment horizontal="center" vertical="top" wrapText="1"/>
    </xf>
    <xf numFmtId="0" fontId="0" fillId="27" borderId="44" xfId="0" applyFill="1" applyBorder="1" applyAlignment="1">
      <alignment horizontal="center" vertical="center"/>
    </xf>
    <xf numFmtId="0" fontId="0" fillId="28" borderId="44" xfId="0" applyFill="1" applyBorder="1" applyAlignment="1">
      <alignment horizontal="center" vertical="center"/>
    </xf>
    <xf numFmtId="0" fontId="0" fillId="25" borderId="0" xfId="0" applyFill="1"/>
    <xf numFmtId="0" fontId="0" fillId="0" borderId="28" xfId="0" applyBorder="1" applyAlignment="1">
      <alignment wrapText="1"/>
    </xf>
    <xf numFmtId="0" fontId="0" fillId="26" borderId="12" xfId="0" applyFill="1" applyBorder="1" applyAlignment="1">
      <alignment horizontal="center"/>
    </xf>
    <xf numFmtId="0" fontId="0" fillId="26" borderId="14" xfId="0" applyFill="1" applyBorder="1" applyAlignment="1">
      <alignment horizontal="center"/>
    </xf>
    <xf numFmtId="0" fontId="0" fillId="19" borderId="38" xfId="0" applyFill="1" applyBorder="1" applyAlignment="1">
      <alignment horizontal="center" vertical="top" wrapText="1"/>
    </xf>
    <xf numFmtId="0" fontId="0" fillId="19" borderId="18" xfId="0" applyFill="1" applyBorder="1" applyAlignment="1">
      <alignment horizontal="center"/>
    </xf>
    <xf numFmtId="0" fontId="0" fillId="19" borderId="20" xfId="0" applyFill="1" applyBorder="1" applyAlignment="1">
      <alignment horizontal="center"/>
    </xf>
    <xf numFmtId="0" fontId="0" fillId="19" borderId="26" xfId="0" applyFill="1" applyBorder="1"/>
    <xf numFmtId="0" fontId="0" fillId="26" borderId="0" xfId="0" applyFill="1"/>
    <xf numFmtId="0" fontId="0" fillId="24" borderId="38" xfId="0" applyFill="1" applyBorder="1" applyAlignment="1">
      <alignment horizontal="center" vertical="top" wrapText="1"/>
    </xf>
    <xf numFmtId="0" fontId="0" fillId="24" borderId="0" xfId="0" applyFill="1"/>
    <xf numFmtId="0" fontId="0" fillId="24" borderId="58" xfId="0" applyFill="1" applyBorder="1" applyAlignment="1">
      <alignment horizontal="center" vertical="top" wrapText="1"/>
    </xf>
    <xf numFmtId="0" fontId="0" fillId="27" borderId="35" xfId="0" applyFill="1" applyBorder="1" applyAlignment="1">
      <alignment horizontal="center"/>
    </xf>
    <xf numFmtId="0" fontId="0" fillId="27" borderId="0" xfId="0" applyFill="1" applyAlignment="1">
      <alignment horizontal="center"/>
    </xf>
    <xf numFmtId="0" fontId="0" fillId="27" borderId="0" xfId="0" applyFill="1"/>
    <xf numFmtId="0" fontId="0" fillId="27" borderId="44" xfId="0" applyFill="1" applyBorder="1" applyAlignment="1">
      <alignment horizontal="center"/>
    </xf>
    <xf numFmtId="0" fontId="0" fillId="25" borderId="32" xfId="0" applyFill="1" applyBorder="1" applyAlignment="1">
      <alignment vertical="top" wrapText="1"/>
    </xf>
    <xf numFmtId="0" fontId="0" fillId="25" borderId="32" xfId="0" applyFill="1" applyBorder="1" applyAlignment="1">
      <alignment horizontal="left"/>
    </xf>
    <xf numFmtId="0" fontId="0" fillId="25" borderId="35" xfId="0" applyFill="1" applyBorder="1" applyAlignment="1">
      <alignment vertical="top" wrapText="1"/>
    </xf>
    <xf numFmtId="0" fontId="0" fillId="25" borderId="35" xfId="0" applyFill="1" applyBorder="1" applyAlignment="1">
      <alignment horizontal="left"/>
    </xf>
    <xf numFmtId="0" fontId="0" fillId="25" borderId="44" xfId="0" applyFill="1" applyBorder="1" applyAlignment="1">
      <alignment vertical="top" wrapText="1"/>
    </xf>
    <xf numFmtId="0" fontId="0" fillId="25" borderId="44" xfId="0" applyFill="1" applyBorder="1" applyAlignment="1">
      <alignment horizontal="left"/>
    </xf>
    <xf numFmtId="0" fontId="0" fillId="27" borderId="32" xfId="0" applyFill="1" applyBorder="1" applyAlignment="1">
      <alignment horizontal="left"/>
    </xf>
    <xf numFmtId="0" fontId="0" fillId="27" borderId="32" xfId="0" applyFill="1" applyBorder="1" applyAlignment="1">
      <alignment horizontal="center"/>
    </xf>
    <xf numFmtId="0" fontId="0" fillId="28" borderId="32" xfId="0" applyFill="1" applyBorder="1" applyAlignment="1">
      <alignment horizontal="center"/>
    </xf>
    <xf numFmtId="0" fontId="0" fillId="27" borderId="35" xfId="0" applyFill="1" applyBorder="1" applyAlignment="1">
      <alignment horizontal="left"/>
    </xf>
    <xf numFmtId="0" fontId="0" fillId="27" borderId="15" xfId="0" applyFill="1" applyBorder="1" applyAlignment="1">
      <alignment horizontal="center"/>
    </xf>
    <xf numFmtId="0" fontId="0" fillId="27" borderId="17" xfId="0" applyFill="1" applyBorder="1" applyAlignment="1">
      <alignment horizontal="center"/>
    </xf>
    <xf numFmtId="0" fontId="0" fillId="26" borderId="18" xfId="0" applyFill="1" applyBorder="1" applyAlignment="1">
      <alignment horizontal="center"/>
    </xf>
    <xf numFmtId="0" fontId="0" fillId="26" borderId="20" xfId="0" applyFill="1" applyBorder="1" applyAlignment="1">
      <alignment horizontal="center"/>
    </xf>
    <xf numFmtId="0" fontId="0" fillId="27" borderId="44" xfId="0" applyFill="1" applyBorder="1" applyAlignment="1">
      <alignment horizontal="left"/>
    </xf>
    <xf numFmtId="0" fontId="0" fillId="27" borderId="32" xfId="0" applyFill="1" applyBorder="1" applyAlignment="1">
      <alignment vertical="top" wrapText="1"/>
    </xf>
    <xf numFmtId="0" fontId="0" fillId="27" borderId="32" xfId="0" applyFill="1" applyBorder="1"/>
    <xf numFmtId="0" fontId="0" fillId="27" borderId="35" xfId="0" applyFill="1" applyBorder="1" applyAlignment="1">
      <alignment vertical="top" wrapText="1"/>
    </xf>
    <xf numFmtId="0" fontId="0" fillId="27" borderId="35" xfId="0" applyFill="1" applyBorder="1"/>
    <xf numFmtId="0" fontId="0" fillId="27" borderId="44" xfId="0" applyFill="1" applyBorder="1" applyAlignment="1">
      <alignment vertical="top" wrapText="1"/>
    </xf>
    <xf numFmtId="0" fontId="0" fillId="27" borderId="44" xfId="0" applyFill="1" applyBorder="1"/>
    <xf numFmtId="0" fontId="0" fillId="0" borderId="0" xfId="0" applyBorder="1" applyAlignment="1">
      <alignment horizontal="center" wrapText="1"/>
    </xf>
    <xf numFmtId="0" fontId="0" fillId="19" borderId="32" xfId="0" applyFill="1" applyBorder="1" applyAlignment="1">
      <alignment vertical="top" wrapText="1"/>
    </xf>
    <xf numFmtId="0" fontId="0" fillId="19" borderId="35" xfId="0" applyFill="1" applyBorder="1" applyAlignment="1">
      <alignment vertical="top" wrapText="1"/>
    </xf>
    <xf numFmtId="0" fontId="0" fillId="19" borderId="59" xfId="0" applyFill="1" applyBorder="1"/>
    <xf numFmtId="0" fontId="0" fillId="24" borderId="32" xfId="0" applyFill="1" applyBorder="1" applyAlignment="1">
      <alignment vertical="top" wrapText="1"/>
    </xf>
    <xf numFmtId="0" fontId="0" fillId="24" borderId="32" xfId="0" applyFill="1" applyBorder="1" applyAlignment="1">
      <alignment vertical="center"/>
    </xf>
    <xf numFmtId="0" fontId="0" fillId="29" borderId="12" xfId="0" applyFill="1" applyBorder="1" applyAlignment="1">
      <alignment horizontal="center"/>
    </xf>
    <xf numFmtId="0" fontId="0" fillId="29" borderId="14" xfId="0" applyFill="1" applyBorder="1" applyAlignment="1">
      <alignment horizontal="center"/>
    </xf>
    <xf numFmtId="0" fontId="0" fillId="24" borderId="38" xfId="0" applyFill="1" applyBorder="1" applyAlignment="1">
      <alignment vertical="top" wrapText="1"/>
    </xf>
    <xf numFmtId="0" fontId="0" fillId="24" borderId="35" xfId="0" applyFill="1" applyBorder="1" applyAlignment="1">
      <alignment vertical="center"/>
    </xf>
    <xf numFmtId="0" fontId="0" fillId="27" borderId="18" xfId="0" applyFill="1" applyBorder="1" applyAlignment="1">
      <alignment horizontal="center"/>
    </xf>
    <xf numFmtId="0" fontId="0" fillId="27" borderId="20" xfId="0" applyFill="1" applyBorder="1" applyAlignment="1">
      <alignment horizontal="center"/>
    </xf>
    <xf numFmtId="0" fontId="0" fillId="24" borderId="30" xfId="0" applyFill="1" applyBorder="1" applyAlignment="1">
      <alignment horizontal="center" vertical="top" wrapText="1"/>
    </xf>
    <xf numFmtId="0" fontId="0" fillId="24" borderId="30" xfId="0" applyFill="1" applyBorder="1" applyAlignment="1">
      <alignment vertical="top" wrapText="1"/>
    </xf>
    <xf numFmtId="0" fontId="0" fillId="24" borderId="44" xfId="0" applyFill="1" applyBorder="1" applyAlignment="1">
      <alignment vertical="center"/>
    </xf>
    <xf numFmtId="0" fontId="0" fillId="19" borderId="44" xfId="0" applyFill="1" applyBorder="1" applyAlignment="1">
      <alignment horizontal="center" vertical="top" wrapText="1"/>
    </xf>
    <xf numFmtId="0" fontId="0" fillId="19" borderId="44" xfId="0" applyFill="1" applyBorder="1" applyAlignment="1">
      <alignment vertical="top" wrapText="1"/>
    </xf>
    <xf numFmtId="0" fontId="0" fillId="25" borderId="40" xfId="0" applyFill="1" applyBorder="1"/>
    <xf numFmtId="0" fontId="0" fillId="25" borderId="22" xfId="0" applyFill="1" applyBorder="1"/>
    <xf numFmtId="0" fontId="0" fillId="27" borderId="40" xfId="0" applyFill="1" applyBorder="1"/>
    <xf numFmtId="0" fontId="0" fillId="27" borderId="22" xfId="0" applyFill="1" applyBorder="1"/>
    <xf numFmtId="0" fontId="0" fillId="28" borderId="35" xfId="0" applyFill="1" applyBorder="1" applyAlignment="1">
      <alignment horizontal="center"/>
    </xf>
    <xf numFmtId="0" fontId="0" fillId="27" borderId="25" xfId="0" applyFill="1" applyBorder="1"/>
    <xf numFmtId="0" fontId="0" fillId="28" borderId="44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19" borderId="15" xfId="0" applyFill="1" applyBorder="1"/>
    <xf numFmtId="0" fontId="9" fillId="19" borderId="16" xfId="0" applyFont="1" applyFill="1" applyBorder="1" applyAlignment="1">
      <alignment horizontal="left" vertical="center" wrapText="1"/>
    </xf>
    <xf numFmtId="0" fontId="0" fillId="19" borderId="16" xfId="0" applyFill="1" applyBorder="1"/>
    <xf numFmtId="0" fontId="0" fillId="19" borderId="17" xfId="0" applyFill="1" applyBorder="1"/>
    <xf numFmtId="0" fontId="0" fillId="25" borderId="15" xfId="0" applyFill="1" applyBorder="1"/>
    <xf numFmtId="0" fontId="9" fillId="25" borderId="16" xfId="0" applyFont="1" applyFill="1" applyBorder="1" applyAlignment="1">
      <alignment horizontal="left" vertical="center" wrapText="1"/>
    </xf>
    <xf numFmtId="0" fontId="0" fillId="25" borderId="16" xfId="0" applyFill="1" applyBorder="1"/>
    <xf numFmtId="9" fontId="9" fillId="25" borderId="16" xfId="0" applyNumberFormat="1" applyFont="1" applyFill="1" applyBorder="1" applyAlignment="1">
      <alignment vertical="center"/>
    </xf>
    <xf numFmtId="0" fontId="9" fillId="25" borderId="16" xfId="0" applyFont="1" applyFill="1" applyBorder="1" applyAlignment="1">
      <alignment horizontal="left" vertical="center"/>
    </xf>
    <xf numFmtId="0" fontId="9" fillId="25" borderId="17" xfId="0" applyFont="1" applyFill="1" applyBorder="1" applyAlignment="1">
      <alignment horizontal="left" vertical="center"/>
    </xf>
    <xf numFmtId="0" fontId="9" fillId="25" borderId="16" xfId="0" applyFont="1" applyFill="1" applyBorder="1" applyAlignment="1">
      <alignment vertical="center" wrapText="1"/>
    </xf>
    <xf numFmtId="0" fontId="0" fillId="29" borderId="15" xfId="0" applyFill="1" applyBorder="1"/>
    <xf numFmtId="0" fontId="9" fillId="29" borderId="16" xfId="0" applyFont="1" applyFill="1" applyBorder="1" applyAlignment="1">
      <alignment horizontal="left" vertical="center" wrapText="1"/>
    </xf>
    <xf numFmtId="0" fontId="0" fillId="29" borderId="16" xfId="0" applyFill="1" applyBorder="1"/>
    <xf numFmtId="0" fontId="0" fillId="29" borderId="17" xfId="0" applyFill="1" applyBorder="1"/>
    <xf numFmtId="0" fontId="0" fillId="29" borderId="0" xfId="0" applyFill="1"/>
    <xf numFmtId="0" fontId="0" fillId="26" borderId="15" xfId="0" applyFill="1" applyBorder="1"/>
    <xf numFmtId="0" fontId="9" fillId="26" borderId="16" xfId="0" applyFont="1" applyFill="1" applyBorder="1" applyAlignment="1">
      <alignment horizontal="left" vertical="center" wrapText="1"/>
    </xf>
    <xf numFmtId="0" fontId="0" fillId="26" borderId="16" xfId="0" applyFill="1" applyBorder="1"/>
    <xf numFmtId="0" fontId="0" fillId="26" borderId="17" xfId="0" applyFill="1" applyBorder="1"/>
    <xf numFmtId="0" fontId="0" fillId="26" borderId="55" xfId="0" applyFill="1" applyBorder="1"/>
    <xf numFmtId="0" fontId="0" fillId="26" borderId="65" xfId="0" applyFill="1" applyBorder="1"/>
    <xf numFmtId="0" fontId="0" fillId="26" borderId="57" xfId="0" applyFill="1" applyBorder="1"/>
    <xf numFmtId="0" fontId="0" fillId="26" borderId="19" xfId="0" applyFill="1" applyBorder="1"/>
    <xf numFmtId="0" fontId="0" fillId="26" borderId="20" xfId="0" applyFill="1" applyBorder="1"/>
    <xf numFmtId="0" fontId="9" fillId="19" borderId="16" xfId="0" applyFont="1" applyFill="1" applyBorder="1" applyAlignment="1" applyProtection="1">
      <alignment horizontal="left" vertical="center"/>
      <protection locked="0"/>
    </xf>
    <xf numFmtId="0" fontId="9" fillId="25" borderId="16" xfId="0" applyFont="1" applyFill="1" applyBorder="1" applyAlignment="1" applyProtection="1">
      <alignment horizontal="left" vertical="center"/>
      <protection locked="0"/>
    </xf>
    <xf numFmtId="0" fontId="0" fillId="25" borderId="17" xfId="0" applyFill="1" applyBorder="1"/>
    <xf numFmtId="0" fontId="0" fillId="30" borderId="15" xfId="0" applyFill="1" applyBorder="1"/>
    <xf numFmtId="0" fontId="9" fillId="30" borderId="16" xfId="0" applyFont="1" applyFill="1" applyBorder="1" applyAlignment="1" applyProtection="1">
      <alignment horizontal="left" vertical="center"/>
      <protection locked="0"/>
    </xf>
    <xf numFmtId="0" fontId="0" fillId="30" borderId="16" xfId="0" applyFill="1" applyBorder="1"/>
    <xf numFmtId="0" fontId="9" fillId="30" borderId="16" xfId="0" applyFont="1" applyFill="1" applyBorder="1" applyAlignment="1">
      <alignment horizontal="left" vertical="center" wrapText="1"/>
    </xf>
    <xf numFmtId="0" fontId="0" fillId="30" borderId="17" xfId="0" applyFill="1" applyBorder="1"/>
    <xf numFmtId="0" fontId="0" fillId="24" borderId="15" xfId="0" applyFill="1" applyBorder="1"/>
    <xf numFmtId="0" fontId="9" fillId="24" borderId="16" xfId="0" applyFont="1" applyFill="1" applyBorder="1" applyAlignment="1" applyProtection="1">
      <alignment horizontal="left" vertical="center"/>
      <protection locked="0"/>
    </xf>
    <xf numFmtId="0" fontId="0" fillId="24" borderId="16" xfId="0" applyFill="1" applyBorder="1"/>
    <xf numFmtId="0" fontId="0" fillId="24" borderId="17" xfId="0" applyFill="1" applyBorder="1"/>
    <xf numFmtId="0" fontId="9" fillId="19" borderId="0" xfId="0" applyFont="1" applyFill="1"/>
    <xf numFmtId="0" fontId="28" fillId="19" borderId="16" xfId="0" applyFont="1" applyFill="1" applyBorder="1" applyAlignment="1" applyProtection="1">
      <alignment horizontal="left" vertical="center"/>
      <protection locked="0"/>
    </xf>
    <xf numFmtId="0" fontId="28" fillId="19" borderId="16" xfId="0" applyFont="1" applyFill="1" applyBorder="1" applyAlignment="1">
      <alignment horizontal="left" vertical="center" wrapText="1"/>
    </xf>
    <xf numFmtId="0" fontId="9" fillId="19" borderId="15" xfId="0" applyFont="1" applyFill="1" applyBorder="1"/>
    <xf numFmtId="0" fontId="28" fillId="0" borderId="0" xfId="0" applyFont="1"/>
    <xf numFmtId="0" fontId="28" fillId="19" borderId="15" xfId="0" applyFont="1" applyFill="1" applyBorder="1"/>
    <xf numFmtId="0" fontId="28" fillId="24" borderId="15" xfId="0" applyFont="1" applyFill="1" applyBorder="1"/>
    <xf numFmtId="0" fontId="28" fillId="24" borderId="16" xfId="0" applyFont="1" applyFill="1" applyBorder="1" applyAlignment="1" applyProtection="1">
      <alignment horizontal="left" vertical="center"/>
      <protection locked="0"/>
    </xf>
    <xf numFmtId="0" fontId="28" fillId="24" borderId="16" xfId="0" applyFont="1" applyFill="1" applyBorder="1"/>
    <xf numFmtId="0" fontId="28" fillId="24" borderId="17" xfId="0" applyFont="1" applyFill="1" applyBorder="1"/>
    <xf numFmtId="0" fontId="28" fillId="24" borderId="0" xfId="0" applyFont="1" applyFill="1"/>
    <xf numFmtId="0" fontId="1" fillId="0" borderId="0" xfId="0" applyFont="1" applyAlignment="1">
      <alignment wrapText="1"/>
    </xf>
    <xf numFmtId="0" fontId="5" fillId="6" borderId="52" xfId="0" applyFont="1" applyFill="1" applyBorder="1" applyProtection="1">
      <protection hidden="1"/>
    </xf>
    <xf numFmtId="0" fontId="5" fillId="11" borderId="0" xfId="0" applyFont="1" applyFill="1" applyBorder="1" applyAlignment="1" applyProtection="1">
      <alignment horizontal="center"/>
      <protection hidden="1"/>
    </xf>
    <xf numFmtId="0" fontId="5" fillId="11" borderId="28" xfId="0" applyFont="1" applyFill="1" applyBorder="1" applyAlignment="1" applyProtection="1">
      <alignment horizontal="center"/>
      <protection hidden="1"/>
    </xf>
    <xf numFmtId="0" fontId="5" fillId="6" borderId="3" xfId="0" applyFont="1" applyFill="1" applyBorder="1" applyAlignment="1" applyProtection="1">
      <alignment horizontal="center"/>
      <protection hidden="1"/>
    </xf>
    <xf numFmtId="0" fontId="5" fillId="14" borderId="3" xfId="0" applyFont="1" applyFill="1" applyBorder="1" applyAlignment="1" applyProtection="1">
      <alignment horizontal="center"/>
      <protection hidden="1"/>
    </xf>
    <xf numFmtId="0" fontId="5" fillId="15" borderId="3" xfId="0" applyFont="1" applyFill="1" applyBorder="1" applyAlignment="1" applyProtection="1">
      <alignment horizontal="center"/>
      <protection hidden="1"/>
    </xf>
    <xf numFmtId="0" fontId="5" fillId="31" borderId="3" xfId="0" applyFont="1" applyFill="1" applyBorder="1" applyAlignment="1" applyProtection="1">
      <alignment horizontal="center"/>
      <protection hidden="1"/>
    </xf>
    <xf numFmtId="0" fontId="18" fillId="31" borderId="4" xfId="0" applyFont="1" applyFill="1" applyBorder="1" applyAlignment="1" applyProtection="1">
      <alignment horizontal="right"/>
      <protection hidden="1"/>
    </xf>
    <xf numFmtId="0" fontId="5" fillId="31" borderId="6" xfId="0" applyFont="1" applyFill="1" applyBorder="1" applyAlignment="1" applyProtection="1">
      <alignment horizontal="center"/>
      <protection hidden="1"/>
    </xf>
    <xf numFmtId="0" fontId="5" fillId="31" borderId="7" xfId="0" applyFont="1" applyFill="1" applyBorder="1" applyAlignment="1" applyProtection="1">
      <alignment horizontal="center"/>
      <protection hidden="1"/>
    </xf>
    <xf numFmtId="0" fontId="5" fillId="32" borderId="3" xfId="0" applyFont="1" applyFill="1" applyBorder="1" applyAlignment="1" applyProtection="1">
      <alignment horizontal="center"/>
      <protection hidden="1"/>
    </xf>
    <xf numFmtId="0" fontId="18" fillId="32" borderId="5" xfId="0" applyFont="1" applyFill="1" applyBorder="1" applyAlignment="1" applyProtection="1">
      <alignment horizontal="right"/>
      <protection hidden="1"/>
    </xf>
    <xf numFmtId="0" fontId="5" fillId="32" borderId="6" xfId="0" applyFont="1" applyFill="1" applyBorder="1" applyAlignment="1" applyProtection="1">
      <alignment horizontal="center"/>
      <protection hidden="1"/>
    </xf>
    <xf numFmtId="0" fontId="5" fillId="32" borderId="8" xfId="0" applyFont="1" applyFill="1" applyBorder="1" applyAlignment="1" applyProtection="1">
      <alignment horizontal="right"/>
      <protection hidden="1"/>
    </xf>
    <xf numFmtId="0" fontId="5" fillId="33" borderId="3" xfId="0" applyFont="1" applyFill="1" applyBorder="1" applyAlignment="1" applyProtection="1">
      <alignment horizontal="center"/>
      <protection hidden="1"/>
    </xf>
    <xf numFmtId="0" fontId="18" fillId="33" borderId="5" xfId="0" applyFont="1" applyFill="1" applyBorder="1" applyAlignment="1" applyProtection="1">
      <alignment horizontal="right"/>
      <protection hidden="1"/>
    </xf>
    <xf numFmtId="0" fontId="5" fillId="33" borderId="6" xfId="0" applyFont="1" applyFill="1" applyBorder="1" applyAlignment="1" applyProtection="1">
      <alignment horizontal="center"/>
      <protection hidden="1"/>
    </xf>
    <xf numFmtId="0" fontId="5" fillId="33" borderId="8" xfId="0" applyFont="1" applyFill="1" applyBorder="1" applyAlignment="1" applyProtection="1">
      <alignment horizontal="right"/>
      <protection hidden="1"/>
    </xf>
    <xf numFmtId="0" fontId="5" fillId="34" borderId="3" xfId="0" applyFont="1" applyFill="1" applyBorder="1" applyAlignment="1" applyProtection="1">
      <alignment horizontal="center"/>
      <protection hidden="1"/>
    </xf>
    <xf numFmtId="0" fontId="18" fillId="34" borderId="5" xfId="0" applyFont="1" applyFill="1" applyBorder="1" applyAlignment="1" applyProtection="1">
      <alignment horizontal="right"/>
      <protection hidden="1"/>
    </xf>
    <xf numFmtId="0" fontId="5" fillId="34" borderId="6" xfId="0" applyFont="1" applyFill="1" applyBorder="1" applyAlignment="1" applyProtection="1">
      <alignment horizontal="center"/>
      <protection hidden="1"/>
    </xf>
    <xf numFmtId="0" fontId="5" fillId="34" borderId="8" xfId="0" applyFont="1" applyFill="1" applyBorder="1" applyAlignment="1" applyProtection="1">
      <alignment horizontal="right"/>
      <protection hidden="1"/>
    </xf>
    <xf numFmtId="0" fontId="1" fillId="0" borderId="0" xfId="0" applyFont="1"/>
    <xf numFmtId="0" fontId="5" fillId="4" borderId="0" xfId="0" applyFont="1" applyFill="1" applyAlignment="1" applyProtection="1">
      <alignment horizontal="center" vertical="center" textRotation="90" wrapText="1"/>
      <protection hidden="1"/>
    </xf>
    <xf numFmtId="0" fontId="5" fillId="34" borderId="53" xfId="0" applyFont="1" applyFill="1" applyBorder="1" applyProtection="1">
      <protection hidden="1"/>
    </xf>
    <xf numFmtId="0" fontId="5" fillId="33" borderId="53" xfId="0" applyFont="1" applyFill="1" applyBorder="1" applyProtection="1">
      <protection hidden="1"/>
    </xf>
    <xf numFmtId="0" fontId="9" fillId="9" borderId="15" xfId="0" applyFont="1" applyFill="1" applyBorder="1" applyProtection="1">
      <protection hidden="1"/>
    </xf>
    <xf numFmtId="0" fontId="9" fillId="24" borderId="41" xfId="0" applyFont="1" applyFill="1" applyBorder="1" applyAlignment="1">
      <alignment vertical="center" wrapText="1"/>
    </xf>
    <xf numFmtId="0" fontId="9" fillId="6" borderId="19" xfId="0" applyFont="1" applyFill="1" applyBorder="1" applyProtection="1">
      <protection hidden="1"/>
    </xf>
  </cellXfs>
  <cellStyles count="3">
    <cellStyle name="Lien hypertexte" xfId="2" builtinId="8"/>
    <cellStyle name="Normal" xfId="0" builtinId="0"/>
    <cellStyle name="Normal 2" xfId="1" xr:uid="{00000000-0005-0000-0000-000001000000}"/>
  </cellStyles>
  <dxfs count="17">
    <dxf>
      <font>
        <b val="0"/>
        <i val="0"/>
        <strike val="0"/>
        <u val="none"/>
        <vertAlign val="baseline"/>
        <sz val="11"/>
        <color theme="2" tint="-9.9978637043366805E-2"/>
        <name val="Calibri"/>
        <scheme val="minor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1"/>
    </dxf>
    <dxf>
      <font>
        <b val="0"/>
        <i val="0"/>
        <strike val="0"/>
        <u val="none"/>
        <vertAlign val="baseline"/>
        <sz val="11"/>
        <color theme="2" tint="-9.9978637043366805E-2"/>
        <name val="Calibri"/>
        <scheme val="minor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1"/>
    </dxf>
    <dxf>
      <font>
        <b val="0"/>
        <i val="0"/>
        <strike val="0"/>
        <u val="none"/>
        <vertAlign val="baseline"/>
        <sz val="11"/>
        <color theme="2" tint="-9.9978637043366805E-2"/>
        <name val="Calibri"/>
        <scheme val="minor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1"/>
    </dxf>
    <dxf>
      <font>
        <b val="0"/>
        <i val="0"/>
        <strike val="0"/>
        <u val="none"/>
        <vertAlign val="baseline"/>
        <sz val="11"/>
        <color theme="4" tint="-0.249977111117893"/>
        <name val="Calibri"/>
        <scheme val="minor"/>
      </font>
      <numFmt numFmtId="14" formatCode="0.00%"/>
      <fill>
        <patternFill patternType="solid">
          <fgColor theme="6" tint="0.79998168889431442"/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1"/>
    </dxf>
    <dxf>
      <font>
        <b val="0"/>
        <i val="0"/>
        <strike val="0"/>
        <u val="none"/>
        <vertAlign val="baseline"/>
        <sz val="11"/>
        <color theme="4" tint="-0.249977111117893"/>
        <name val="Calibri"/>
        <scheme val="minor"/>
      </font>
      <numFmt numFmtId="14" formatCode="0.00%"/>
      <fill>
        <patternFill patternType="solid">
          <fgColor theme="6" tint="0.79998168889431442"/>
          <bgColor theme="6" tint="0.79998168889431442"/>
        </patternFill>
      </fill>
      <border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1"/>
    </dxf>
    <dxf>
      <font>
        <b val="0"/>
        <i val="0"/>
        <strike val="0"/>
        <u val="none"/>
        <vertAlign val="baseline"/>
        <sz val="11"/>
        <color indexed="2"/>
        <name val="Calibri"/>
        <scheme val="minor"/>
      </font>
      <fill>
        <patternFill patternType="solid">
          <fgColor theme="7" tint="0.79998168889431442"/>
          <bgColor theme="7" tint="0.79998168889431442"/>
        </patternFill>
      </fill>
      <alignment horizontal="center" vertical="center" textRotation="0" indent="0" justifyLastLine="0" shrinkToFit="0" readingOrder="0"/>
      <border outline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1"/>
    </dxf>
    <dxf>
      <font>
        <b val="0"/>
        <i val="0"/>
        <strike val="0"/>
        <u val="none"/>
        <vertAlign val="baseline"/>
        <sz val="11"/>
        <color indexed="2"/>
        <name val="Calibri"/>
        <scheme val="minor"/>
      </font>
      <fill>
        <patternFill patternType="solid">
          <fgColor theme="7" tint="0.79998168889431442"/>
          <bgColor theme="7" tint="0.79998168889431442"/>
        </patternFill>
      </fill>
      <alignment horizontal="center" vertical="center" textRotation="0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1"/>
    </dxf>
    <dxf>
      <font>
        <b val="0"/>
        <i val="0"/>
        <strike val="0"/>
        <u val="none"/>
        <vertAlign val="baseline"/>
        <sz val="11"/>
        <color indexed="2"/>
        <name val="Calibri"/>
        <scheme val="minor"/>
      </font>
      <fill>
        <patternFill patternType="solid">
          <fgColor theme="7" tint="0.79998168889431442"/>
          <bgColor theme="7" tint="0.79998168889431442"/>
        </patternFill>
      </fill>
      <alignment horizontal="center" vertical="center" textRotation="0" indent="0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1"/>
    </dxf>
    <dxf>
      <font>
        <b val="0"/>
        <i val="0"/>
        <strike val="0"/>
        <u val="none"/>
        <vertAlign val="baseline"/>
        <sz val="11"/>
        <color indexed="2"/>
        <name val="Calibri"/>
        <scheme val="minor"/>
      </font>
      <fill>
        <patternFill patternType="solid">
          <fgColor theme="7" tint="0.79998168889431442"/>
          <bgColor theme="7" tint="0.79998168889431442"/>
        </patternFill>
      </fill>
      <alignment horizontal="center" vertical="center" textRotation="0" indent="0" justifyLastLine="0" shrinkToFit="0" readingOrder="0"/>
      <border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1"/>
    </dxf>
    <dxf>
      <font>
        <b val="0"/>
        <i val="0"/>
        <strike val="0"/>
        <u val="none"/>
        <vertAlign val="baseline"/>
        <sz val="11"/>
        <color theme="4" tint="-0.249977111117893"/>
        <name val="Calibri"/>
        <scheme val="minor"/>
      </font>
      <fill>
        <patternFill patternType="solid">
          <fgColor theme="6" tint="0.79998168889431442"/>
          <bgColor theme="6" tint="0.79998168889431442"/>
        </patternFill>
      </fill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1"/>
    </dxf>
    <dxf>
      <font>
        <b val="0"/>
        <i val="0"/>
        <strike val="0"/>
        <u val="none"/>
        <vertAlign val="baseline"/>
        <sz val="11"/>
        <color theme="4" tint="-0.249977111117893"/>
        <name val="Calibri"/>
        <scheme val="minor"/>
      </font>
      <fill>
        <patternFill patternType="solid">
          <fgColor theme="6" tint="0.79998168889431442"/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1"/>
    </dxf>
    <dxf>
      <font>
        <b val="0"/>
        <i val="0"/>
        <strike val="0"/>
        <u val="none"/>
        <vertAlign val="baseline"/>
        <sz val="11"/>
        <color theme="4" tint="-0.249977111117893"/>
        <name val="Calibri"/>
        <scheme val="minor"/>
      </font>
      <fill>
        <patternFill patternType="solid">
          <fgColor theme="6" tint="0.79998168889431442"/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1"/>
    </dxf>
    <dxf>
      <font>
        <b val="0"/>
        <i val="0"/>
        <strike val="0"/>
        <u val="none"/>
        <vertAlign val="baseline"/>
        <sz val="11"/>
        <color theme="4" tint="-0.249977111117893"/>
        <name val="Calibri"/>
        <scheme val="minor"/>
      </font>
      <fill>
        <patternFill patternType="solid">
          <fgColor theme="6" tint="0.79998168889431442"/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1"/>
    </dxf>
    <dxf>
      <font>
        <b val="0"/>
        <i val="0"/>
        <strike val="0"/>
        <u val="none"/>
        <vertAlign val="baseline"/>
        <sz val="11"/>
        <color theme="4" tint="-0.249977111117893"/>
        <name val="Calibri"/>
        <scheme val="minor"/>
      </font>
      <fill>
        <patternFill patternType="solid">
          <fgColor theme="6" tint="0.79998168889431442"/>
          <bgColor theme="6" tint="0.79998168889431442"/>
        </patternFill>
      </fill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1"/>
    </dxf>
    <dxf>
      <protection locked="1" hidden="1"/>
    </dxf>
    <dxf>
      <protection locked="1" hidden="1"/>
    </dxf>
    <dxf>
      <protection locked="1" hidden="1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615950</xdr:colOff>
      <xdr:row>8</xdr:row>
      <xdr:rowOff>76200</xdr:rowOff>
    </xdr:from>
    <xdr:to>
      <xdr:col>6</xdr:col>
      <xdr:colOff>43950</xdr:colOff>
      <xdr:row>13</xdr:row>
      <xdr:rowOff>88783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615950" y="1549400"/>
          <a:ext cx="4000000" cy="93333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423" displayName="Tableau423" ref="B3:O16" headerRowDxfId="16" dataDxfId="15" totalsRowDxfId="14">
  <autoFilter ref="B3:O16" xr:uid="{00000000-0009-0000-0100-000001000000}"/>
  <sortState ref="B4:O14">
    <sortCondition ref="B3:B14"/>
  </sortState>
  <tableColumns count="14">
    <tableColumn id="1" xr3:uid="{00000000-0010-0000-0000-000001000000}" name="Question" dataDxfId="13"/>
    <tableColumn id="2" xr3:uid="{00000000-0010-0000-0000-000002000000}" name="Colonne1" dataDxfId="12"/>
    <tableColumn id="3" xr3:uid="{00000000-0010-0000-0000-000003000000}" name="Action" dataDxfId="11"/>
    <tableColumn id="4" xr3:uid="{00000000-0010-0000-0000-000004000000}" name="Désignation de l'action" dataDxfId="10"/>
    <tableColumn id="5" xr3:uid="{00000000-0010-0000-0000-000005000000}" name="Critères / attendus" dataDxfId="9"/>
    <tableColumn id="6" xr3:uid="{00000000-0010-0000-0000-000006000000}" name="1" dataDxfId="8"/>
    <tableColumn id="7" xr3:uid="{00000000-0010-0000-0000-000007000000}" name="2" dataDxfId="7"/>
    <tableColumn id="8" xr3:uid="{00000000-0010-0000-0000-000008000000}" name="3" dataDxfId="6"/>
    <tableColumn id="9" xr3:uid="{00000000-0010-0000-0000-000009000000}" name="4" dataDxfId="5"/>
    <tableColumn id="10" xr3:uid="{00000000-0010-0000-0000-00000A000000}" name="C9" dataDxfId="4"/>
    <tableColumn id="11" xr3:uid="{00000000-0010-0000-0000-00000B000000}" name="C13" dataDxfId="3"/>
    <tableColumn id="12" xr3:uid="{00000000-0010-0000-0000-00000C000000}" name="Niveau " dataDxfId="2"/>
    <tableColumn id="13" xr3:uid="{00000000-0010-0000-0000-00000D000000}" name="C92" dataDxfId="1"/>
    <tableColumn id="14" xr3:uid="{00000000-0010-0000-0000-00000E000000}" name="C13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duscol.education.fr/sti/textes/grilles-pour-le-baccalaureat-mfe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9"/>
  <sheetViews>
    <sheetView topLeftCell="A31" workbookViewId="0">
      <selection activeCell="N39" sqref="N39"/>
    </sheetView>
  </sheetViews>
  <sheetFormatPr baseColWidth="10" defaultRowHeight="14.5" x14ac:dyDescent="0.35"/>
  <sheetData>
    <row r="2" spans="1:6" x14ac:dyDescent="0.35">
      <c r="B2" s="1" t="s">
        <v>923</v>
      </c>
    </row>
    <row r="3" spans="1:6" x14ac:dyDescent="0.35">
      <c r="B3" s="1" t="s">
        <v>925</v>
      </c>
    </row>
    <row r="5" spans="1:6" x14ac:dyDescent="0.35">
      <c r="A5" s="1" t="s">
        <v>0</v>
      </c>
      <c r="B5" s="1" t="s">
        <v>1</v>
      </c>
    </row>
    <row r="6" spans="1:6" x14ac:dyDescent="0.35">
      <c r="A6" t="s">
        <v>2</v>
      </c>
      <c r="B6" t="s">
        <v>3</v>
      </c>
    </row>
    <row r="7" spans="1:6" x14ac:dyDescent="0.35">
      <c r="A7" t="s">
        <v>4</v>
      </c>
      <c r="B7" s="2" t="s">
        <v>5</v>
      </c>
      <c r="C7" s="3"/>
      <c r="D7" s="3"/>
      <c r="E7" s="3"/>
      <c r="F7" s="3"/>
    </row>
    <row r="8" spans="1:6" x14ac:dyDescent="0.35">
      <c r="B8" t="s">
        <v>6</v>
      </c>
    </row>
    <row r="15" spans="1:6" x14ac:dyDescent="0.35">
      <c r="A15" t="s">
        <v>7</v>
      </c>
      <c r="B15" t="s">
        <v>8</v>
      </c>
    </row>
    <row r="17" spans="1:14" x14ac:dyDescent="0.35">
      <c r="A17" s="1" t="s">
        <v>9</v>
      </c>
      <c r="B17" s="1" t="s">
        <v>10</v>
      </c>
    </row>
    <row r="18" spans="1:14" ht="14.75" customHeight="1" x14ac:dyDescent="0.35">
      <c r="A18" t="s">
        <v>11</v>
      </c>
      <c r="B18" t="s">
        <v>12</v>
      </c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ht="14.75" customHeight="1" x14ac:dyDescent="0.35">
      <c r="A19" t="s">
        <v>13</v>
      </c>
      <c r="B19" s="229" t="s">
        <v>640</v>
      </c>
      <c r="C19" s="229"/>
      <c r="D19" s="229"/>
      <c r="E19" s="229"/>
      <c r="F19" s="229"/>
      <c r="G19" s="229"/>
      <c r="H19" s="229"/>
      <c r="I19" s="229"/>
      <c r="J19" s="229"/>
      <c r="K19" s="229"/>
      <c r="L19" s="4"/>
      <c r="M19" s="4"/>
      <c r="N19" s="4"/>
    </row>
    <row r="20" spans="1:14" x14ac:dyDescent="0.35"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4"/>
      <c r="M20" s="4"/>
      <c r="N20" s="4"/>
    </row>
    <row r="21" spans="1:14" x14ac:dyDescent="0.35">
      <c r="A21" t="s">
        <v>14</v>
      </c>
      <c r="B21" s="529" t="s">
        <v>924</v>
      </c>
    </row>
    <row r="22" spans="1:14" ht="14.75" customHeight="1" x14ac:dyDescent="0.35">
      <c r="B22" s="229" t="s">
        <v>926</v>
      </c>
      <c r="C22" s="229"/>
      <c r="D22" s="229"/>
      <c r="E22" s="229"/>
      <c r="F22" s="229"/>
      <c r="G22" s="229"/>
      <c r="H22" s="229"/>
      <c r="I22" s="229"/>
      <c r="J22" s="229"/>
      <c r="K22" s="229"/>
    </row>
    <row r="23" spans="1:14" x14ac:dyDescent="0.35">
      <c r="A23" t="s">
        <v>15</v>
      </c>
      <c r="B23" t="s">
        <v>16</v>
      </c>
    </row>
    <row r="26" spans="1:14" x14ac:dyDescent="0.35">
      <c r="A26" s="1" t="s">
        <v>17</v>
      </c>
      <c r="B26" s="1" t="s">
        <v>18</v>
      </c>
    </row>
    <row r="27" spans="1:14" x14ac:dyDescent="0.35">
      <c r="A27" t="s">
        <v>19</v>
      </c>
      <c r="B27" t="s">
        <v>20</v>
      </c>
    </row>
    <row r="28" spans="1:14" x14ac:dyDescent="0.35">
      <c r="A28" t="s">
        <v>21</v>
      </c>
      <c r="B28" t="s">
        <v>22</v>
      </c>
    </row>
    <row r="29" spans="1:14" x14ac:dyDescent="0.35">
      <c r="B29" s="229" t="s">
        <v>927</v>
      </c>
      <c r="C29" s="229"/>
      <c r="D29" s="229"/>
      <c r="E29" s="229"/>
      <c r="F29" s="229"/>
      <c r="G29" s="229"/>
      <c r="H29" s="229"/>
      <c r="I29" s="229"/>
      <c r="J29" s="229"/>
      <c r="K29" s="229"/>
    </row>
    <row r="30" spans="1:14" x14ac:dyDescent="0.35">
      <c r="B30" s="229"/>
      <c r="C30" s="229"/>
      <c r="D30" s="229"/>
      <c r="E30" s="229"/>
      <c r="F30" s="229"/>
      <c r="G30" s="229"/>
      <c r="H30" s="229"/>
      <c r="I30" s="229"/>
      <c r="J30" s="229"/>
      <c r="K30" s="229"/>
    </row>
    <row r="31" spans="1:14" x14ac:dyDescent="0.35">
      <c r="A31" t="s">
        <v>23</v>
      </c>
      <c r="B31" t="s">
        <v>24</v>
      </c>
    </row>
    <row r="32" spans="1:14" x14ac:dyDescent="0.35">
      <c r="B32" s="229" t="s">
        <v>25</v>
      </c>
      <c r="C32" s="229"/>
      <c r="D32" s="229"/>
      <c r="E32" s="229"/>
      <c r="F32" s="229"/>
      <c r="G32" s="229"/>
      <c r="H32" s="229"/>
      <c r="I32" s="229"/>
      <c r="J32" s="229"/>
      <c r="K32" s="229"/>
    </row>
    <row r="33" spans="1:11" x14ac:dyDescent="0.35">
      <c r="B33" s="229" t="s">
        <v>26</v>
      </c>
      <c r="C33" s="229"/>
      <c r="D33" s="229"/>
      <c r="E33" s="229"/>
      <c r="F33" s="229"/>
      <c r="G33" s="229"/>
      <c r="H33" s="229"/>
      <c r="I33" s="229"/>
      <c r="J33" s="229"/>
      <c r="K33" s="229"/>
    </row>
    <row r="34" spans="1:11" x14ac:dyDescent="0.35">
      <c r="A34" t="s">
        <v>27</v>
      </c>
      <c r="B34" t="s">
        <v>28</v>
      </c>
    </row>
    <row r="35" spans="1:11" x14ac:dyDescent="0.35">
      <c r="B35" s="229" t="s">
        <v>29</v>
      </c>
      <c r="C35" s="229"/>
      <c r="D35" s="229"/>
      <c r="E35" s="229"/>
      <c r="F35" s="229"/>
      <c r="G35" s="229"/>
      <c r="H35" s="229"/>
      <c r="I35" s="229"/>
      <c r="J35" s="229"/>
      <c r="K35" s="229"/>
    </row>
    <row r="36" spans="1:11" x14ac:dyDescent="0.35">
      <c r="B36" s="229" t="s">
        <v>30</v>
      </c>
      <c r="C36" s="229"/>
      <c r="D36" s="229"/>
      <c r="E36" s="229"/>
      <c r="F36" s="229"/>
      <c r="G36" s="229"/>
      <c r="H36" s="229"/>
      <c r="I36" s="229"/>
      <c r="J36" s="229"/>
      <c r="K36" s="229"/>
    </row>
    <row r="38" spans="1:11" s="59" customFormat="1" x14ac:dyDescent="0.35">
      <c r="A38" s="58" t="s">
        <v>628</v>
      </c>
      <c r="B38" s="58" t="s">
        <v>31</v>
      </c>
    </row>
    <row r="39" spans="1:11" s="59" customFormat="1" x14ac:dyDescent="0.35">
      <c r="A39" s="59" t="s">
        <v>629</v>
      </c>
      <c r="B39" s="59" t="s">
        <v>32</v>
      </c>
    </row>
    <row r="40" spans="1:11" s="59" customFormat="1" x14ac:dyDescent="0.35">
      <c r="B40" s="59" t="s">
        <v>33</v>
      </c>
    </row>
    <row r="41" spans="1:11" s="59" customFormat="1" x14ac:dyDescent="0.35">
      <c r="B41" s="228" t="s">
        <v>34</v>
      </c>
      <c r="C41" s="228"/>
      <c r="D41" s="228"/>
      <c r="E41" s="228"/>
      <c r="F41" s="228"/>
      <c r="G41" s="228"/>
      <c r="H41" s="228"/>
      <c r="I41" s="228"/>
      <c r="J41" s="228"/>
      <c r="K41" s="228"/>
    </row>
    <row r="42" spans="1:11" s="59" customFormat="1" x14ac:dyDescent="0.35"/>
    <row r="43" spans="1:11" s="59" customFormat="1" x14ac:dyDescent="0.35">
      <c r="A43" s="58" t="s">
        <v>630</v>
      </c>
      <c r="B43" s="58" t="s">
        <v>928</v>
      </c>
    </row>
    <row r="44" spans="1:11" s="59" customFormat="1" x14ac:dyDescent="0.35">
      <c r="A44" s="59" t="s">
        <v>631</v>
      </c>
      <c r="B44" s="59" t="s">
        <v>632</v>
      </c>
    </row>
    <row r="45" spans="1:11" s="59" customFormat="1" x14ac:dyDescent="0.35">
      <c r="A45" s="59" t="s">
        <v>633</v>
      </c>
      <c r="B45" s="59" t="s">
        <v>634</v>
      </c>
    </row>
    <row r="46" spans="1:11" s="59" customFormat="1" x14ac:dyDescent="0.35">
      <c r="A46" s="59" t="s">
        <v>635</v>
      </c>
      <c r="B46" s="59" t="s">
        <v>636</v>
      </c>
      <c r="F46" s="60"/>
      <c r="G46" s="61" t="s">
        <v>641</v>
      </c>
    </row>
    <row r="47" spans="1:11" s="59" customFormat="1" x14ac:dyDescent="0.35">
      <c r="A47" s="59" t="s">
        <v>637</v>
      </c>
      <c r="B47" s="325" t="s">
        <v>929</v>
      </c>
    </row>
    <row r="48" spans="1:11" s="59" customFormat="1" x14ac:dyDescent="0.35">
      <c r="B48" s="228" t="s">
        <v>638</v>
      </c>
      <c r="C48" s="228"/>
      <c r="D48" s="228"/>
      <c r="E48" s="228"/>
      <c r="F48" s="228"/>
      <c r="G48" s="228"/>
      <c r="H48" s="228"/>
      <c r="I48" s="228"/>
      <c r="J48" s="228"/>
      <c r="K48" s="228"/>
    </row>
    <row r="49" spans="2:11" s="59" customFormat="1" x14ac:dyDescent="0.35">
      <c r="B49" s="228" t="s">
        <v>639</v>
      </c>
      <c r="C49" s="228"/>
      <c r="D49" s="228"/>
      <c r="E49" s="228"/>
      <c r="F49" s="228"/>
      <c r="G49" s="228"/>
      <c r="H49" s="228"/>
      <c r="I49" s="228"/>
      <c r="J49" s="228"/>
      <c r="K49" s="228"/>
    </row>
  </sheetData>
  <mergeCells count="10">
    <mergeCell ref="B19:K20"/>
    <mergeCell ref="B22:K22"/>
    <mergeCell ref="B29:K30"/>
    <mergeCell ref="B32:K32"/>
    <mergeCell ref="B33:K33"/>
    <mergeCell ref="B48:K48"/>
    <mergeCell ref="B49:K49"/>
    <mergeCell ref="B35:K35"/>
    <mergeCell ref="B36:K36"/>
    <mergeCell ref="B41:K41"/>
  </mergeCells>
  <hyperlinks>
    <hyperlink ref="G46" r:id="rId1" xr:uid="{140A94EA-0ECD-4396-9E22-FD76B5562CDF}"/>
  </hyperlinks>
  <pageMargins left="0.7" right="0.7" top="0.75" bottom="0.75" header="0.3" footer="0.3"/>
  <pageSetup paperSize="9" firstPageNumber="2147483648" orientation="portrait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Z56"/>
  <sheetViews>
    <sheetView topLeftCell="A25" workbookViewId="0">
      <selection sqref="A1:AQ1048576"/>
    </sheetView>
  </sheetViews>
  <sheetFormatPr baseColWidth="10" defaultRowHeight="14.5" x14ac:dyDescent="0.35"/>
  <cols>
    <col min="3" max="3" width="44.7265625" customWidth="1"/>
    <col min="5" max="5" width="5.7265625" customWidth="1"/>
    <col min="7" max="7" width="57.7265625" customWidth="1"/>
    <col min="8" max="8" width="6.453125" customWidth="1"/>
    <col min="9" max="9" width="6.54296875" customWidth="1"/>
    <col min="10" max="10" width="7" customWidth="1"/>
    <col min="11" max="11" width="5.7265625" customWidth="1"/>
    <col min="12" max="12" width="27" customWidth="1"/>
    <col min="13" max="13" width="7.26953125" customWidth="1"/>
    <col min="14" max="14" width="69.7265625" customWidth="1"/>
    <col min="19" max="19" width="3.54296875" customWidth="1"/>
    <col min="20" max="20" width="4" customWidth="1"/>
    <col min="21" max="22" width="3.7265625" customWidth="1"/>
    <col min="23" max="23" width="3.54296875" customWidth="1"/>
    <col min="24" max="25" width="4.26953125" customWidth="1"/>
    <col min="26" max="26" width="3.54296875" customWidth="1"/>
  </cols>
  <sheetData>
    <row r="2" spans="2:26" ht="218.15" customHeight="1" x14ac:dyDescent="0.35">
      <c r="H2" s="55" t="s">
        <v>173</v>
      </c>
      <c r="I2" s="55" t="s">
        <v>66</v>
      </c>
      <c r="J2" s="55" t="s">
        <v>176</v>
      </c>
      <c r="K2" s="55" t="s">
        <v>227</v>
      </c>
      <c r="S2" s="56" t="s">
        <v>208</v>
      </c>
      <c r="T2" s="56" t="s">
        <v>209</v>
      </c>
      <c r="U2" s="56" t="s">
        <v>210</v>
      </c>
      <c r="V2" s="56" t="s">
        <v>211</v>
      </c>
      <c r="W2" s="56" t="s">
        <v>212</v>
      </c>
      <c r="X2" s="56" t="s">
        <v>213</v>
      </c>
      <c r="Y2" s="56" t="s">
        <v>214</v>
      </c>
      <c r="Z2" s="56" t="s">
        <v>215</v>
      </c>
    </row>
    <row r="3" spans="2:26" x14ac:dyDescent="0.35">
      <c r="D3" t="s">
        <v>40</v>
      </c>
      <c r="E3" t="s">
        <v>40</v>
      </c>
      <c r="F3" t="str">
        <f t="shared" ref="F3:F29" si="0">D3</f>
        <v>?</v>
      </c>
      <c r="G3" t="str">
        <f>E3</f>
        <v>?</v>
      </c>
    </row>
    <row r="4" spans="2:26" x14ac:dyDescent="0.35">
      <c r="B4" t="s">
        <v>546</v>
      </c>
      <c r="C4" t="s">
        <v>547</v>
      </c>
      <c r="D4" t="s">
        <v>548</v>
      </c>
      <c r="E4" t="s">
        <v>546</v>
      </c>
      <c r="F4" t="str">
        <f t="shared" si="0"/>
        <v>S11</v>
      </c>
      <c r="G4" t="s">
        <v>549</v>
      </c>
      <c r="H4" t="s">
        <v>156</v>
      </c>
      <c r="I4" t="s">
        <v>156</v>
      </c>
      <c r="J4" t="s">
        <v>156</v>
      </c>
      <c r="K4" t="s">
        <v>156</v>
      </c>
      <c r="M4" t="s">
        <v>222</v>
      </c>
      <c r="N4" t="s">
        <v>550</v>
      </c>
      <c r="O4" t="s">
        <v>208</v>
      </c>
      <c r="S4" t="s">
        <v>156</v>
      </c>
      <c r="T4" t="s">
        <v>156</v>
      </c>
      <c r="U4" t="s">
        <v>156</v>
      </c>
      <c r="X4" t="s">
        <v>156</v>
      </c>
      <c r="Y4" t="s">
        <v>156</v>
      </c>
    </row>
    <row r="5" spans="2:26" x14ac:dyDescent="0.35">
      <c r="D5" t="s">
        <v>551</v>
      </c>
      <c r="E5" t="s">
        <v>546</v>
      </c>
      <c r="F5" t="str">
        <f t="shared" si="0"/>
        <v>S12</v>
      </c>
      <c r="G5" t="s">
        <v>552</v>
      </c>
      <c r="H5" t="s">
        <v>156</v>
      </c>
      <c r="I5" t="s">
        <v>156</v>
      </c>
      <c r="J5" t="s">
        <v>156</v>
      </c>
      <c r="K5" t="s">
        <v>156</v>
      </c>
      <c r="M5" t="s">
        <v>222</v>
      </c>
      <c r="N5" t="s">
        <v>550</v>
      </c>
      <c r="O5" t="s">
        <v>209</v>
      </c>
    </row>
    <row r="6" spans="2:26" x14ac:dyDescent="0.35">
      <c r="D6" t="s">
        <v>115</v>
      </c>
      <c r="E6" t="s">
        <v>546</v>
      </c>
      <c r="F6" t="str">
        <f t="shared" si="0"/>
        <v>S13</v>
      </c>
      <c r="G6" t="s">
        <v>553</v>
      </c>
      <c r="H6" t="s">
        <v>156</v>
      </c>
      <c r="I6" t="s">
        <v>156</v>
      </c>
      <c r="J6" t="s">
        <v>156</v>
      </c>
      <c r="K6" t="s">
        <v>156</v>
      </c>
      <c r="M6" t="s">
        <v>222</v>
      </c>
      <c r="N6" t="s">
        <v>550</v>
      </c>
      <c r="O6" t="s">
        <v>210</v>
      </c>
    </row>
    <row r="7" spans="2:26" x14ac:dyDescent="0.35">
      <c r="D7" t="s">
        <v>554</v>
      </c>
      <c r="E7" t="s">
        <v>546</v>
      </c>
      <c r="F7" t="str">
        <f t="shared" si="0"/>
        <v>S14</v>
      </c>
      <c r="G7" t="s">
        <v>555</v>
      </c>
      <c r="H7" t="s">
        <v>156</v>
      </c>
      <c r="I7" t="s">
        <v>156</v>
      </c>
      <c r="J7" t="s">
        <v>156</v>
      </c>
      <c r="K7" t="s">
        <v>156</v>
      </c>
      <c r="M7" t="s">
        <v>222</v>
      </c>
      <c r="N7" t="s">
        <v>550</v>
      </c>
      <c r="O7" t="s">
        <v>213</v>
      </c>
    </row>
    <row r="8" spans="2:26" x14ac:dyDescent="0.35">
      <c r="D8" t="s">
        <v>556</v>
      </c>
      <c r="E8" t="s">
        <v>546</v>
      </c>
      <c r="F8" t="str">
        <f t="shared" si="0"/>
        <v>S15</v>
      </c>
      <c r="G8" t="s">
        <v>557</v>
      </c>
      <c r="H8" t="s">
        <v>156</v>
      </c>
      <c r="I8" t="s">
        <v>156</v>
      </c>
      <c r="J8" t="s">
        <v>156</v>
      </c>
      <c r="K8" t="s">
        <v>156</v>
      </c>
      <c r="M8" t="s">
        <v>222</v>
      </c>
      <c r="N8" t="s">
        <v>550</v>
      </c>
      <c r="O8" t="s">
        <v>214</v>
      </c>
    </row>
    <row r="9" spans="2:26" x14ac:dyDescent="0.35">
      <c r="B9" t="s">
        <v>558</v>
      </c>
      <c r="C9" t="s">
        <v>559</v>
      </c>
      <c r="D9" t="s">
        <v>113</v>
      </c>
      <c r="E9" t="s">
        <v>558</v>
      </c>
      <c r="F9" t="str">
        <f t="shared" si="0"/>
        <v>S21</v>
      </c>
      <c r="G9" t="s">
        <v>560</v>
      </c>
      <c r="H9" t="s">
        <v>156</v>
      </c>
      <c r="I9" t="s">
        <v>156</v>
      </c>
      <c r="J9" t="s">
        <v>156</v>
      </c>
      <c r="K9" t="s">
        <v>156</v>
      </c>
    </row>
    <row r="10" spans="2:26" x14ac:dyDescent="0.35">
      <c r="D10" t="s">
        <v>561</v>
      </c>
      <c r="E10" t="s">
        <v>558</v>
      </c>
      <c r="F10" t="str">
        <f t="shared" si="0"/>
        <v>S22</v>
      </c>
      <c r="G10" t="s">
        <v>562</v>
      </c>
      <c r="H10" t="s">
        <v>156</v>
      </c>
      <c r="I10" t="s">
        <v>156</v>
      </c>
      <c r="J10" t="s">
        <v>156</v>
      </c>
      <c r="K10" t="s">
        <v>156</v>
      </c>
      <c r="M10" t="s">
        <v>226</v>
      </c>
      <c r="N10" t="s">
        <v>563</v>
      </c>
      <c r="O10" t="s">
        <v>208</v>
      </c>
      <c r="S10" t="s">
        <v>156</v>
      </c>
      <c r="U10" t="s">
        <v>156</v>
      </c>
      <c r="V10" t="s">
        <v>156</v>
      </c>
      <c r="X10" t="s">
        <v>156</v>
      </c>
    </row>
    <row r="11" spans="2:26" x14ac:dyDescent="0.35">
      <c r="D11" t="s">
        <v>564</v>
      </c>
      <c r="E11" t="s">
        <v>558</v>
      </c>
      <c r="F11" t="str">
        <f t="shared" si="0"/>
        <v>S23</v>
      </c>
      <c r="G11" t="s">
        <v>565</v>
      </c>
      <c r="H11" t="s">
        <v>156</v>
      </c>
      <c r="I11" t="s">
        <v>156</v>
      </c>
      <c r="J11" t="s">
        <v>156</v>
      </c>
      <c r="K11" t="s">
        <v>156</v>
      </c>
      <c r="M11" t="s">
        <v>226</v>
      </c>
      <c r="N11" t="s">
        <v>563</v>
      </c>
      <c r="O11" t="s">
        <v>210</v>
      </c>
    </row>
    <row r="12" spans="2:26" x14ac:dyDescent="0.35">
      <c r="D12" t="s">
        <v>566</v>
      </c>
      <c r="E12" t="s">
        <v>558</v>
      </c>
      <c r="F12" t="str">
        <f t="shared" si="0"/>
        <v>S24</v>
      </c>
      <c r="G12" t="s">
        <v>567</v>
      </c>
      <c r="H12" t="s">
        <v>156</v>
      </c>
      <c r="I12" t="s">
        <v>156</v>
      </c>
      <c r="J12" t="s">
        <v>156</v>
      </c>
      <c r="K12" t="s">
        <v>156</v>
      </c>
      <c r="M12" t="s">
        <v>226</v>
      </c>
      <c r="N12" t="s">
        <v>563</v>
      </c>
      <c r="O12" t="s">
        <v>568</v>
      </c>
    </row>
    <row r="13" spans="2:26" x14ac:dyDescent="0.35">
      <c r="D13" t="s">
        <v>569</v>
      </c>
      <c r="E13" t="s">
        <v>558</v>
      </c>
      <c r="F13" t="str">
        <f t="shared" si="0"/>
        <v>S25</v>
      </c>
      <c r="G13" t="s">
        <v>570</v>
      </c>
      <c r="H13" t="s">
        <v>156</v>
      </c>
      <c r="I13" t="s">
        <v>156</v>
      </c>
      <c r="J13" t="s">
        <v>156</v>
      </c>
      <c r="K13" t="s">
        <v>156</v>
      </c>
      <c r="M13" t="s">
        <v>226</v>
      </c>
      <c r="N13" t="s">
        <v>563</v>
      </c>
      <c r="O13" t="s">
        <v>571</v>
      </c>
    </row>
    <row r="14" spans="2:26" x14ac:dyDescent="0.35">
      <c r="D14" t="s">
        <v>572</v>
      </c>
      <c r="E14" t="s">
        <v>558</v>
      </c>
      <c r="F14" t="str">
        <f t="shared" si="0"/>
        <v>S26</v>
      </c>
      <c r="G14" t="s">
        <v>573</v>
      </c>
      <c r="H14" t="s">
        <v>156</v>
      </c>
      <c r="I14" t="s">
        <v>156</v>
      </c>
      <c r="J14" t="s">
        <v>156</v>
      </c>
      <c r="K14" t="s">
        <v>156</v>
      </c>
    </row>
    <row r="15" spans="2:26" x14ac:dyDescent="0.35">
      <c r="D15" t="s">
        <v>574</v>
      </c>
      <c r="E15" t="s">
        <v>558</v>
      </c>
      <c r="F15" t="str">
        <f t="shared" si="0"/>
        <v>S27</v>
      </c>
      <c r="G15" t="s">
        <v>575</v>
      </c>
      <c r="H15" t="s">
        <v>156</v>
      </c>
      <c r="I15" t="s">
        <v>156</v>
      </c>
      <c r="J15" t="s">
        <v>156</v>
      </c>
      <c r="K15" t="s">
        <v>156</v>
      </c>
      <c r="M15" t="s">
        <v>229</v>
      </c>
      <c r="N15" t="s">
        <v>576</v>
      </c>
      <c r="O15" t="s">
        <v>208</v>
      </c>
      <c r="S15" t="s">
        <v>156</v>
      </c>
      <c r="T15" t="s">
        <v>156</v>
      </c>
      <c r="U15" t="s">
        <v>156</v>
      </c>
      <c r="W15" t="s">
        <v>156</v>
      </c>
      <c r="X15" t="s">
        <v>156</v>
      </c>
      <c r="Y15" t="s">
        <v>156</v>
      </c>
    </row>
    <row r="16" spans="2:26" x14ac:dyDescent="0.35">
      <c r="D16" t="s">
        <v>118</v>
      </c>
      <c r="E16" t="s">
        <v>558</v>
      </c>
      <c r="F16" t="str">
        <f t="shared" si="0"/>
        <v>S28</v>
      </c>
      <c r="G16" t="s">
        <v>577</v>
      </c>
      <c r="H16" t="s">
        <v>156</v>
      </c>
      <c r="I16" t="s">
        <v>156</v>
      </c>
      <c r="J16" t="s">
        <v>156</v>
      </c>
      <c r="K16" t="s">
        <v>156</v>
      </c>
      <c r="M16" t="s">
        <v>229</v>
      </c>
      <c r="N16" t="s">
        <v>576</v>
      </c>
      <c r="O16" t="s">
        <v>209</v>
      </c>
    </row>
    <row r="17" spans="2:25" x14ac:dyDescent="0.35">
      <c r="D17" t="s">
        <v>578</v>
      </c>
      <c r="E17" t="s">
        <v>558</v>
      </c>
      <c r="F17" t="str">
        <f t="shared" si="0"/>
        <v>S29</v>
      </c>
      <c r="G17" t="s">
        <v>579</v>
      </c>
      <c r="H17" t="s">
        <v>156</v>
      </c>
      <c r="I17" t="s">
        <v>156</v>
      </c>
      <c r="J17" t="s">
        <v>156</v>
      </c>
      <c r="K17" t="s">
        <v>156</v>
      </c>
      <c r="M17" t="s">
        <v>229</v>
      </c>
      <c r="N17" t="s">
        <v>576</v>
      </c>
      <c r="O17" t="s">
        <v>210</v>
      </c>
    </row>
    <row r="18" spans="2:25" x14ac:dyDescent="0.35">
      <c r="B18" t="s">
        <v>581</v>
      </c>
      <c r="C18" t="s">
        <v>582</v>
      </c>
      <c r="D18" t="s">
        <v>583</v>
      </c>
      <c r="E18" t="s">
        <v>581</v>
      </c>
      <c r="F18" t="str">
        <f t="shared" si="0"/>
        <v>S41</v>
      </c>
      <c r="G18" t="s">
        <v>584</v>
      </c>
      <c r="H18" t="s">
        <v>156</v>
      </c>
      <c r="I18" t="s">
        <v>156</v>
      </c>
      <c r="J18" t="s">
        <v>156</v>
      </c>
      <c r="K18" t="s">
        <v>156</v>
      </c>
      <c r="M18" t="s">
        <v>232</v>
      </c>
      <c r="N18" t="s">
        <v>580</v>
      </c>
      <c r="O18" t="s">
        <v>213</v>
      </c>
    </row>
    <row r="19" spans="2:25" x14ac:dyDescent="0.35">
      <c r="D19" t="s">
        <v>112</v>
      </c>
      <c r="E19" t="s">
        <v>581</v>
      </c>
      <c r="F19" t="str">
        <f t="shared" si="0"/>
        <v>S42</v>
      </c>
      <c r="G19" t="s">
        <v>585</v>
      </c>
      <c r="H19" t="s">
        <v>156</v>
      </c>
      <c r="I19" t="s">
        <v>156</v>
      </c>
      <c r="J19" t="s">
        <v>156</v>
      </c>
      <c r="K19" t="s">
        <v>156</v>
      </c>
      <c r="M19" t="s">
        <v>232</v>
      </c>
      <c r="N19" t="s">
        <v>580</v>
      </c>
      <c r="O19" t="s">
        <v>214</v>
      </c>
    </row>
    <row r="20" spans="2:25" x14ac:dyDescent="0.35">
      <c r="D20" t="s">
        <v>586</v>
      </c>
      <c r="E20" t="s">
        <v>581</v>
      </c>
      <c r="F20" t="str">
        <f t="shared" si="0"/>
        <v>S43</v>
      </c>
      <c r="G20" t="s">
        <v>587</v>
      </c>
      <c r="H20" t="s">
        <v>156</v>
      </c>
      <c r="I20" t="s">
        <v>156</v>
      </c>
      <c r="J20" t="s">
        <v>156</v>
      </c>
      <c r="K20" t="s">
        <v>156</v>
      </c>
    </row>
    <row r="21" spans="2:25" x14ac:dyDescent="0.35">
      <c r="D21" t="s">
        <v>588</v>
      </c>
      <c r="E21" t="s">
        <v>581</v>
      </c>
      <c r="F21" t="str">
        <f t="shared" si="0"/>
        <v>S44</v>
      </c>
      <c r="G21" t="s">
        <v>589</v>
      </c>
      <c r="H21" t="s">
        <v>156</v>
      </c>
      <c r="I21" t="s">
        <v>156</v>
      </c>
      <c r="J21" t="s">
        <v>156</v>
      </c>
      <c r="K21" t="s">
        <v>156</v>
      </c>
      <c r="M21" t="s">
        <v>276</v>
      </c>
      <c r="N21" t="s">
        <v>590</v>
      </c>
      <c r="O21" t="s">
        <v>209</v>
      </c>
      <c r="T21" t="s">
        <v>156</v>
      </c>
      <c r="W21" t="s">
        <v>156</v>
      </c>
      <c r="Y21" t="s">
        <v>156</v>
      </c>
    </row>
    <row r="22" spans="2:25" x14ac:dyDescent="0.35">
      <c r="D22" t="s">
        <v>591</v>
      </c>
      <c r="E22" t="s">
        <v>581</v>
      </c>
      <c r="F22" t="str">
        <f t="shared" si="0"/>
        <v>S45</v>
      </c>
      <c r="G22" t="s">
        <v>592</v>
      </c>
      <c r="H22" t="s">
        <v>156</v>
      </c>
      <c r="I22" t="s">
        <v>156</v>
      </c>
      <c r="J22" t="s">
        <v>156</v>
      </c>
      <c r="K22" t="s">
        <v>156</v>
      </c>
      <c r="M22" t="s">
        <v>276</v>
      </c>
      <c r="N22" t="s">
        <v>590</v>
      </c>
      <c r="O22" t="s">
        <v>212</v>
      </c>
    </row>
    <row r="23" spans="2:25" x14ac:dyDescent="0.35">
      <c r="D23" t="s">
        <v>593</v>
      </c>
      <c r="E23" t="s">
        <v>581</v>
      </c>
      <c r="F23" t="str">
        <f t="shared" si="0"/>
        <v>S46</v>
      </c>
      <c r="G23" t="s">
        <v>594</v>
      </c>
      <c r="H23" t="s">
        <v>156</v>
      </c>
      <c r="I23" t="s">
        <v>156</v>
      </c>
      <c r="J23" t="s">
        <v>156</v>
      </c>
      <c r="K23" t="s">
        <v>156</v>
      </c>
      <c r="M23" t="s">
        <v>276</v>
      </c>
      <c r="N23" t="s">
        <v>590</v>
      </c>
      <c r="O23" t="s">
        <v>214</v>
      </c>
    </row>
    <row r="24" spans="2:25" x14ac:dyDescent="0.35">
      <c r="B24" t="s">
        <v>595</v>
      </c>
      <c r="C24" t="s">
        <v>596</v>
      </c>
      <c r="D24" t="s">
        <v>114</v>
      </c>
      <c r="E24" t="s">
        <v>595</v>
      </c>
      <c r="F24" t="str">
        <f t="shared" si="0"/>
        <v>S51</v>
      </c>
      <c r="G24" t="s">
        <v>597</v>
      </c>
      <c r="K24" t="s">
        <v>156</v>
      </c>
    </row>
    <row r="25" spans="2:25" x14ac:dyDescent="0.35">
      <c r="D25" t="s">
        <v>598</v>
      </c>
      <c r="E25" t="s">
        <v>595</v>
      </c>
      <c r="F25" t="str">
        <f t="shared" si="0"/>
        <v>S52</v>
      </c>
      <c r="G25" t="s">
        <v>599</v>
      </c>
      <c r="K25" t="s">
        <v>156</v>
      </c>
      <c r="M25" t="s">
        <v>282</v>
      </c>
      <c r="N25" t="s">
        <v>600</v>
      </c>
      <c r="O25" t="s">
        <v>209</v>
      </c>
      <c r="T25" t="s">
        <v>156</v>
      </c>
      <c r="W25" t="s">
        <v>156</v>
      </c>
      <c r="X25" t="s">
        <v>156</v>
      </c>
      <c r="Y25" t="s">
        <v>156</v>
      </c>
    </row>
    <row r="26" spans="2:25" x14ac:dyDescent="0.35">
      <c r="D26" t="s">
        <v>116</v>
      </c>
      <c r="E26" t="s">
        <v>595</v>
      </c>
      <c r="F26" t="str">
        <f t="shared" si="0"/>
        <v>S53</v>
      </c>
      <c r="G26" t="s">
        <v>601</v>
      </c>
      <c r="K26" t="s">
        <v>156</v>
      </c>
      <c r="M26" t="s">
        <v>282</v>
      </c>
      <c r="N26" t="s">
        <v>600</v>
      </c>
      <c r="O26" t="s">
        <v>212</v>
      </c>
    </row>
    <row r="27" spans="2:25" x14ac:dyDescent="0.35">
      <c r="B27" t="s">
        <v>603</v>
      </c>
      <c r="C27" t="s">
        <v>604</v>
      </c>
      <c r="D27" t="s">
        <v>605</v>
      </c>
      <c r="E27" t="s">
        <v>606</v>
      </c>
      <c r="F27" t="str">
        <f t="shared" si="0"/>
        <v>S81</v>
      </c>
      <c r="G27" t="s">
        <v>607</v>
      </c>
      <c r="H27" t="s">
        <v>156</v>
      </c>
      <c r="I27" t="s">
        <v>156</v>
      </c>
      <c r="M27" t="s">
        <v>314</v>
      </c>
      <c r="N27" t="s">
        <v>602</v>
      </c>
      <c r="O27" t="s">
        <v>213</v>
      </c>
    </row>
    <row r="28" spans="2:25" x14ac:dyDescent="0.35">
      <c r="D28" t="s">
        <v>117</v>
      </c>
      <c r="E28" t="s">
        <v>606</v>
      </c>
      <c r="F28" t="str">
        <f t="shared" si="0"/>
        <v>S82</v>
      </c>
      <c r="G28" t="s">
        <v>608</v>
      </c>
      <c r="H28" t="s">
        <v>156</v>
      </c>
      <c r="I28" t="s">
        <v>156</v>
      </c>
      <c r="M28" t="s">
        <v>314</v>
      </c>
      <c r="N28" t="s">
        <v>602</v>
      </c>
      <c r="O28" t="s">
        <v>214</v>
      </c>
    </row>
    <row r="29" spans="2:25" x14ac:dyDescent="0.35">
      <c r="D29" t="s">
        <v>609</v>
      </c>
      <c r="E29" t="s">
        <v>606</v>
      </c>
      <c r="F29" t="str">
        <f t="shared" si="0"/>
        <v>S83</v>
      </c>
      <c r="G29" t="s">
        <v>610</v>
      </c>
      <c r="H29" t="s">
        <v>156</v>
      </c>
      <c r="I29" t="s">
        <v>156</v>
      </c>
    </row>
    <row r="30" spans="2:25" x14ac:dyDescent="0.35">
      <c r="M30" t="s">
        <v>318</v>
      </c>
      <c r="N30" t="s">
        <v>611</v>
      </c>
      <c r="O30" t="s">
        <v>213</v>
      </c>
    </row>
    <row r="31" spans="2:25" x14ac:dyDescent="0.35">
      <c r="M31" t="s">
        <v>318</v>
      </c>
      <c r="N31" t="s">
        <v>611</v>
      </c>
      <c r="O31" t="s">
        <v>214</v>
      </c>
    </row>
    <row r="33" spans="13:26" x14ac:dyDescent="0.35">
      <c r="M33" t="s">
        <v>321</v>
      </c>
      <c r="N33" t="s">
        <v>612</v>
      </c>
      <c r="O33" t="s">
        <v>213</v>
      </c>
    </row>
    <row r="34" spans="13:26" x14ac:dyDescent="0.35">
      <c r="M34" t="s">
        <v>321</v>
      </c>
      <c r="N34" t="s">
        <v>612</v>
      </c>
      <c r="O34" t="s">
        <v>214</v>
      </c>
    </row>
    <row r="36" spans="13:26" x14ac:dyDescent="0.35">
      <c r="M36" t="s">
        <v>368</v>
      </c>
      <c r="N36" t="s">
        <v>613</v>
      </c>
      <c r="O36" t="s">
        <v>209</v>
      </c>
      <c r="T36" t="s">
        <v>156</v>
      </c>
      <c r="V36" t="s">
        <v>156</v>
      </c>
      <c r="X36" t="s">
        <v>156</v>
      </c>
      <c r="Y36" t="s">
        <v>156</v>
      </c>
      <c r="Z36" t="s">
        <v>156</v>
      </c>
    </row>
    <row r="37" spans="13:26" x14ac:dyDescent="0.35">
      <c r="M37" t="s">
        <v>368</v>
      </c>
      <c r="N37" t="s">
        <v>613</v>
      </c>
      <c r="O37" t="s">
        <v>211</v>
      </c>
    </row>
    <row r="38" spans="13:26" x14ac:dyDescent="0.35">
      <c r="M38" t="s">
        <v>368</v>
      </c>
      <c r="N38" t="s">
        <v>613</v>
      </c>
      <c r="O38" t="s">
        <v>213</v>
      </c>
    </row>
    <row r="39" spans="13:26" x14ac:dyDescent="0.35">
      <c r="M39" t="s">
        <v>368</v>
      </c>
      <c r="N39" t="s">
        <v>613</v>
      </c>
      <c r="O39" t="s">
        <v>614</v>
      </c>
    </row>
    <row r="40" spans="13:26" x14ac:dyDescent="0.35">
      <c r="M40" t="s">
        <v>368</v>
      </c>
      <c r="N40" t="s">
        <v>613</v>
      </c>
      <c r="O40" t="s">
        <v>215</v>
      </c>
    </row>
    <row r="42" spans="13:26" x14ac:dyDescent="0.35">
      <c r="M42" t="s">
        <v>105</v>
      </c>
      <c r="N42" t="s">
        <v>615</v>
      </c>
      <c r="O42" t="s">
        <v>208</v>
      </c>
      <c r="S42" t="s">
        <v>156</v>
      </c>
      <c r="T42" t="s">
        <v>156</v>
      </c>
      <c r="V42" t="s">
        <v>156</v>
      </c>
      <c r="W42" t="s">
        <v>156</v>
      </c>
      <c r="Z42" t="s">
        <v>156</v>
      </c>
    </row>
    <row r="43" spans="13:26" x14ac:dyDescent="0.35">
      <c r="M43" t="s">
        <v>105</v>
      </c>
      <c r="N43" t="s">
        <v>615</v>
      </c>
      <c r="O43" t="s">
        <v>209</v>
      </c>
    </row>
    <row r="44" spans="13:26" x14ac:dyDescent="0.35">
      <c r="M44" t="s">
        <v>105</v>
      </c>
      <c r="N44" t="s">
        <v>615</v>
      </c>
      <c r="O44" t="s">
        <v>211</v>
      </c>
    </row>
    <row r="45" spans="13:26" x14ac:dyDescent="0.35">
      <c r="M45" t="s">
        <v>105</v>
      </c>
      <c r="N45" t="s">
        <v>615</v>
      </c>
      <c r="O45" t="s">
        <v>212</v>
      </c>
    </row>
    <row r="46" spans="13:26" x14ac:dyDescent="0.35">
      <c r="M46" t="s">
        <v>105</v>
      </c>
      <c r="N46" t="s">
        <v>615</v>
      </c>
      <c r="O46" t="s">
        <v>215</v>
      </c>
    </row>
    <row r="48" spans="13:26" x14ac:dyDescent="0.35">
      <c r="M48" t="s">
        <v>106</v>
      </c>
      <c r="N48" t="s">
        <v>616</v>
      </c>
      <c r="O48" t="s">
        <v>208</v>
      </c>
      <c r="S48" t="s">
        <v>156</v>
      </c>
      <c r="T48" t="s">
        <v>156</v>
      </c>
      <c r="V48" t="s">
        <v>156</v>
      </c>
      <c r="W48" t="s">
        <v>156</v>
      </c>
      <c r="Z48" t="s">
        <v>156</v>
      </c>
    </row>
    <row r="49" spans="13:26" x14ac:dyDescent="0.35">
      <c r="M49" t="s">
        <v>106</v>
      </c>
      <c r="N49" t="s">
        <v>616</v>
      </c>
      <c r="O49" t="s">
        <v>209</v>
      </c>
    </row>
    <row r="50" spans="13:26" x14ac:dyDescent="0.35">
      <c r="M50" t="s">
        <v>106</v>
      </c>
      <c r="N50" t="s">
        <v>616</v>
      </c>
      <c r="O50" t="s">
        <v>211</v>
      </c>
    </row>
    <row r="51" spans="13:26" x14ac:dyDescent="0.35">
      <c r="M51" t="s">
        <v>106</v>
      </c>
      <c r="N51" t="s">
        <v>616</v>
      </c>
      <c r="O51" t="s">
        <v>212</v>
      </c>
    </row>
    <row r="52" spans="13:26" x14ac:dyDescent="0.35">
      <c r="M52" t="s">
        <v>106</v>
      </c>
      <c r="N52" t="s">
        <v>616</v>
      </c>
      <c r="O52" t="s">
        <v>215</v>
      </c>
    </row>
    <row r="54" spans="13:26" x14ac:dyDescent="0.35">
      <c r="M54" t="s">
        <v>352</v>
      </c>
      <c r="N54" t="s">
        <v>617</v>
      </c>
      <c r="O54" t="s">
        <v>208</v>
      </c>
      <c r="S54" t="s">
        <v>156</v>
      </c>
      <c r="V54" t="s">
        <v>156</v>
      </c>
      <c r="Z54" t="s">
        <v>156</v>
      </c>
    </row>
    <row r="55" spans="13:26" x14ac:dyDescent="0.35">
      <c r="M55" t="s">
        <v>352</v>
      </c>
      <c r="N55" t="s">
        <v>617</v>
      </c>
      <c r="O55" t="s">
        <v>211</v>
      </c>
    </row>
    <row r="56" spans="13:26" x14ac:dyDescent="0.35">
      <c r="M56" t="s">
        <v>352</v>
      </c>
      <c r="N56" t="s">
        <v>617</v>
      </c>
      <c r="O56" t="s">
        <v>215</v>
      </c>
    </row>
  </sheetData>
  <sheetProtection selectLockedCells="1" selectUnlockedCells="1"/>
  <pageMargins left="0.7" right="0.7" top="0.75" bottom="0.75" header="0.3" footer="0.3"/>
  <pageSetup paperSize="9" firstPageNumber="2147483648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3"/>
  <sheetViews>
    <sheetView tabSelected="1" workbookViewId="0">
      <selection activeCell="D9" sqref="D9"/>
    </sheetView>
  </sheetViews>
  <sheetFormatPr baseColWidth="10" defaultColWidth="11.54296875" defaultRowHeight="14.5" x14ac:dyDescent="0.35"/>
  <cols>
    <col min="1" max="1" width="11.54296875" style="59"/>
    <col min="2" max="8" width="15.54296875" style="59" customWidth="1"/>
    <col min="9" max="16384" width="11.54296875" style="59"/>
  </cols>
  <sheetData>
    <row r="2" spans="2:9" ht="18.5" x14ac:dyDescent="0.45">
      <c r="B2" s="260" t="s">
        <v>930</v>
      </c>
      <c r="C2" s="260"/>
      <c r="D2" s="260"/>
      <c r="E2" s="260"/>
      <c r="F2" s="260"/>
      <c r="G2" s="260"/>
      <c r="H2" s="260"/>
    </row>
    <row r="3" spans="2:9" ht="18.5" x14ac:dyDescent="0.45">
      <c r="B3" s="62"/>
      <c r="C3" s="59" t="s">
        <v>35</v>
      </c>
    </row>
    <row r="4" spans="2:9" x14ac:dyDescent="0.35">
      <c r="B4" s="63" t="s">
        <v>36</v>
      </c>
      <c r="C4" s="74" t="s">
        <v>37</v>
      </c>
    </row>
    <row r="5" spans="2:9" x14ac:dyDescent="0.35">
      <c r="B5" s="58"/>
      <c r="C5" s="64"/>
    </row>
    <row r="6" spans="2:9" ht="14.75" customHeight="1" x14ac:dyDescent="0.35">
      <c r="B6" s="261" t="s">
        <v>38</v>
      </c>
      <c r="C6" s="262"/>
      <c r="D6" s="262"/>
      <c r="E6" s="262"/>
      <c r="F6" s="262"/>
      <c r="G6" s="262"/>
      <c r="H6" s="263"/>
      <c r="I6" s="65"/>
    </row>
    <row r="7" spans="2:9" x14ac:dyDescent="0.35">
      <c r="B7" s="264"/>
      <c r="C7" s="265"/>
      <c r="D7" s="265"/>
      <c r="E7" s="265"/>
      <c r="F7" s="265"/>
      <c r="G7" s="265"/>
      <c r="H7" s="266"/>
      <c r="I7" s="65"/>
    </row>
    <row r="8" spans="2:9" x14ac:dyDescent="0.35">
      <c r="B8" s="66"/>
      <c r="C8" s="66"/>
      <c r="D8" s="59" t="s">
        <v>35</v>
      </c>
      <c r="E8" s="66"/>
      <c r="F8" s="66"/>
      <c r="G8" s="66"/>
      <c r="H8" s="59" t="s">
        <v>35</v>
      </c>
      <c r="I8" s="66"/>
    </row>
    <row r="9" spans="2:9" x14ac:dyDescent="0.35">
      <c r="B9" s="58" t="s">
        <v>39</v>
      </c>
      <c r="C9" s="58"/>
      <c r="D9" s="75" t="s">
        <v>40</v>
      </c>
      <c r="E9" s="58"/>
      <c r="F9" s="58" t="s">
        <v>41</v>
      </c>
      <c r="G9" s="58"/>
      <c r="H9" s="75" t="s">
        <v>40</v>
      </c>
    </row>
    <row r="10" spans="2:9" x14ac:dyDescent="0.35">
      <c r="B10" s="58"/>
      <c r="C10" s="59" t="s">
        <v>35</v>
      </c>
      <c r="D10" s="58"/>
      <c r="E10" s="58"/>
      <c r="F10" s="58"/>
      <c r="G10" s="58"/>
      <c r="H10" s="58"/>
    </row>
    <row r="11" spans="2:9" x14ac:dyDescent="0.35">
      <c r="B11" s="63" t="s">
        <v>42</v>
      </c>
      <c r="C11" s="76" t="s">
        <v>40</v>
      </c>
      <c r="D11" s="67" t="s">
        <v>43</v>
      </c>
      <c r="E11" s="267" t="s">
        <v>44</v>
      </c>
      <c r="F11" s="267"/>
      <c r="G11" s="267"/>
      <c r="H11" s="268"/>
    </row>
    <row r="12" spans="2:9" x14ac:dyDescent="0.35">
      <c r="B12" s="58"/>
      <c r="C12" s="269" t="s">
        <v>45</v>
      </c>
      <c r="D12" s="270"/>
      <c r="E12" s="68" t="s">
        <v>46</v>
      </c>
      <c r="F12" s="275" t="s">
        <v>44</v>
      </c>
      <c r="G12" s="275"/>
      <c r="H12" s="276"/>
      <c r="I12" s="69"/>
    </row>
    <row r="13" spans="2:9" x14ac:dyDescent="0.35">
      <c r="B13" s="58"/>
      <c r="C13" s="271"/>
      <c r="D13" s="272"/>
      <c r="E13" s="70" t="s">
        <v>47</v>
      </c>
      <c r="F13" s="232" t="s">
        <v>44</v>
      </c>
      <c r="G13" s="232"/>
      <c r="H13" s="233"/>
      <c r="I13" s="69"/>
    </row>
    <row r="14" spans="2:9" x14ac:dyDescent="0.35">
      <c r="C14" s="273"/>
      <c r="D14" s="274"/>
      <c r="E14" s="71" t="s">
        <v>48</v>
      </c>
      <c r="F14" s="235" t="s">
        <v>44</v>
      </c>
      <c r="G14" s="235"/>
      <c r="H14" s="236"/>
      <c r="I14" s="69"/>
    </row>
    <row r="15" spans="2:9" x14ac:dyDescent="0.35">
      <c r="F15" s="72"/>
      <c r="G15" s="64"/>
      <c r="H15" s="64"/>
    </row>
    <row r="16" spans="2:9" x14ac:dyDescent="0.35">
      <c r="B16" s="252" t="s">
        <v>49</v>
      </c>
      <c r="C16" s="253"/>
      <c r="D16" s="253"/>
      <c r="E16" s="253"/>
      <c r="F16" s="253"/>
      <c r="G16" s="253"/>
      <c r="H16" s="254"/>
    </row>
    <row r="17" spans="2:8" x14ac:dyDescent="0.35">
      <c r="B17" s="258" t="s">
        <v>50</v>
      </c>
      <c r="C17" s="259"/>
      <c r="D17" s="259"/>
      <c r="E17" s="259" t="s">
        <v>51</v>
      </c>
      <c r="F17" s="259"/>
      <c r="G17" s="259"/>
      <c r="H17" s="73" t="s">
        <v>52</v>
      </c>
    </row>
    <row r="18" spans="2:8" x14ac:dyDescent="0.35">
      <c r="B18" s="234" t="s">
        <v>44</v>
      </c>
      <c r="C18" s="235"/>
      <c r="D18" s="235"/>
      <c r="E18" s="235" t="s">
        <v>44</v>
      </c>
      <c r="F18" s="235"/>
      <c r="G18" s="235"/>
      <c r="H18" s="79" t="s">
        <v>44</v>
      </c>
    </row>
    <row r="19" spans="2:8" x14ac:dyDescent="0.35">
      <c r="B19" s="64"/>
      <c r="C19" s="64"/>
      <c r="D19" s="64"/>
      <c r="E19" s="64"/>
      <c r="F19" s="64"/>
      <c r="G19" s="64"/>
      <c r="H19" s="69"/>
    </row>
    <row r="20" spans="2:8" x14ac:dyDescent="0.35">
      <c r="B20" s="252" t="s">
        <v>53</v>
      </c>
      <c r="C20" s="253"/>
      <c r="D20" s="253"/>
      <c r="E20" s="253"/>
      <c r="F20" s="253"/>
      <c r="G20" s="253"/>
      <c r="H20" s="254"/>
    </row>
    <row r="21" spans="2:8" x14ac:dyDescent="0.35">
      <c r="B21" s="258" t="s">
        <v>50</v>
      </c>
      <c r="C21" s="259"/>
      <c r="D21" s="259"/>
      <c r="E21" s="259" t="s">
        <v>51</v>
      </c>
      <c r="F21" s="259"/>
      <c r="G21" s="259"/>
      <c r="H21" s="73" t="s">
        <v>52</v>
      </c>
    </row>
    <row r="22" spans="2:8" x14ac:dyDescent="0.35">
      <c r="B22" s="234" t="s">
        <v>44</v>
      </c>
      <c r="C22" s="235"/>
      <c r="D22" s="235"/>
      <c r="E22" s="235" t="s">
        <v>44</v>
      </c>
      <c r="F22" s="235"/>
      <c r="G22" s="235"/>
      <c r="H22" s="79" t="s">
        <v>44</v>
      </c>
    </row>
    <row r="24" spans="2:8" x14ac:dyDescent="0.35">
      <c r="B24" s="252" t="s">
        <v>54</v>
      </c>
      <c r="C24" s="253"/>
      <c r="D24" s="253"/>
      <c r="E24" s="253"/>
      <c r="F24" s="253"/>
      <c r="G24" s="253"/>
      <c r="H24" s="254"/>
    </row>
    <row r="25" spans="2:8" x14ac:dyDescent="0.35">
      <c r="B25" s="255" t="s">
        <v>50</v>
      </c>
      <c r="C25" s="256"/>
      <c r="D25" s="256"/>
      <c r="E25" s="256"/>
      <c r="F25" s="256" t="s">
        <v>51</v>
      </c>
      <c r="G25" s="256"/>
      <c r="H25" s="257"/>
    </row>
    <row r="26" spans="2:8" x14ac:dyDescent="0.35">
      <c r="B26" s="231" t="s">
        <v>44</v>
      </c>
      <c r="C26" s="232"/>
      <c r="D26" s="232"/>
      <c r="E26" s="232"/>
      <c r="F26" s="246" t="s">
        <v>44</v>
      </c>
      <c r="G26" s="247"/>
      <c r="H26" s="248"/>
    </row>
    <row r="27" spans="2:8" x14ac:dyDescent="0.35">
      <c r="B27" s="231" t="s">
        <v>44</v>
      </c>
      <c r="C27" s="232"/>
      <c r="D27" s="232"/>
      <c r="E27" s="232"/>
      <c r="F27" s="246" t="s">
        <v>44</v>
      </c>
      <c r="G27" s="247"/>
      <c r="H27" s="248"/>
    </row>
    <row r="28" spans="2:8" x14ac:dyDescent="0.35">
      <c r="B28" s="234" t="s">
        <v>44</v>
      </c>
      <c r="C28" s="235"/>
      <c r="D28" s="235"/>
      <c r="E28" s="235"/>
      <c r="F28" s="249" t="s">
        <v>44</v>
      </c>
      <c r="G28" s="250"/>
      <c r="H28" s="251"/>
    </row>
    <row r="29" spans="2:8" x14ac:dyDescent="0.35">
      <c r="B29" s="64"/>
      <c r="C29" s="64"/>
      <c r="D29" s="64"/>
      <c r="E29" s="64"/>
      <c r="F29" s="64"/>
      <c r="G29" s="64"/>
    </row>
    <row r="30" spans="2:8" x14ac:dyDescent="0.35">
      <c r="B30" s="252" t="s">
        <v>55</v>
      </c>
      <c r="C30" s="253"/>
      <c r="D30" s="253"/>
      <c r="E30" s="253"/>
      <c r="F30" s="253"/>
      <c r="G30" s="253"/>
      <c r="H30" s="254"/>
    </row>
    <row r="31" spans="2:8" x14ac:dyDescent="0.35">
      <c r="B31" s="231" t="s">
        <v>44</v>
      </c>
      <c r="C31" s="232"/>
      <c r="D31" s="232"/>
      <c r="E31" s="232"/>
      <c r="F31" s="232"/>
      <c r="G31" s="232"/>
      <c r="H31" s="233"/>
    </row>
    <row r="32" spans="2:8" x14ac:dyDescent="0.35">
      <c r="B32" s="231" t="s">
        <v>44</v>
      </c>
      <c r="C32" s="232"/>
      <c r="D32" s="232"/>
      <c r="E32" s="232"/>
      <c r="F32" s="232"/>
      <c r="G32" s="232"/>
      <c r="H32" s="233"/>
    </row>
    <row r="33" spans="2:8" x14ac:dyDescent="0.35">
      <c r="B33" s="231" t="s">
        <v>44</v>
      </c>
      <c r="C33" s="232"/>
      <c r="D33" s="232"/>
      <c r="E33" s="232"/>
      <c r="F33" s="232"/>
      <c r="G33" s="232"/>
      <c r="H33" s="233"/>
    </row>
    <row r="34" spans="2:8" x14ac:dyDescent="0.35">
      <c r="B34" s="234" t="s">
        <v>44</v>
      </c>
      <c r="C34" s="235"/>
      <c r="D34" s="235"/>
      <c r="E34" s="235"/>
      <c r="F34" s="235"/>
      <c r="G34" s="235"/>
      <c r="H34" s="236"/>
    </row>
    <row r="37" spans="2:8" x14ac:dyDescent="0.35">
      <c r="B37" s="58" t="s">
        <v>56</v>
      </c>
    </row>
    <row r="38" spans="2:8" x14ac:dyDescent="0.35">
      <c r="B38" s="237" t="s">
        <v>44</v>
      </c>
      <c r="C38" s="238"/>
      <c r="D38" s="238"/>
      <c r="E38" s="238"/>
      <c r="F38" s="238"/>
      <c r="G38" s="238"/>
      <c r="H38" s="239"/>
    </row>
    <row r="39" spans="2:8" x14ac:dyDescent="0.35">
      <c r="B39" s="240"/>
      <c r="C39" s="241"/>
      <c r="D39" s="241"/>
      <c r="E39" s="241"/>
      <c r="F39" s="241"/>
      <c r="G39" s="241"/>
      <c r="H39" s="242"/>
    </row>
    <row r="40" spans="2:8" x14ac:dyDescent="0.35">
      <c r="B40" s="240"/>
      <c r="C40" s="241"/>
      <c r="D40" s="241"/>
      <c r="E40" s="241"/>
      <c r="F40" s="241"/>
      <c r="G40" s="241"/>
      <c r="H40" s="242"/>
    </row>
    <row r="41" spans="2:8" x14ac:dyDescent="0.35">
      <c r="B41" s="240"/>
      <c r="C41" s="241"/>
      <c r="D41" s="241"/>
      <c r="E41" s="241"/>
      <c r="F41" s="241"/>
      <c r="G41" s="241"/>
      <c r="H41" s="242"/>
    </row>
    <row r="42" spans="2:8" x14ac:dyDescent="0.35">
      <c r="B42" s="240"/>
      <c r="C42" s="241"/>
      <c r="D42" s="241"/>
      <c r="E42" s="241"/>
      <c r="F42" s="241"/>
      <c r="G42" s="241"/>
      <c r="H42" s="242"/>
    </row>
    <row r="43" spans="2:8" x14ac:dyDescent="0.35">
      <c r="B43" s="240"/>
      <c r="C43" s="241"/>
      <c r="D43" s="241"/>
      <c r="E43" s="241"/>
      <c r="F43" s="241"/>
      <c r="G43" s="241"/>
      <c r="H43" s="242"/>
    </row>
    <row r="44" spans="2:8" x14ac:dyDescent="0.35">
      <c r="B44" s="240"/>
      <c r="C44" s="241"/>
      <c r="D44" s="241"/>
      <c r="E44" s="241"/>
      <c r="F44" s="241"/>
      <c r="G44" s="241"/>
      <c r="H44" s="242"/>
    </row>
    <row r="45" spans="2:8" x14ac:dyDescent="0.35">
      <c r="B45" s="240"/>
      <c r="C45" s="241"/>
      <c r="D45" s="241"/>
      <c r="E45" s="241"/>
      <c r="F45" s="241"/>
      <c r="G45" s="241"/>
      <c r="H45" s="242"/>
    </row>
    <row r="46" spans="2:8" x14ac:dyDescent="0.35">
      <c r="B46" s="240"/>
      <c r="C46" s="241"/>
      <c r="D46" s="241"/>
      <c r="E46" s="241"/>
      <c r="F46" s="241"/>
      <c r="G46" s="241"/>
      <c r="H46" s="242"/>
    </row>
    <row r="47" spans="2:8" x14ac:dyDescent="0.35">
      <c r="B47" s="240"/>
      <c r="C47" s="241"/>
      <c r="D47" s="241"/>
      <c r="E47" s="241"/>
      <c r="F47" s="241"/>
      <c r="G47" s="241"/>
      <c r="H47" s="242"/>
    </row>
    <row r="48" spans="2:8" x14ac:dyDescent="0.35">
      <c r="B48" s="240"/>
      <c r="C48" s="241"/>
      <c r="D48" s="241"/>
      <c r="E48" s="241"/>
      <c r="F48" s="241"/>
      <c r="G48" s="241"/>
      <c r="H48" s="242"/>
    </row>
    <row r="49" spans="2:8" x14ac:dyDescent="0.35">
      <c r="B49" s="240"/>
      <c r="C49" s="241"/>
      <c r="D49" s="241"/>
      <c r="E49" s="241"/>
      <c r="F49" s="241"/>
      <c r="G49" s="241"/>
      <c r="H49" s="242"/>
    </row>
    <row r="50" spans="2:8" x14ac:dyDescent="0.35">
      <c r="B50" s="240"/>
      <c r="C50" s="241"/>
      <c r="D50" s="241"/>
      <c r="E50" s="241"/>
      <c r="F50" s="241"/>
      <c r="G50" s="241"/>
      <c r="H50" s="242"/>
    </row>
    <row r="51" spans="2:8" x14ac:dyDescent="0.35">
      <c r="B51" s="240"/>
      <c r="C51" s="241"/>
      <c r="D51" s="241"/>
      <c r="E51" s="241"/>
      <c r="F51" s="241"/>
      <c r="G51" s="241"/>
      <c r="H51" s="242"/>
    </row>
    <row r="52" spans="2:8" x14ac:dyDescent="0.35">
      <c r="B52" s="240"/>
      <c r="C52" s="241"/>
      <c r="D52" s="241"/>
      <c r="E52" s="241"/>
      <c r="F52" s="241"/>
      <c r="G52" s="241"/>
      <c r="H52" s="242"/>
    </row>
    <row r="53" spans="2:8" x14ac:dyDescent="0.35">
      <c r="B53" s="243"/>
      <c r="C53" s="244"/>
      <c r="D53" s="244"/>
      <c r="E53" s="244"/>
      <c r="F53" s="244"/>
      <c r="G53" s="244"/>
      <c r="H53" s="245"/>
    </row>
    <row r="54" spans="2:8" x14ac:dyDescent="0.35">
      <c r="B54" s="58" t="s">
        <v>57</v>
      </c>
    </row>
    <row r="55" spans="2:8" x14ac:dyDescent="0.35">
      <c r="B55" s="230" t="s">
        <v>58</v>
      </c>
      <c r="C55" s="230"/>
      <c r="D55" s="230"/>
      <c r="E55" s="230"/>
      <c r="F55" s="230"/>
      <c r="G55" s="230"/>
      <c r="H55" s="230"/>
    </row>
    <row r="56" spans="2:8" x14ac:dyDescent="0.35">
      <c r="B56" s="230"/>
      <c r="C56" s="230"/>
      <c r="D56" s="230"/>
      <c r="E56" s="230"/>
      <c r="F56" s="230"/>
      <c r="G56" s="230"/>
      <c r="H56" s="230"/>
    </row>
    <row r="57" spans="2:8" x14ac:dyDescent="0.35">
      <c r="B57" s="59" t="s">
        <v>59</v>
      </c>
    </row>
    <row r="58" spans="2:8" x14ac:dyDescent="0.35">
      <c r="B58" s="59" t="s">
        <v>60</v>
      </c>
    </row>
    <row r="59" spans="2:8" x14ac:dyDescent="0.35">
      <c r="B59" s="59" t="s">
        <v>61</v>
      </c>
    </row>
    <row r="60" spans="2:8" x14ac:dyDescent="0.35">
      <c r="B60" s="59" t="s">
        <v>62</v>
      </c>
    </row>
    <row r="61" spans="2:8" x14ac:dyDescent="0.35">
      <c r="B61" s="59" t="s">
        <v>63</v>
      </c>
    </row>
    <row r="62" spans="2:8" x14ac:dyDescent="0.35">
      <c r="B62" s="59" t="s">
        <v>64</v>
      </c>
    </row>
    <row r="63" spans="2:8" x14ac:dyDescent="0.35">
      <c r="B63" s="59" t="s">
        <v>65</v>
      </c>
    </row>
  </sheetData>
  <sheetProtection sheet="1" objects="1" scenarios="1" selectLockedCells="1"/>
  <mergeCells count="33">
    <mergeCell ref="B2:H2"/>
    <mergeCell ref="B6:H7"/>
    <mergeCell ref="E11:H11"/>
    <mergeCell ref="C12:D14"/>
    <mergeCell ref="F12:H12"/>
    <mergeCell ref="F13:H13"/>
    <mergeCell ref="F14:H14"/>
    <mergeCell ref="B16:H16"/>
    <mergeCell ref="B17:D17"/>
    <mergeCell ref="E17:G17"/>
    <mergeCell ref="B18:D18"/>
    <mergeCell ref="E18:G18"/>
    <mergeCell ref="B20:H20"/>
    <mergeCell ref="B21:D21"/>
    <mergeCell ref="E21:G21"/>
    <mergeCell ref="B22:D22"/>
    <mergeCell ref="E22:G22"/>
    <mergeCell ref="B24:H24"/>
    <mergeCell ref="B25:E25"/>
    <mergeCell ref="F25:H25"/>
    <mergeCell ref="B26:E26"/>
    <mergeCell ref="F26:H26"/>
    <mergeCell ref="B27:E27"/>
    <mergeCell ref="F27:H27"/>
    <mergeCell ref="B28:E28"/>
    <mergeCell ref="F28:H28"/>
    <mergeCell ref="B30:H30"/>
    <mergeCell ref="B55:H56"/>
    <mergeCell ref="B31:H31"/>
    <mergeCell ref="B32:H32"/>
    <mergeCell ref="B33:H33"/>
    <mergeCell ref="B34:H34"/>
    <mergeCell ref="B38:H53"/>
  </mergeCells>
  <pageMargins left="0.7" right="0.7" top="0.75" bottom="0.75" header="0.3" footer="0.3"/>
  <pageSetup paperSize="9" firstPageNumber="2147483648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'Données générales'!$D$3:$D$8</xm:f>
          </x14:formula1>
          <xm:sqref>C4:C5</xm:sqref>
        </x14:dataValidation>
        <x14:dataValidation type="list" allowBlank="1" showInputMessage="1" showErrorMessage="1" xr:uid="{00000000-0002-0000-0100-000001000000}">
          <x14:formula1>
            <xm:f>'Données générales'!$E$3:$E$36</xm:f>
          </x14:formula1>
          <xm:sqref>C11</xm:sqref>
        </x14:dataValidation>
        <x14:dataValidation type="list" allowBlank="1" showInputMessage="1" showErrorMessage="1" xr:uid="{00000000-0002-0000-0100-000002000000}">
          <x14:formula1>
            <xm:f>'Données générales'!$A$3:$A$5</xm:f>
          </x14:formula1>
          <xm:sqref>D9 H9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7"/>
  <sheetViews>
    <sheetView topLeftCell="G1" zoomScale="87" zoomScaleNormal="85" workbookViewId="0">
      <selection activeCell="D4" sqref="D4:D12"/>
    </sheetView>
  </sheetViews>
  <sheetFormatPr baseColWidth="10" defaultColWidth="11.54296875" defaultRowHeight="14.5" x14ac:dyDescent="0.35"/>
  <cols>
    <col min="1" max="1" width="5.36328125" style="59" customWidth="1"/>
    <col min="2" max="2" width="7.453125" style="59" customWidth="1"/>
    <col min="3" max="3" width="33.36328125" style="59" customWidth="1"/>
    <col min="4" max="4" width="49" style="59" customWidth="1"/>
    <col min="5" max="5" width="27.6328125" style="59" customWidth="1"/>
    <col min="6" max="6" width="115.6328125" style="59" customWidth="1"/>
    <col min="7" max="7" width="12.54296875" style="59" customWidth="1"/>
    <col min="8" max="8" width="7.36328125" style="59" customWidth="1"/>
    <col min="9" max="13" width="20.54296875" style="59" customWidth="1"/>
    <col min="14" max="14" width="11.54296875" style="59"/>
    <col min="15" max="15" width="12.08984375" style="59" customWidth="1"/>
    <col min="16" max="16384" width="11.54296875" style="59"/>
  </cols>
  <sheetData>
    <row r="1" spans="1:15" x14ac:dyDescent="0.35">
      <c r="A1" s="80">
        <v>4</v>
      </c>
      <c r="B1" s="81" t="s">
        <v>931</v>
      </c>
      <c r="C1" s="81" t="s">
        <v>934</v>
      </c>
      <c r="D1" s="81" t="s">
        <v>173</v>
      </c>
      <c r="E1" s="82" t="s">
        <v>67</v>
      </c>
      <c r="F1" s="82"/>
      <c r="G1" s="82"/>
      <c r="H1" s="82"/>
      <c r="I1" s="294" t="s">
        <v>68</v>
      </c>
      <c r="J1" s="294"/>
      <c r="K1" s="294"/>
      <c r="L1" s="294"/>
      <c r="M1" s="294"/>
      <c r="N1" s="82"/>
      <c r="O1" s="82"/>
    </row>
    <row r="2" spans="1:15" x14ac:dyDescent="0.35">
      <c r="E2" s="58" t="s">
        <v>69</v>
      </c>
      <c r="I2" s="283" t="s">
        <v>70</v>
      </c>
      <c r="J2" s="283"/>
      <c r="K2" s="283"/>
      <c r="L2" s="283"/>
      <c r="M2" s="283"/>
      <c r="N2" s="283"/>
      <c r="O2" s="283"/>
    </row>
    <row r="3" spans="1:15" x14ac:dyDescent="0.35">
      <c r="C3" s="83" t="s">
        <v>71</v>
      </c>
      <c r="D3" s="83"/>
      <c r="E3" s="84" t="s">
        <v>73</v>
      </c>
      <c r="F3" s="325" t="s">
        <v>932</v>
      </c>
      <c r="G3" s="284" t="s">
        <v>74</v>
      </c>
      <c r="H3" s="85"/>
      <c r="I3" s="286" t="s">
        <v>75</v>
      </c>
      <c r="J3" s="87" t="s">
        <v>76</v>
      </c>
      <c r="K3" s="288" t="s">
        <v>77</v>
      </c>
      <c r="L3" s="290" t="s">
        <v>78</v>
      </c>
      <c r="M3" s="292" t="s">
        <v>79</v>
      </c>
      <c r="N3" s="292" t="s">
        <v>80</v>
      </c>
      <c r="O3" s="292" t="s">
        <v>81</v>
      </c>
    </row>
    <row r="4" spans="1:15" ht="14.4" customHeight="1" thickBot="1" x14ac:dyDescent="0.4">
      <c r="C4" s="277" t="s">
        <v>66</v>
      </c>
      <c r="D4" s="280" t="s">
        <v>933</v>
      </c>
      <c r="E4" s="88" t="s">
        <v>35</v>
      </c>
      <c r="F4" s="89"/>
      <c r="G4" s="285"/>
      <c r="H4" s="85"/>
      <c r="I4" s="287"/>
      <c r="J4" s="90" t="s">
        <v>82</v>
      </c>
      <c r="K4" s="289"/>
      <c r="L4" s="291"/>
      <c r="M4" s="293"/>
      <c r="N4" s="293"/>
      <c r="O4" s="293"/>
    </row>
    <row r="5" spans="1:15" ht="15" thickBot="1" x14ac:dyDescent="0.4">
      <c r="C5" s="278"/>
      <c r="D5" s="281"/>
      <c r="E5" s="96" t="s">
        <v>365</v>
      </c>
      <c r="F5" s="91" t="str">
        <f>VLOOKUP(E5,Tâches!K102:L113,2,FALSE)</f>
        <v>Identifier les opérations prédéfinies liées au contrat de maintenance</v>
      </c>
      <c r="G5" s="92" t="str">
        <f>VLOOKUP(E5,Tâches!M102:N113,2,FALSE)</f>
        <v>T1</v>
      </c>
      <c r="H5" s="93"/>
      <c r="I5" s="97" t="s">
        <v>83</v>
      </c>
      <c r="J5" s="77" t="s">
        <v>83</v>
      </c>
      <c r="K5" s="77" t="s">
        <v>83</v>
      </c>
      <c r="L5" s="77" t="s">
        <v>83</v>
      </c>
      <c r="M5" s="78" t="s">
        <v>83</v>
      </c>
      <c r="N5" s="78" t="s">
        <v>83</v>
      </c>
      <c r="O5" s="78" t="s">
        <v>83</v>
      </c>
    </row>
    <row r="6" spans="1:15" ht="15" thickBot="1" x14ac:dyDescent="0.4">
      <c r="C6" s="278"/>
      <c r="D6" s="281"/>
      <c r="E6" s="96" t="s">
        <v>40</v>
      </c>
      <c r="F6" s="91" t="str">
        <f>VLOOKUP(E6,Tâches!K102:L113,2,FALSE)</f>
        <v>?</v>
      </c>
      <c r="G6" s="94" t="str">
        <f>VLOOKUP(E6,Tâches!M102:N113,2,FALSE)</f>
        <v>?</v>
      </c>
      <c r="H6" s="93"/>
      <c r="I6" s="98"/>
      <c r="J6" s="99"/>
      <c r="K6" s="99"/>
      <c r="L6" s="99"/>
      <c r="M6" s="100"/>
      <c r="N6" s="100"/>
      <c r="O6" s="100"/>
    </row>
    <row r="7" spans="1:15" ht="15" thickBot="1" x14ac:dyDescent="0.4">
      <c r="C7" s="278"/>
      <c r="D7" s="281"/>
      <c r="E7" s="96" t="s">
        <v>40</v>
      </c>
      <c r="F7" s="91" t="str">
        <f>VLOOKUP(E7,Tâches!K102:L113,2,FALSE)</f>
        <v>?</v>
      </c>
      <c r="G7" s="94" t="str">
        <f>VLOOKUP(E7,Tâches!$M102:$N113,2,FALSE)</f>
        <v>?</v>
      </c>
      <c r="H7" s="93"/>
      <c r="I7" s="98"/>
      <c r="J7" s="99"/>
      <c r="K7" s="99"/>
      <c r="L7" s="99"/>
      <c r="M7" s="100"/>
      <c r="N7" s="100"/>
      <c r="O7" s="100"/>
    </row>
    <row r="8" spans="1:15" ht="15" thickBot="1" x14ac:dyDescent="0.4">
      <c r="C8" s="278"/>
      <c r="D8" s="281"/>
      <c r="E8" s="96" t="s">
        <v>40</v>
      </c>
      <c r="F8" s="91" t="str">
        <f>VLOOKUP(E8,Tâches!K102:L113,2,FALSE)</f>
        <v>?</v>
      </c>
      <c r="G8" s="94" t="str">
        <f>VLOOKUP(E8,Tâches!$M102:$N113,2,FALSE)</f>
        <v>?</v>
      </c>
      <c r="H8" s="93"/>
      <c r="I8" s="98"/>
      <c r="J8" s="99"/>
      <c r="K8" s="99"/>
      <c r="L8" s="99"/>
      <c r="M8" s="100"/>
      <c r="N8" s="100"/>
      <c r="O8" s="100"/>
    </row>
    <row r="9" spans="1:15" ht="15" thickBot="1" x14ac:dyDescent="0.4">
      <c r="C9" s="279"/>
      <c r="D9" s="281"/>
      <c r="E9" s="96" t="s">
        <v>40</v>
      </c>
      <c r="F9" s="91" t="str">
        <f>VLOOKUP(E9,Tâches!K102:L113,2,FALSE)</f>
        <v>?</v>
      </c>
      <c r="G9" s="94" t="str">
        <f>VLOOKUP(E9,Tâches!$M102:$N113,2,FALSE)</f>
        <v>?</v>
      </c>
      <c r="H9" s="93"/>
      <c r="I9" s="98"/>
      <c r="J9" s="99"/>
      <c r="K9" s="99"/>
      <c r="L9" s="99"/>
      <c r="M9" s="100"/>
      <c r="N9" s="100"/>
      <c r="O9" s="100"/>
    </row>
    <row r="10" spans="1:15" ht="15" thickBot="1" x14ac:dyDescent="0.4">
      <c r="D10" s="281"/>
      <c r="E10" s="96" t="s">
        <v>40</v>
      </c>
      <c r="F10" s="91" t="str">
        <f>VLOOKUP(E10,Tâches!K102:L113,2,FALSE)</f>
        <v>?</v>
      </c>
      <c r="G10" s="94" t="str">
        <f>VLOOKUP(E10,Tâches!$M102:$N113,2,FALSE)</f>
        <v>?</v>
      </c>
      <c r="H10" s="93"/>
      <c r="I10" s="98"/>
      <c r="J10" s="99"/>
      <c r="K10" s="99"/>
      <c r="L10" s="99"/>
      <c r="M10" s="100"/>
      <c r="N10" s="100"/>
      <c r="O10" s="100"/>
    </row>
    <row r="11" spans="1:15" ht="15" thickBot="1" x14ac:dyDescent="0.4">
      <c r="C11" s="69"/>
      <c r="D11" s="281"/>
      <c r="E11" s="96" t="s">
        <v>740</v>
      </c>
      <c r="F11" s="91" t="str">
        <f>VLOOKUP(E11,Tâches!K102:L113,2,FALSE)</f>
        <v>Conseiller le client</v>
      </c>
      <c r="G11" s="94" t="str">
        <f>VLOOKUP(E11,Tâches!$M102:$N113,2,FALSE)</f>
        <v>T3</v>
      </c>
      <c r="H11" s="93"/>
      <c r="I11" s="98"/>
      <c r="J11" s="99"/>
      <c r="K11" s="99"/>
      <c r="L11" s="99"/>
      <c r="M11" s="100"/>
      <c r="N11" s="100"/>
      <c r="O11" s="100"/>
    </row>
    <row r="12" spans="1:15" ht="15" thickBot="1" x14ac:dyDescent="0.4">
      <c r="C12" s="69"/>
      <c r="D12" s="282"/>
      <c r="E12" s="96" t="s">
        <v>40</v>
      </c>
      <c r="F12" s="91" t="str">
        <f>VLOOKUP(E12,Tâches!K102:L113,2,FALSE)</f>
        <v>?</v>
      </c>
      <c r="G12" s="94" t="str">
        <f>VLOOKUP(E12,Tâches!$M102:$N113,2,FALSE)</f>
        <v>?</v>
      </c>
      <c r="H12" s="93"/>
      <c r="I12" s="98"/>
      <c r="J12" s="99"/>
      <c r="K12" s="99"/>
      <c r="L12" s="99"/>
      <c r="M12" s="100"/>
      <c r="N12" s="100"/>
      <c r="O12" s="100"/>
    </row>
    <row r="13" spans="1:15" ht="15" thickBot="1" x14ac:dyDescent="0.4">
      <c r="C13" s="95"/>
      <c r="E13" s="96" t="s">
        <v>40</v>
      </c>
      <c r="F13" s="91" t="str">
        <f>VLOOKUP(E13,Tâches!K102:L113,2,FALSE)</f>
        <v>?</v>
      </c>
      <c r="G13" s="94" t="str">
        <f>VLOOKUP(E13,Tâches!$M102:$N113,2,FALSE)</f>
        <v>?</v>
      </c>
      <c r="I13" s="98"/>
      <c r="J13" s="99"/>
      <c r="K13" s="99"/>
      <c r="L13" s="99"/>
      <c r="M13" s="100"/>
      <c r="N13" s="100"/>
      <c r="O13" s="100"/>
    </row>
    <row r="14" spans="1:15" ht="15" thickBot="1" x14ac:dyDescent="0.4">
      <c r="C14" s="95"/>
      <c r="E14" s="96" t="s">
        <v>40</v>
      </c>
      <c r="F14" s="91" t="str">
        <f>VLOOKUP(E14,Tâches!K102:L113,2,FALSE)</f>
        <v>?</v>
      </c>
      <c r="G14" s="94" t="str">
        <f>VLOOKUP(E14,Tâches!$M102:$N113,2,FALSE)</f>
        <v>?</v>
      </c>
      <c r="I14" s="98"/>
      <c r="J14" s="99"/>
      <c r="K14" s="99"/>
      <c r="L14" s="99"/>
      <c r="M14" s="100"/>
      <c r="N14" s="100"/>
      <c r="O14" s="100"/>
    </row>
    <row r="15" spans="1:15" ht="15" thickBot="1" x14ac:dyDescent="0.4">
      <c r="C15" s="95"/>
      <c r="E15" s="96" t="s">
        <v>40</v>
      </c>
      <c r="F15" s="91" t="str">
        <f>VLOOKUP(E15,Tâches!K102:L113,2,FALSE)</f>
        <v>?</v>
      </c>
      <c r="G15" s="94" t="str">
        <f>VLOOKUP(E15,Tâches!$M102:$N113,2,FALSE)</f>
        <v>?</v>
      </c>
      <c r="I15" s="98"/>
      <c r="J15" s="99"/>
      <c r="K15" s="99"/>
      <c r="L15" s="99"/>
      <c r="M15" s="100"/>
      <c r="N15" s="100"/>
      <c r="O15" s="100"/>
    </row>
    <row r="16" spans="1:15" ht="15" thickBot="1" x14ac:dyDescent="0.4">
      <c r="C16" s="95"/>
      <c r="E16" s="96" t="s">
        <v>40</v>
      </c>
      <c r="F16" s="91" t="str">
        <f>VLOOKUP(E16,Tâches!K102:L113,2,FALSE)</f>
        <v>?</v>
      </c>
      <c r="G16" s="94" t="str">
        <f>VLOOKUP(E16,Tâches!$M102:$N113,2,FALSE)</f>
        <v>?</v>
      </c>
      <c r="I16" s="98"/>
      <c r="J16" s="99"/>
      <c r="K16" s="99"/>
      <c r="L16" s="99"/>
      <c r="M16" s="100"/>
      <c r="N16" s="100"/>
      <c r="O16" s="100"/>
    </row>
    <row r="17" spans="3:15" x14ac:dyDescent="0.35">
      <c r="C17" s="95"/>
      <c r="E17" s="96" t="s">
        <v>40</v>
      </c>
      <c r="F17" s="91" t="str">
        <f>VLOOKUP(E17,Tâches!K102:L113,2,FALSE)</f>
        <v>?</v>
      </c>
      <c r="G17" s="94" t="str">
        <f>VLOOKUP(E17,Tâches!$M102:$N113,2,FALSE)</f>
        <v>?</v>
      </c>
      <c r="I17" s="98"/>
      <c r="J17" s="99"/>
      <c r="K17" s="99"/>
      <c r="L17" s="99"/>
      <c r="M17" s="100"/>
      <c r="N17" s="100"/>
      <c r="O17" s="100"/>
    </row>
  </sheetData>
  <sheetProtection sheet="1" objects="1" scenarios="1" selectLockedCells="1"/>
  <mergeCells count="12">
    <mergeCell ref="I1:M1"/>
    <mergeCell ref="I2:M2"/>
    <mergeCell ref="N2:O2"/>
    <mergeCell ref="G3:G4"/>
    <mergeCell ref="I3:I4"/>
    <mergeCell ref="K3:K4"/>
    <mergeCell ref="L3:L4"/>
    <mergeCell ref="M3:M4"/>
    <mergeCell ref="N3:N4"/>
    <mergeCell ref="O3:O4"/>
    <mergeCell ref="C4:C9"/>
    <mergeCell ref="D4:D12"/>
  </mergeCells>
  <phoneticPr fontId="21" type="noConversion"/>
  <pageMargins left="0.7" right="0.7" top="0.75" bottom="0.75" header="0.3" footer="0.3"/>
  <pageSetup paperSize="9" firstPageNumber="2147483648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C9B8995-93DC-48FB-87DA-A65F30B7428D}">
          <x14:formula1>
            <xm:f>Tâches!$H$102:$H$113</xm:f>
          </x14:formula1>
          <xm:sqref>E5:E17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U23"/>
  <sheetViews>
    <sheetView topLeftCell="L1" zoomScale="55" zoomScaleNormal="55" workbookViewId="0">
      <selection activeCell="R17" sqref="R5:R17"/>
    </sheetView>
  </sheetViews>
  <sheetFormatPr baseColWidth="10" defaultColWidth="11.54296875" defaultRowHeight="14.5" x14ac:dyDescent="0.35"/>
  <cols>
    <col min="1" max="1" width="5.36328125" style="59" customWidth="1"/>
    <col min="2" max="2" width="6.36328125" style="59" customWidth="1"/>
    <col min="3" max="3" width="49" style="59" customWidth="1"/>
    <col min="4" max="4" width="45.08984375" style="59" customWidth="1"/>
    <col min="5" max="5" width="27.6328125" style="59" customWidth="1"/>
    <col min="6" max="6" width="112.36328125" style="59" customWidth="1"/>
    <col min="7" max="7" width="10.36328125" style="93" customWidth="1"/>
    <col min="8" max="8" width="15.08984375" style="93" customWidth="1"/>
    <col min="9" max="9" width="13.7265625" style="59" customWidth="1"/>
    <col min="10" max="10" width="15.6328125" style="59" customWidth="1"/>
    <col min="11" max="11" width="100.54296875" style="59" customWidth="1"/>
    <col min="12" max="12" width="116.54296875" style="59" customWidth="1"/>
    <col min="13" max="13" width="15.6328125" style="59" customWidth="1"/>
    <col min="14" max="14" width="20.6328125" style="59" customWidth="1"/>
    <col min="15" max="15" width="20.453125" style="59" customWidth="1"/>
    <col min="16" max="17" width="24.36328125" style="59" customWidth="1"/>
    <col min="18" max="18" width="19.90625" style="59" customWidth="1"/>
    <col min="19" max="19" width="60.90625" style="59" bestFit="1" customWidth="1"/>
    <col min="20" max="20" width="15.36328125" style="89" customWidth="1"/>
    <col min="21" max="21" width="66.6328125" style="59" customWidth="1"/>
    <col min="22" max="23" width="16.36328125" style="59" customWidth="1"/>
    <col min="24" max="16384" width="11.54296875" style="59"/>
  </cols>
  <sheetData>
    <row r="1" spans="3:21" x14ac:dyDescent="0.35">
      <c r="D1" s="69"/>
      <c r="E1" s="101"/>
      <c r="N1" s="297" t="s">
        <v>92</v>
      </c>
      <c r="O1" s="297"/>
      <c r="P1" s="83"/>
      <c r="Q1" s="83"/>
      <c r="R1" s="102"/>
      <c r="S1" s="102"/>
      <c r="T1" s="102"/>
    </row>
    <row r="2" spans="3:21" ht="15" thickBot="1" x14ac:dyDescent="0.4">
      <c r="C2" s="64"/>
      <c r="D2" s="69"/>
      <c r="J2" s="58" t="s">
        <v>93</v>
      </c>
      <c r="N2" s="297" t="s">
        <v>94</v>
      </c>
      <c r="O2" s="297"/>
      <c r="P2" s="83"/>
      <c r="Q2" s="58" t="s">
        <v>95</v>
      </c>
      <c r="R2" s="59" t="s">
        <v>67</v>
      </c>
      <c r="S2" s="58"/>
      <c r="U2" s="89"/>
    </row>
    <row r="3" spans="3:21" ht="15" thickBot="1" x14ac:dyDescent="0.4">
      <c r="C3" s="58"/>
      <c r="D3" s="103"/>
      <c r="E3" s="103"/>
      <c r="F3" s="104"/>
      <c r="G3" s="298" t="s">
        <v>74</v>
      </c>
      <c r="H3" s="300" t="s">
        <v>96</v>
      </c>
      <c r="I3" s="302" t="s">
        <v>97</v>
      </c>
      <c r="J3" s="105" t="s">
        <v>35</v>
      </c>
      <c r="N3" s="304" t="s">
        <v>98</v>
      </c>
      <c r="O3" s="304"/>
      <c r="P3" s="106"/>
      <c r="R3" s="105" t="s">
        <v>35</v>
      </c>
    </row>
    <row r="4" spans="3:21" ht="15" thickBot="1" x14ac:dyDescent="0.4">
      <c r="C4" s="122" t="s">
        <v>935</v>
      </c>
      <c r="D4" s="107" t="s">
        <v>99</v>
      </c>
      <c r="E4" s="107" t="s">
        <v>100</v>
      </c>
      <c r="F4" s="108"/>
      <c r="G4" s="299"/>
      <c r="H4" s="301"/>
      <c r="I4" s="303"/>
      <c r="J4" s="109" t="s">
        <v>101</v>
      </c>
      <c r="K4" s="110" t="s">
        <v>102</v>
      </c>
      <c r="L4" s="111" t="s">
        <v>103</v>
      </c>
      <c r="M4" s="112" t="s">
        <v>104</v>
      </c>
      <c r="N4" s="113" t="s">
        <v>350</v>
      </c>
      <c r="O4" s="124" t="s">
        <v>105</v>
      </c>
      <c r="P4" s="125" t="s">
        <v>107</v>
      </c>
      <c r="Q4" s="86" t="s">
        <v>108</v>
      </c>
      <c r="R4" s="114" t="s">
        <v>109</v>
      </c>
      <c r="T4" s="89" t="s">
        <v>110</v>
      </c>
    </row>
    <row r="5" spans="3:21" ht="15" customHeight="1" thickBot="1" x14ac:dyDescent="0.4">
      <c r="C5" s="295">
        <f>'2. Problématisation E32b'!D4:D12</f>
        <v>0</v>
      </c>
      <c r="D5" s="108" t="str">
        <f>'2. Problématisation E32b'!D1</f>
        <v>Maintenance préventive</v>
      </c>
      <c r="E5" s="108" t="str">
        <f>'2. Problématisation E32b'!E5</f>
        <v>A4T11</v>
      </c>
      <c r="F5" s="108" t="str">
        <f>'2. Problématisation E32b'!F5</f>
        <v>Identifier les opérations prédéfinies liées au contrat de maintenance</v>
      </c>
      <c r="G5" s="115" t="str">
        <f>'2. Problématisation E32b'!G5</f>
        <v>T1</v>
      </c>
      <c r="H5" s="116" t="str">
        <f>VLOOKUP(G5,Tâches!N85:O104,2,FALSE)</f>
        <v>C9 ; C13</v>
      </c>
      <c r="I5" s="117" t="str">
        <f>VLOOKUP(J5,Compétences!G99:H115,2,FALSE)</f>
        <v>C9</v>
      </c>
      <c r="J5" s="136" t="s">
        <v>845</v>
      </c>
      <c r="K5" s="118" t="str">
        <f>VLOOKUP(J5,Compétences!A99:B115,2,FALSE)</f>
        <v>Identifier les opérations prédéfinies liées au contrat de maintenance</v>
      </c>
      <c r="L5" s="118" t="str">
        <f>VLOOKUP(J5,Compétences!C99:D115,2,FALSE)</f>
        <v>La collecte des informations nécessaires à l'intervention est complète et exploitable</v>
      </c>
      <c r="M5" s="119" t="str">
        <f t="shared" ref="M5:M17" si="0">I5</f>
        <v>C9</v>
      </c>
      <c r="N5" s="137"/>
      <c r="O5" s="138">
        <v>0.1</v>
      </c>
      <c r="P5" s="123" t="str">
        <f>VLOOKUP(M5,Tâches!Z111:AA113,2,FALSE)</f>
        <v xml:space="preserve">S1 ; S2 ; S3 ; S4 ; S6 ; S7 </v>
      </c>
      <c r="Q5" s="120" t="str">
        <f>VLOOKUP(R5,Savoirs!$D$3:$E$34,2,FALSE)</f>
        <v>S1</v>
      </c>
      <c r="R5" s="141" t="s">
        <v>556</v>
      </c>
      <c r="S5" s="126" t="str">
        <f>VLOOKUP(R5,Savoirs!$F$3:$G$34,2,FALSE)</f>
        <v>Les qualifications, garanties et responsabilités</v>
      </c>
      <c r="T5" s="89">
        <v>1</v>
      </c>
      <c r="U5" s="142"/>
    </row>
    <row r="6" spans="3:21" ht="15" thickBot="1" x14ac:dyDescent="0.4">
      <c r="C6" s="296"/>
      <c r="D6" s="108"/>
      <c r="E6" s="108" t="str">
        <f>'2. Problématisation E32b'!E6</f>
        <v>?</v>
      </c>
      <c r="F6" s="108" t="str">
        <f>'2. Problématisation E32b'!F6</f>
        <v>?</v>
      </c>
      <c r="G6" s="115" t="str">
        <f>'2. Problématisation E32b'!G6</f>
        <v>?</v>
      </c>
      <c r="H6" s="116" t="str">
        <f>VLOOKUP(G6,Tâches!N86:O105,2,FALSE)</f>
        <v>?</v>
      </c>
      <c r="I6" s="117" t="str">
        <f>VLOOKUP(J6,Compétences!G99:H115,2,FALSE)</f>
        <v>?</v>
      </c>
      <c r="J6" s="136" t="s">
        <v>40</v>
      </c>
      <c r="K6" s="118" t="str">
        <f>VLOOKUP(J6,Compétences!A99:B115,2,FALSE)</f>
        <v>?</v>
      </c>
      <c r="L6" s="118" t="str">
        <f>VLOOKUP(J6,Compétences!C99:D115,2,FALSE)</f>
        <v>?</v>
      </c>
      <c r="M6" s="119" t="str">
        <f t="shared" si="0"/>
        <v>?</v>
      </c>
      <c r="N6" s="139"/>
      <c r="O6" s="140"/>
      <c r="P6" s="123" t="str">
        <f>VLOOKUP(M6,Tâches!Z111:AA113,2,FALSE)</f>
        <v>?</v>
      </c>
      <c r="Q6" s="120" t="str">
        <f>VLOOKUP(R6,Savoirs!$D$3:$E$34,2,FALSE)</f>
        <v>?</v>
      </c>
      <c r="R6" s="141" t="s">
        <v>40</v>
      </c>
      <c r="S6" s="121" t="str">
        <f>VLOOKUP(R6,Savoirs!$F$3:$G$34,2,FALSE)</f>
        <v>?</v>
      </c>
      <c r="T6" s="89">
        <v>2</v>
      </c>
      <c r="U6" s="142"/>
    </row>
    <row r="7" spans="3:21" ht="15" thickBot="1" x14ac:dyDescent="0.4">
      <c r="C7" s="296"/>
      <c r="D7" s="108"/>
      <c r="E7" s="108" t="str">
        <f>'2. Problématisation E32b'!E7</f>
        <v>?</v>
      </c>
      <c r="F7" s="108" t="str">
        <f>'2. Problématisation E32b'!F7</f>
        <v>?</v>
      </c>
      <c r="G7" s="115" t="str">
        <f>'2. Problématisation E32b'!G7</f>
        <v>?</v>
      </c>
      <c r="H7" s="116" t="str">
        <f>VLOOKUP(G7,Tâches!N87:O106,2,FALSE)</f>
        <v>?</v>
      </c>
      <c r="I7" s="117" t="str">
        <f>VLOOKUP(J7,Compétences!G99:H115,2,FALSE)</f>
        <v>C13</v>
      </c>
      <c r="J7" s="136" t="s">
        <v>525</v>
      </c>
      <c r="K7" s="118" t="str">
        <f>VLOOKUP(J7,Compétences!A99:B115,2,FALSE)</f>
        <v>Informer oralement des consignes de sécurité</v>
      </c>
      <c r="L7" s="118" t="str">
        <f>VLOOKUP(J7,Compétences!C99:D115,2,FALSE)</f>
        <v>Les consignes de sécurité sont présentées et détaillées</v>
      </c>
      <c r="M7" s="119" t="str">
        <f t="shared" si="0"/>
        <v>C13</v>
      </c>
      <c r="N7" s="139">
        <v>0.1</v>
      </c>
      <c r="O7" s="140"/>
      <c r="P7" s="123" t="str">
        <f>VLOOKUP(M7,Tâches!Z111:AA113,2,FALSE)</f>
        <v>S1 ; S8</v>
      </c>
      <c r="Q7" s="120" t="str">
        <f>VLOOKUP(R7,Savoirs!$D$3:$E$34,2,FALSE)</f>
        <v>?</v>
      </c>
      <c r="R7" s="141" t="s">
        <v>40</v>
      </c>
      <c r="S7" s="121" t="str">
        <f>VLOOKUP(R7,Savoirs!$F$3:$G$34,2,FALSE)</f>
        <v>?</v>
      </c>
      <c r="T7" s="89">
        <v>3</v>
      </c>
      <c r="U7" s="142"/>
    </row>
    <row r="8" spans="3:21" ht="15" thickBot="1" x14ac:dyDescent="0.4">
      <c r="C8" s="296"/>
      <c r="D8" s="108"/>
      <c r="E8" s="108" t="str">
        <f>'2. Problématisation E32b'!E8</f>
        <v>?</v>
      </c>
      <c r="F8" s="108" t="str">
        <f>'2. Problématisation E32b'!F8</f>
        <v>?</v>
      </c>
      <c r="G8" s="115" t="str">
        <f>'2. Problématisation E32b'!G8</f>
        <v>?</v>
      </c>
      <c r="H8" s="116" t="str">
        <f>VLOOKUP(G8,Tâches!N88:O107,2,FALSE)</f>
        <v>?</v>
      </c>
      <c r="I8" s="117" t="str">
        <f>VLOOKUP(J8,Compétences!G99:H115,2,FALSE)</f>
        <v>?</v>
      </c>
      <c r="J8" s="136" t="s">
        <v>40</v>
      </c>
      <c r="K8" s="118" t="str">
        <f>VLOOKUP(J8,Compétences!A99:B115,2,FALSE)</f>
        <v>?</v>
      </c>
      <c r="L8" s="118" t="str">
        <f>VLOOKUP(J8,Compétences!C99:D115,2,FALSE)</f>
        <v>?</v>
      </c>
      <c r="M8" s="119" t="str">
        <f t="shared" si="0"/>
        <v>?</v>
      </c>
      <c r="N8" s="139"/>
      <c r="O8" s="139"/>
      <c r="P8" s="123" t="str">
        <f>VLOOKUP(M8,Tâches!Z111:AA113,2,FALSE)</f>
        <v>?</v>
      </c>
      <c r="Q8" s="120" t="str">
        <f>VLOOKUP(R8,Savoirs!$D$3:$E$34,2,FALSE)</f>
        <v>?</v>
      </c>
      <c r="R8" s="141" t="s">
        <v>40</v>
      </c>
      <c r="S8" s="121" t="str">
        <f>VLOOKUP(R8,Savoirs!$F$3:$G$34,2,FALSE)</f>
        <v>?</v>
      </c>
      <c r="T8" s="89">
        <v>4</v>
      </c>
      <c r="U8" s="142"/>
    </row>
    <row r="9" spans="3:21" ht="15" thickBot="1" x14ac:dyDescent="0.4">
      <c r="C9" s="296"/>
      <c r="D9" s="108"/>
      <c r="E9" s="108" t="str">
        <f>'2. Problématisation E32b'!E9</f>
        <v>?</v>
      </c>
      <c r="F9" s="108" t="str">
        <f>'2. Problématisation E32b'!F9</f>
        <v>?</v>
      </c>
      <c r="G9" s="115" t="str">
        <f>'2. Problématisation E32b'!G9</f>
        <v>?</v>
      </c>
      <c r="H9" s="116" t="str">
        <f>VLOOKUP(G9,Tâches!N89:O108,2,FALSE)</f>
        <v>?</v>
      </c>
      <c r="I9" s="117" t="str">
        <f>VLOOKUP(J9,Compétences!G99:H115,2,FALSE)</f>
        <v>C9</v>
      </c>
      <c r="J9" s="136" t="s">
        <v>857</v>
      </c>
      <c r="K9" s="118" t="str">
        <f>VLOOKUP(J9,Compétences!A99:B115,2,FALSE)</f>
        <v xml:space="preserve">Exploiter les données de télémaintenance et celles des applications numériques </v>
      </c>
      <c r="L9" s="118" t="str">
        <f>VLOOKUP(J9,Compétences!C99:D115,2,FALSE)</f>
        <v>Les données de télémaintenance et celles des applications numériques sont identifiées et exploitées</v>
      </c>
      <c r="M9" s="119" t="str">
        <f t="shared" si="0"/>
        <v>C9</v>
      </c>
      <c r="N9" s="139"/>
      <c r="O9" s="139"/>
      <c r="P9" s="123" t="str">
        <f>VLOOKUP(M9,Tâches!Z111:AA113,2,FALSE)</f>
        <v xml:space="preserve">S1 ; S2 ; S3 ; S4 ; S6 ; S7 </v>
      </c>
      <c r="Q9" s="120" t="str">
        <f>VLOOKUP(R9,Savoirs!$D$3:$E$34,2,FALSE)</f>
        <v>?</v>
      </c>
      <c r="R9" s="141" t="s">
        <v>40</v>
      </c>
      <c r="S9" s="121" t="str">
        <f>VLOOKUP(R9,Savoirs!$F$3:$G$34,2,FALSE)</f>
        <v>?</v>
      </c>
      <c r="T9" s="89">
        <v>5</v>
      </c>
      <c r="U9" s="142"/>
    </row>
    <row r="10" spans="3:21" ht="15" thickBot="1" x14ac:dyDescent="0.4">
      <c r="C10" s="296"/>
      <c r="D10" s="108"/>
      <c r="E10" s="108" t="str">
        <f>'2. Problématisation E32b'!E10</f>
        <v>?</v>
      </c>
      <c r="F10" s="108" t="str">
        <f>'2. Problématisation E32b'!F10</f>
        <v>?</v>
      </c>
      <c r="G10" s="115" t="str">
        <f>'2. Problématisation E32b'!G10</f>
        <v>?</v>
      </c>
      <c r="H10" s="116" t="str">
        <f>VLOOKUP(G10,Tâches!N90:O109,2,FALSE)</f>
        <v>?</v>
      </c>
      <c r="I10" s="117" t="str">
        <f>VLOOKUP(J10,Compétences!G99:H115,2,FALSE)</f>
        <v>?</v>
      </c>
      <c r="J10" s="136" t="s">
        <v>40</v>
      </c>
      <c r="K10" s="118" t="str">
        <f>VLOOKUP(J10,Compétences!A99:B115,2,FALSE)</f>
        <v>?</v>
      </c>
      <c r="L10" s="118" t="str">
        <f>VLOOKUP(J10,Compétences!C99:D115,2,FALSE)</f>
        <v>?</v>
      </c>
      <c r="M10" s="119" t="str">
        <f t="shared" si="0"/>
        <v>?</v>
      </c>
      <c r="N10" s="139"/>
      <c r="O10" s="139"/>
      <c r="P10" s="123" t="str">
        <f>VLOOKUP(M10,Tâches!Z111:AA113,2,FALSE)</f>
        <v>?</v>
      </c>
      <c r="Q10" s="120" t="str">
        <f>VLOOKUP(R10,Savoirs!$D$3:$E$34,2,FALSE)</f>
        <v>?</v>
      </c>
      <c r="R10" s="141" t="s">
        <v>40</v>
      </c>
      <c r="S10" s="121" t="str">
        <f>VLOOKUP(R10,Savoirs!$F$3:$G$34,2,FALSE)</f>
        <v>?</v>
      </c>
      <c r="T10" s="89">
        <v>6</v>
      </c>
      <c r="U10" s="142"/>
    </row>
    <row r="11" spans="3:21" ht="15" thickBot="1" x14ac:dyDescent="0.4">
      <c r="C11" s="296"/>
      <c r="D11" s="108"/>
      <c r="E11" s="108" t="str">
        <f>'2. Problématisation E32b'!E11</f>
        <v>A5T32</v>
      </c>
      <c r="F11" s="108" t="str">
        <f>'2. Problématisation E32b'!F11</f>
        <v>Conseiller le client</v>
      </c>
      <c r="G11" s="115" t="str">
        <f>'2. Problématisation E32b'!G11</f>
        <v>T3</v>
      </c>
      <c r="H11" s="116" t="str">
        <f>VLOOKUP(G11,Tâches!N91:O110,2,FALSE)</f>
        <v xml:space="preserve">C9 ; C13 </v>
      </c>
      <c r="I11" s="117" t="str">
        <f>VLOOKUP(J11,Compétences!G99:H115,2,FALSE)</f>
        <v>?</v>
      </c>
      <c r="J11" s="136" t="s">
        <v>40</v>
      </c>
      <c r="K11" s="118" t="str">
        <f>VLOOKUP(J11,Compétences!A99:B115,2,FALSE)</f>
        <v>?</v>
      </c>
      <c r="L11" s="118" t="str">
        <f>VLOOKUP(J11,Compétences!C99:D115,2,FALSE)</f>
        <v>?</v>
      </c>
      <c r="M11" s="119" t="str">
        <f t="shared" si="0"/>
        <v>?</v>
      </c>
      <c r="N11" s="139"/>
      <c r="O11" s="139"/>
      <c r="P11" s="123" t="str">
        <f>VLOOKUP(M11,Tâches!Z111:AA113,2,FALSE)</f>
        <v>?</v>
      </c>
      <c r="Q11" s="120" t="str">
        <f>VLOOKUP(R11,Savoirs!$D$3:$E$34,2,FALSE)</f>
        <v>?</v>
      </c>
      <c r="R11" s="141" t="s">
        <v>40</v>
      </c>
      <c r="S11" s="121" t="str">
        <f>VLOOKUP(R11,Savoirs!$F$3:$G$34,2,FALSE)</f>
        <v>?</v>
      </c>
      <c r="T11" s="89">
        <v>7</v>
      </c>
      <c r="U11" s="142"/>
    </row>
    <row r="12" spans="3:21" ht="15" thickBot="1" x14ac:dyDescent="0.4">
      <c r="C12" s="296"/>
      <c r="D12" s="108"/>
      <c r="E12" s="108" t="str">
        <f>'2. Problématisation E32b'!E12</f>
        <v>?</v>
      </c>
      <c r="F12" s="108" t="str">
        <f>'2. Problématisation E32b'!F12</f>
        <v>?</v>
      </c>
      <c r="G12" s="115" t="str">
        <f>'2. Problématisation E32b'!G12</f>
        <v>?</v>
      </c>
      <c r="H12" s="116" t="str">
        <f>VLOOKUP(G12,Tâches!N92:O111,2,FALSE)</f>
        <v>?</v>
      </c>
      <c r="I12" s="117" t="str">
        <f>VLOOKUP(J12,Compétences!G99:H115,2,FALSE)</f>
        <v>?</v>
      </c>
      <c r="J12" s="136" t="s">
        <v>40</v>
      </c>
      <c r="K12" s="118" t="str">
        <f>VLOOKUP(J12,Compétences!A99:B115,2,FALSE)</f>
        <v>?</v>
      </c>
      <c r="L12" s="118" t="str">
        <f>VLOOKUP(J12,Compétences!C99:D115,2,FALSE)</f>
        <v>?</v>
      </c>
      <c r="M12" s="119" t="str">
        <f t="shared" si="0"/>
        <v>?</v>
      </c>
      <c r="N12" s="139"/>
      <c r="O12" s="139"/>
      <c r="P12" s="123" t="str">
        <f>VLOOKUP(M12,Tâches!Z111:AA113,2,FALSE)</f>
        <v>?</v>
      </c>
      <c r="Q12" s="120" t="str">
        <f>VLOOKUP(R12,Savoirs!$D$3:$E$34,2,FALSE)</f>
        <v>?</v>
      </c>
      <c r="R12" s="141" t="s">
        <v>40</v>
      </c>
      <c r="S12" s="121" t="str">
        <f>VLOOKUP(R12,Savoirs!$F$3:$G$34,2,FALSE)</f>
        <v>?</v>
      </c>
      <c r="T12" s="89">
        <v>8</v>
      </c>
      <c r="U12" s="142"/>
    </row>
    <row r="13" spans="3:21" ht="15" thickBot="1" x14ac:dyDescent="0.4">
      <c r="C13" s="296"/>
      <c r="D13" s="108"/>
      <c r="E13" s="108" t="str">
        <f>'2. Problématisation E32b'!E13</f>
        <v>?</v>
      </c>
      <c r="F13" s="108" t="str">
        <f>'2. Problématisation E32b'!F13</f>
        <v>?</v>
      </c>
      <c r="G13" s="115" t="str">
        <f>'2. Problématisation E32b'!G13</f>
        <v>?</v>
      </c>
      <c r="H13" s="116" t="str">
        <f>VLOOKUP(G13,Tâches!N93:O112,2,FALSE)</f>
        <v>?</v>
      </c>
      <c r="I13" s="117" t="str">
        <f>VLOOKUP(J13,Compétences!G99:H115,2,FALSE)</f>
        <v>?</v>
      </c>
      <c r="J13" s="136" t="s">
        <v>40</v>
      </c>
      <c r="K13" s="118" t="str">
        <f>VLOOKUP(J13,Compétences!A99:B115,2,FALSE)</f>
        <v>?</v>
      </c>
      <c r="L13" s="118" t="str">
        <f>VLOOKUP(J13,Compétences!C99:D115,2,FALSE)</f>
        <v>?</v>
      </c>
      <c r="M13" s="119" t="str">
        <f t="shared" si="0"/>
        <v>?</v>
      </c>
      <c r="N13" s="139"/>
      <c r="O13" s="139"/>
      <c r="P13" s="123" t="str">
        <f>VLOOKUP(M13,Tâches!Z111:AA113,2,FALSE)</f>
        <v>?</v>
      </c>
      <c r="Q13" s="120" t="str">
        <f>VLOOKUP(R13,Savoirs!$D$3:$E$34,2,FALSE)</f>
        <v>?</v>
      </c>
      <c r="R13" s="141" t="s">
        <v>40</v>
      </c>
      <c r="S13" s="121" t="str">
        <f>VLOOKUP(R13,Savoirs!$F$3:$G$34,2,FALSE)</f>
        <v>?</v>
      </c>
      <c r="T13" s="89">
        <v>9</v>
      </c>
      <c r="U13" s="142"/>
    </row>
    <row r="14" spans="3:21" ht="15" thickBot="1" x14ac:dyDescent="0.4">
      <c r="C14" s="296"/>
      <c r="D14" s="108"/>
      <c r="E14" s="108" t="str">
        <f>'2. Problématisation E32b'!E14</f>
        <v>?</v>
      </c>
      <c r="F14" s="108" t="str">
        <f>'2. Problématisation E32b'!F14</f>
        <v>?</v>
      </c>
      <c r="G14" s="115" t="str">
        <f>'2. Problématisation E32b'!G14</f>
        <v>?</v>
      </c>
      <c r="H14" s="116" t="str">
        <f>VLOOKUP(G14,Tâches!N94:O113,2,FALSE)</f>
        <v>?</v>
      </c>
      <c r="I14" s="117" t="str">
        <f>VLOOKUP(J14,Compétences!G99:H115,2,FALSE)</f>
        <v>?</v>
      </c>
      <c r="J14" s="136" t="s">
        <v>40</v>
      </c>
      <c r="K14" s="118" t="str">
        <f>VLOOKUP(J14,Compétences!A99:B115,2,FALSE)</f>
        <v>?</v>
      </c>
      <c r="L14" s="118" t="str">
        <f>VLOOKUP(J14,Compétences!C99:D115,2,FALSE)</f>
        <v>?</v>
      </c>
      <c r="M14" s="119" t="str">
        <f t="shared" si="0"/>
        <v>?</v>
      </c>
      <c r="N14" s="139"/>
      <c r="O14" s="139"/>
      <c r="P14" s="123" t="str">
        <f>VLOOKUP(M14,Tâches!Z111:AA113,2,FALSE)</f>
        <v>?</v>
      </c>
      <c r="Q14" s="120" t="str">
        <f>VLOOKUP(R14,Savoirs!$D$3:$E$34,2,FALSE)</f>
        <v>?</v>
      </c>
      <c r="R14" s="141" t="s">
        <v>40</v>
      </c>
      <c r="S14" s="121" t="str">
        <f>VLOOKUP(R14,Savoirs!$F$3:$G$34,2,FALSE)</f>
        <v>?</v>
      </c>
      <c r="T14" s="89">
        <v>10</v>
      </c>
      <c r="U14" s="142"/>
    </row>
    <row r="15" spans="3:21" ht="15" thickBot="1" x14ac:dyDescent="0.4">
      <c r="C15" s="296"/>
      <c r="D15" s="108"/>
      <c r="E15" s="108" t="str">
        <f>'2. Problématisation E32b'!E15</f>
        <v>?</v>
      </c>
      <c r="F15" s="108" t="str">
        <f>'2. Problématisation E32b'!F15</f>
        <v>?</v>
      </c>
      <c r="G15" s="115" t="str">
        <f>'2. Problématisation E32b'!G15</f>
        <v>?</v>
      </c>
      <c r="H15" s="116" t="str">
        <f>VLOOKUP(G15,Tâches!N95:O114,2,FALSE)</f>
        <v>?</v>
      </c>
      <c r="I15" s="117" t="str">
        <f>VLOOKUP(J15,Compétences!G99:H115,2,FALSE)</f>
        <v>?</v>
      </c>
      <c r="J15" s="136" t="s">
        <v>40</v>
      </c>
      <c r="K15" s="118" t="str">
        <f>VLOOKUP(J15,Compétences!A99:B115,2,FALSE)</f>
        <v>?</v>
      </c>
      <c r="L15" s="118" t="str">
        <f>VLOOKUP(J15,Compétences!C99:D115,2,FALSE)</f>
        <v>?</v>
      </c>
      <c r="M15" s="119" t="str">
        <f t="shared" si="0"/>
        <v>?</v>
      </c>
      <c r="N15" s="139"/>
      <c r="O15" s="140"/>
      <c r="P15" s="123" t="str">
        <f>VLOOKUP(M15,Tâches!Z111:AA113,2,FALSE)</f>
        <v>?</v>
      </c>
      <c r="Q15" s="120" t="str">
        <f>VLOOKUP(R15,Savoirs!$D$3:$E$34,2,FALSE)</f>
        <v>?</v>
      </c>
      <c r="R15" s="141" t="s">
        <v>40</v>
      </c>
      <c r="S15" s="121" t="str">
        <f>VLOOKUP(R15,Savoirs!$F$3:$G$34,2,FALSE)</f>
        <v>?</v>
      </c>
      <c r="T15" s="89">
        <v>11</v>
      </c>
      <c r="U15" s="142"/>
    </row>
    <row r="16" spans="3:21" ht="15" thickBot="1" x14ac:dyDescent="0.4">
      <c r="C16" s="296"/>
      <c r="D16" s="108"/>
      <c r="E16" s="108" t="str">
        <f>'2. Problématisation E32b'!E16</f>
        <v>?</v>
      </c>
      <c r="F16" s="108" t="str">
        <f>'2. Problématisation E32b'!F16</f>
        <v>?</v>
      </c>
      <c r="G16" s="115" t="str">
        <f>'2. Problématisation E32b'!G16</f>
        <v>?</v>
      </c>
      <c r="H16" s="116" t="str">
        <f>VLOOKUP(G16,Tâches!N96:O115,2,FALSE)</f>
        <v>?</v>
      </c>
      <c r="I16" s="117" t="str">
        <f>VLOOKUP(J16,Compétences!G99:H115,2,FALSE)</f>
        <v>?</v>
      </c>
      <c r="J16" s="136" t="s">
        <v>40</v>
      </c>
      <c r="K16" s="118" t="str">
        <f>VLOOKUP(J16,Compétences!A99:B115,2,FALSE)</f>
        <v>?</v>
      </c>
      <c r="L16" s="118" t="str">
        <f>VLOOKUP(J16,Compétences!C99:D115,2,FALSE)</f>
        <v>?</v>
      </c>
      <c r="M16" s="119" t="str">
        <f t="shared" si="0"/>
        <v>?</v>
      </c>
      <c r="N16" s="139"/>
      <c r="O16" s="140"/>
      <c r="P16" s="123" t="str">
        <f>VLOOKUP(M16,Tâches!Z111:AA113,2,FALSE)</f>
        <v>?</v>
      </c>
      <c r="Q16" s="120" t="str">
        <f>VLOOKUP(R16,Savoirs!$D$3:$E$34,2,FALSE)</f>
        <v>?</v>
      </c>
      <c r="R16" s="141" t="s">
        <v>40</v>
      </c>
      <c r="S16" s="121" t="str">
        <f>VLOOKUP(R16,Savoirs!$F$3:$G$34,2,FALSE)</f>
        <v>?</v>
      </c>
      <c r="T16" s="89">
        <v>12</v>
      </c>
      <c r="U16" s="142"/>
    </row>
    <row r="17" spans="3:21" ht="15" thickBot="1" x14ac:dyDescent="0.4">
      <c r="C17" s="296"/>
      <c r="D17" s="108"/>
      <c r="E17" s="108" t="str">
        <f>'2. Problématisation E32b'!E17</f>
        <v>?</v>
      </c>
      <c r="F17" s="108" t="str">
        <f>'2. Problématisation E32b'!F17</f>
        <v>?</v>
      </c>
      <c r="G17" s="115" t="str">
        <f>'2. Problématisation E32b'!G17</f>
        <v>?</v>
      </c>
      <c r="H17" s="116" t="str">
        <f>VLOOKUP(G17,Tâches!N97:O116,2,FALSE)</f>
        <v>?</v>
      </c>
      <c r="I17" s="117" t="str">
        <f>VLOOKUP(J17,Compétences!G99:H115,2,FALSE)</f>
        <v>?</v>
      </c>
      <c r="J17" s="136" t="s">
        <v>40</v>
      </c>
      <c r="K17" s="118" t="str">
        <f>VLOOKUP(J17,Compétences!A99:B115,2,FALSE)</f>
        <v>?</v>
      </c>
      <c r="L17" s="118" t="str">
        <f>VLOOKUP(J17,Compétences!C99:D115,2,FALSE)</f>
        <v>?</v>
      </c>
      <c r="M17" s="119" t="str">
        <f t="shared" si="0"/>
        <v>?</v>
      </c>
      <c r="N17" s="139"/>
      <c r="O17" s="140"/>
      <c r="P17" s="123" t="str">
        <f>VLOOKUP(M17,Tâches!Z111:AA113,2,FALSE)</f>
        <v>?</v>
      </c>
      <c r="Q17" s="120" t="str">
        <f>VLOOKUP(R17,Savoirs!$D$3:$E$34,2,FALSE)</f>
        <v>?</v>
      </c>
      <c r="R17" s="141" t="s">
        <v>40</v>
      </c>
      <c r="S17" s="127" t="str">
        <f>VLOOKUP(R17,Savoirs!$F$3:$G$34,2,FALSE)</f>
        <v>?</v>
      </c>
      <c r="T17" s="89">
        <v>13</v>
      </c>
      <c r="U17" s="142"/>
    </row>
    <row r="19" spans="3:21" x14ac:dyDescent="0.35">
      <c r="D19" s="128"/>
      <c r="E19" s="129"/>
      <c r="F19" s="130" t="s">
        <v>626</v>
      </c>
      <c r="G19" s="131">
        <f>COUNTIF($G$2:$G$17,"T1")</f>
        <v>1</v>
      </c>
      <c r="H19" s="130" t="s">
        <v>937</v>
      </c>
      <c r="I19" s="131">
        <f>COUNTIF(I2:I17,"C9")</f>
        <v>2</v>
      </c>
      <c r="L19" s="130"/>
      <c r="M19" s="132" t="s">
        <v>655</v>
      </c>
      <c r="N19" s="133">
        <f>SUM(N2:N17)</f>
        <v>0.1</v>
      </c>
      <c r="O19" s="133"/>
      <c r="P19" s="130" t="s">
        <v>120</v>
      </c>
      <c r="Q19" s="131">
        <f>COUNTIF($Q$2:$Q$17,"S1")</f>
        <v>1</v>
      </c>
    </row>
    <row r="20" spans="3:21" x14ac:dyDescent="0.35">
      <c r="D20" s="128"/>
      <c r="E20" s="129"/>
      <c r="F20" s="130" t="s">
        <v>936</v>
      </c>
      <c r="G20" s="131">
        <f>COUNTIF($G$2:$G$17,"T3")</f>
        <v>1</v>
      </c>
      <c r="H20" s="130" t="s">
        <v>938</v>
      </c>
      <c r="I20" s="131">
        <f>COUNTIF(I2:I17,"C13")</f>
        <v>1</v>
      </c>
      <c r="L20" s="130"/>
      <c r="M20" s="132" t="s">
        <v>119</v>
      </c>
      <c r="N20" s="132"/>
      <c r="O20" s="133">
        <f>SUM(O2:O17)</f>
        <v>0.1</v>
      </c>
      <c r="P20" s="130" t="s">
        <v>121</v>
      </c>
      <c r="Q20" s="131">
        <f>COUNTIF($Q$2:$Q$17,"S2")</f>
        <v>0</v>
      </c>
    </row>
    <row r="21" spans="3:21" x14ac:dyDescent="0.35">
      <c r="D21" s="128"/>
      <c r="E21" s="129"/>
      <c r="F21" s="130"/>
      <c r="G21" s="131">
        <f>COUNTIF($G$2:$G$17,"A5T1")</f>
        <v>0</v>
      </c>
      <c r="H21" s="134"/>
      <c r="I21" s="132"/>
      <c r="L21" s="130"/>
      <c r="M21" s="132" t="s">
        <v>627</v>
      </c>
      <c r="N21" s="135" t="str">
        <f>IF(N19=100%,"OK","Erreur")</f>
        <v>Erreur</v>
      </c>
      <c r="O21" s="135" t="str">
        <f>IF(O20=100%,"OK","Erreur")</f>
        <v>Erreur</v>
      </c>
      <c r="P21" s="130" t="s">
        <v>122</v>
      </c>
      <c r="Q21" s="131">
        <f>COUNTIF($Q$2:$Q$17,"S4")</f>
        <v>0</v>
      </c>
    </row>
    <row r="22" spans="3:21" x14ac:dyDescent="0.35">
      <c r="D22" s="128"/>
      <c r="E22" s="129"/>
      <c r="F22" s="130"/>
      <c r="G22" s="131">
        <f>COUNTIF($G$2:$G$17,"A5T2")</f>
        <v>0</v>
      </c>
      <c r="H22" s="134"/>
      <c r="I22" s="132"/>
      <c r="P22" s="130" t="s">
        <v>123</v>
      </c>
      <c r="Q22" s="131">
        <f>COUNTIF($Q$2:$Q$17,"S4")</f>
        <v>0</v>
      </c>
    </row>
    <row r="23" spans="3:21" x14ac:dyDescent="0.35">
      <c r="D23" s="128"/>
      <c r="E23" s="129"/>
      <c r="F23" s="130"/>
      <c r="G23" s="131"/>
      <c r="H23" s="134"/>
      <c r="I23" s="132"/>
      <c r="P23" s="130" t="s">
        <v>124</v>
      </c>
      <c r="Q23" s="131">
        <f>COUNTIF($Q$2:$Q$17,"S5")</f>
        <v>0</v>
      </c>
    </row>
  </sheetData>
  <sheetProtection sheet="1" objects="1" scenarios="1" selectLockedCells="1"/>
  <mergeCells count="7">
    <mergeCell ref="N1:O1"/>
    <mergeCell ref="C5:C17"/>
    <mergeCell ref="N2:O2"/>
    <mergeCell ref="G3:G4"/>
    <mergeCell ref="H3:H4"/>
    <mergeCell ref="I3:I4"/>
    <mergeCell ref="N3:O3"/>
  </mergeCells>
  <phoneticPr fontId="22" type="noConversion"/>
  <dataValidations count="1">
    <dataValidation type="list" allowBlank="1" showInputMessage="1" showErrorMessage="1" sqref="J1:J4" xr:uid="{00000000-0002-0000-0300-000000000000}">
      <formula1>$A$146:$A$180</formula1>
    </dataValidation>
  </dataValidations>
  <pageMargins left="0.7" right="0.7" top="0.75" bottom="0.75" header="0.3" footer="0.3"/>
  <pageSetup paperSize="9" firstPageNumber="2147483648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2894D7F-3E4A-45BE-A5C1-0FBA3BF7EB1F}">
          <x14:formula1>
            <xm:f>Savoirs!$D$3:$D$34</xm:f>
          </x14:formula1>
          <xm:sqref>R5:R17</xm:sqref>
        </x14:dataValidation>
        <x14:dataValidation type="list" allowBlank="1" showInputMessage="1" showErrorMessage="1" xr:uid="{ED414B1F-D53F-4DD6-A58C-F6BBFA9BBD02}">
          <x14:formula1>
            <xm:f>Compétences!$C$99:$C$115</xm:f>
          </x14:formula1>
          <xm:sqref>J5:J17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U33"/>
  <sheetViews>
    <sheetView topLeftCell="G1" zoomScale="70" zoomScaleNormal="70" workbookViewId="0">
      <selection activeCell="G16" sqref="G16"/>
    </sheetView>
  </sheetViews>
  <sheetFormatPr baseColWidth="10" defaultColWidth="11.54296875" defaultRowHeight="14.5" x14ac:dyDescent="0.35"/>
  <cols>
    <col min="1" max="2" width="11.54296875" style="59"/>
    <col min="3" max="3" width="11.54296875" style="59" customWidth="1"/>
    <col min="4" max="4" width="19.54296875" style="59" customWidth="1"/>
    <col min="5" max="5" width="112.36328125" style="59" customWidth="1"/>
    <col min="6" max="6" width="166.54296875" style="59" customWidth="1"/>
    <col min="7" max="10" width="11.54296875" style="209"/>
    <col min="11" max="12" width="9.453125" style="59" customWidth="1"/>
    <col min="13" max="13" width="9.54296875" style="59" customWidth="1"/>
    <col min="14" max="47" width="7.54296875" style="59" customWidth="1"/>
    <col min="48" max="16384" width="11.54296875" style="59"/>
  </cols>
  <sheetData>
    <row r="2" spans="1:47" ht="15" thickBot="1" x14ac:dyDescent="0.4">
      <c r="G2" s="225" t="s">
        <v>125</v>
      </c>
      <c r="M2" s="58" t="s">
        <v>126</v>
      </c>
      <c r="AJ2" s="143"/>
    </row>
    <row r="3" spans="1:47" ht="15" thickBot="1" x14ac:dyDescent="0.4">
      <c r="B3" s="144" t="s">
        <v>127</v>
      </c>
      <c r="C3" s="145" t="s">
        <v>128</v>
      </c>
      <c r="D3" s="145" t="s">
        <v>129</v>
      </c>
      <c r="E3" s="145" t="s">
        <v>130</v>
      </c>
      <c r="F3" s="146" t="s">
        <v>131</v>
      </c>
      <c r="G3" s="210" t="s">
        <v>132</v>
      </c>
      <c r="H3" s="211" t="s">
        <v>133</v>
      </c>
      <c r="I3" s="211" t="s">
        <v>134</v>
      </c>
      <c r="J3" s="212" t="s">
        <v>135</v>
      </c>
      <c r="K3" s="147" t="s">
        <v>321</v>
      </c>
      <c r="L3" s="148" t="s">
        <v>352</v>
      </c>
      <c r="M3" s="149" t="s">
        <v>136</v>
      </c>
      <c r="N3" s="150" t="s">
        <v>940</v>
      </c>
      <c r="O3" s="151" t="s">
        <v>941</v>
      </c>
      <c r="P3" s="507" t="s">
        <v>845</v>
      </c>
      <c r="Q3" s="152" t="s">
        <v>137</v>
      </c>
      <c r="R3" s="531" t="s">
        <v>505</v>
      </c>
      <c r="S3" s="531" t="s">
        <v>137</v>
      </c>
      <c r="T3" s="153" t="s">
        <v>506</v>
      </c>
      <c r="U3" s="153" t="s">
        <v>137</v>
      </c>
      <c r="V3" s="154" t="s">
        <v>507</v>
      </c>
      <c r="W3" s="154" t="s">
        <v>137</v>
      </c>
      <c r="X3" s="152" t="s">
        <v>857</v>
      </c>
      <c r="Y3" s="152" t="s">
        <v>137</v>
      </c>
      <c r="Z3" s="154" t="s">
        <v>860</v>
      </c>
      <c r="AA3" s="154" t="s">
        <v>137</v>
      </c>
      <c r="AB3" s="532" t="s">
        <v>863</v>
      </c>
      <c r="AC3" s="532" t="s">
        <v>137</v>
      </c>
      <c r="AD3" s="532" t="s">
        <v>864</v>
      </c>
      <c r="AE3" s="532" t="s">
        <v>137</v>
      </c>
      <c r="AF3" s="532" t="s">
        <v>865</v>
      </c>
      <c r="AG3" s="532" t="s">
        <v>137</v>
      </c>
      <c r="AH3" s="155" t="s">
        <v>867</v>
      </c>
      <c r="AI3" s="155" t="s">
        <v>137</v>
      </c>
      <c r="AJ3" s="156" t="s">
        <v>870</v>
      </c>
      <c r="AK3" s="156" t="s">
        <v>137</v>
      </c>
      <c r="AL3" s="157" t="s">
        <v>871</v>
      </c>
      <c r="AM3" s="157" t="s">
        <v>137</v>
      </c>
      <c r="AN3" s="158" t="s">
        <v>519</v>
      </c>
      <c r="AO3" s="158" t="s">
        <v>137</v>
      </c>
      <c r="AP3" s="156" t="s">
        <v>523</v>
      </c>
      <c r="AQ3" s="156" t="s">
        <v>137</v>
      </c>
      <c r="AR3" s="157" t="s">
        <v>525</v>
      </c>
      <c r="AS3" s="157" t="s">
        <v>137</v>
      </c>
      <c r="AT3" s="158" t="s">
        <v>528</v>
      </c>
      <c r="AU3" s="158" t="s">
        <v>137</v>
      </c>
    </row>
    <row r="4" spans="1:47" ht="14.4" customHeight="1" x14ac:dyDescent="0.35">
      <c r="A4" s="530" t="s">
        <v>939</v>
      </c>
      <c r="B4" s="171">
        <v>1</v>
      </c>
      <c r="C4" s="172" t="str">
        <f>'3. Scénario E32b'!I5</f>
        <v>C9</v>
      </c>
      <c r="D4" s="172" t="str">
        <f>'3. Scénario E32b'!J5</f>
        <v>AC911</v>
      </c>
      <c r="E4" s="172" t="str">
        <f>'3. Scénario E32b'!K5</f>
        <v>Identifier les opérations prédéfinies liées au contrat de maintenance</v>
      </c>
      <c r="F4" s="172" t="str">
        <f>'3. Scénario E32b'!L5</f>
        <v>La collecte des informations nécessaires à l'intervention est complète et exploitable</v>
      </c>
      <c r="G4" s="219"/>
      <c r="H4" s="214" t="s">
        <v>156</v>
      </c>
      <c r="I4" s="220"/>
      <c r="J4" s="221"/>
      <c r="K4" s="166">
        <v>0.1</v>
      </c>
      <c r="L4" s="167">
        <v>0</v>
      </c>
      <c r="M4" s="162">
        <f t="shared" ref="M4:M14" si="0">IF(G4&lt;&gt;"",1,0)+IF(H4&lt;&gt;"",2,0)+IF(I4&lt;&gt;"",3,0)+IF(J4&lt;&gt;"",4,0)</f>
        <v>2</v>
      </c>
      <c r="N4" s="162">
        <f t="shared" ref="N4:N14" si="1">K4*M4</f>
        <v>0.2</v>
      </c>
      <c r="O4" s="162">
        <f t="shared" ref="O4:O14" si="2">L4*M4</f>
        <v>0</v>
      </c>
      <c r="P4" s="173">
        <f>IF(D4=P3,K4,"0")</f>
        <v>0.1</v>
      </c>
      <c r="Q4" s="170">
        <f>IF(P4&lt;&gt;"0",(M4*P4/P17),"0")</f>
        <v>2</v>
      </c>
      <c r="R4" s="170" t="str">
        <f>IF(D4=R3,K4,"0")</f>
        <v>0</v>
      </c>
      <c r="S4" s="170" t="str">
        <f>IF(R4&lt;&gt;"0",(M4*R4/R17),"0")</f>
        <v>0</v>
      </c>
      <c r="T4" s="170" t="str">
        <f>IF(D4=T3,K4,"0")</f>
        <v>0</v>
      </c>
      <c r="U4" s="170" t="str">
        <f>IF(T4&lt;&gt;"0",(M4*T4/T17),"0")</f>
        <v>0</v>
      </c>
      <c r="V4" s="170" t="str">
        <f>IF(D4=V3,K4,"0")</f>
        <v>0</v>
      </c>
      <c r="W4" s="170" t="str">
        <f>IF(V4&lt;&gt;"0",(M4*V4/V17),"0")</f>
        <v>0</v>
      </c>
      <c r="X4" s="170" t="str">
        <f>IF(D4=X3,K4,"0")</f>
        <v>0</v>
      </c>
      <c r="Y4" s="170" t="str">
        <f>IF(X4&lt;&gt;"0",(M4*X4/X17),"0")</f>
        <v>0</v>
      </c>
      <c r="Z4" s="170" t="str">
        <f>IF(D4=Z3,K4,"0")</f>
        <v>0</v>
      </c>
      <c r="AA4" s="170" t="str">
        <f>IF(Z4&lt;&gt;"0",(M4*Z4/Z17),"0")</f>
        <v>0</v>
      </c>
      <c r="AB4" s="170" t="str">
        <f>IF(F4=AB3,M4,"0")</f>
        <v>0</v>
      </c>
      <c r="AC4" s="170" t="str">
        <f>IF(AB4&lt;&gt;"0",(O4*AB4/AB17),"0")</f>
        <v>0</v>
      </c>
      <c r="AD4" s="170" t="str">
        <f>IF(D4=AD3,K4,"0")</f>
        <v>0</v>
      </c>
      <c r="AE4" s="170" t="str">
        <f>IF(AD4&lt;&gt;"0",(M4*AD4/AD17),"0")</f>
        <v>0</v>
      </c>
      <c r="AF4" s="170" t="str">
        <f>IF(D4=$AF$3,K4,"0")</f>
        <v>0</v>
      </c>
      <c r="AG4" s="170" t="str">
        <f>IF(AF4&lt;&gt;"0",(M4*AF4/AF17),"0")</f>
        <v>0</v>
      </c>
      <c r="AH4" s="170" t="str">
        <f>IF(D4=AH3,K4,"0")</f>
        <v>0</v>
      </c>
      <c r="AI4" s="170" t="str">
        <f>IF(AH4&lt;&gt;"0",(M4*AH4/AH17),"0")</f>
        <v>0</v>
      </c>
      <c r="AJ4" s="170" t="str">
        <f>IF(D4=$AJ$3,$K4,"0")</f>
        <v>0</v>
      </c>
      <c r="AK4" s="170" t="str">
        <f>IF(AJ4&lt;&gt;"0",(M4*AJ4/AJ17),"0")</f>
        <v>0</v>
      </c>
      <c r="AL4" s="170" t="str">
        <f>IF(D4=$AL$3,$K4,"0")</f>
        <v>0</v>
      </c>
      <c r="AM4" s="170" t="str">
        <f>IF(AL4&lt;&gt;"0",(M4*AL4/AL17),"0")</f>
        <v>0</v>
      </c>
      <c r="AN4" s="170" t="str">
        <f>IF(D4=$AN$3,$L4,"0")</f>
        <v>0</v>
      </c>
      <c r="AO4" s="170" t="str">
        <f>IF(AN4&lt;&gt;"0",(M4*AN4/AN17),"0")</f>
        <v>0</v>
      </c>
      <c r="AP4" s="170" t="str">
        <f>IF(D4=$AP$3,$L4,"0")</f>
        <v>0</v>
      </c>
      <c r="AQ4" s="170" t="str">
        <f>IF(AP4&lt;&gt;"0",(M4*AP4/AP17),"0")</f>
        <v>0</v>
      </c>
      <c r="AR4" s="170" t="str">
        <f>IF(D4=$AR$3,$L4,"0")</f>
        <v>0</v>
      </c>
      <c r="AS4" s="170" t="str">
        <f>IF(AR4&lt;&gt;"0",(M4*AR4/AR17),"0")</f>
        <v>0</v>
      </c>
      <c r="AT4" s="170" t="str">
        <f>IF(D4=$AT$3,$L4,"0")</f>
        <v>0</v>
      </c>
      <c r="AU4" s="170" t="str">
        <f>IF(AT4&lt;&gt;"0",(M4*AT4/AT17),"0")</f>
        <v>0</v>
      </c>
    </row>
    <row r="5" spans="1:47" x14ac:dyDescent="0.35">
      <c r="A5" s="308"/>
      <c r="B5" s="171">
        <v>2</v>
      </c>
      <c r="C5" s="159" t="str">
        <f>'3. Scénario E32b'!I6</f>
        <v>?</v>
      </c>
      <c r="D5" s="172" t="str">
        <f>'3. Scénario E32b'!J6</f>
        <v>?</v>
      </c>
      <c r="E5" s="172" t="str">
        <f>'3. Scénario E32b'!K6</f>
        <v>?</v>
      </c>
      <c r="F5" s="172" t="str">
        <f>'3. Scénario E32b'!L6</f>
        <v>?</v>
      </c>
      <c r="G5" s="213"/>
      <c r="H5" s="214" t="s">
        <v>156</v>
      </c>
      <c r="I5" s="214"/>
      <c r="J5" s="217"/>
      <c r="K5" s="160">
        <f>'3. Scénario E32b'!N6</f>
        <v>0</v>
      </c>
      <c r="L5" s="161">
        <f>'3. Scénario E32b'!O6</f>
        <v>0</v>
      </c>
      <c r="M5" s="163">
        <f t="shared" si="0"/>
        <v>2</v>
      </c>
      <c r="N5" s="163">
        <f t="shared" si="1"/>
        <v>0</v>
      </c>
      <c r="O5" s="163">
        <f t="shared" si="2"/>
        <v>0</v>
      </c>
      <c r="P5" s="168" t="str">
        <f>IF(D5=P3,K5,"0")</f>
        <v>0</v>
      </c>
      <c r="Q5" s="169" t="str">
        <f>IF(P5&lt;&gt;"0",(M5*P5/P17),"0")</f>
        <v>0</v>
      </c>
      <c r="R5" s="169" t="str">
        <f>IF(D5=R3,K5,"0")</f>
        <v>0</v>
      </c>
      <c r="S5" s="169" t="str">
        <f>IF(R5&lt;&gt;"0",(M5*R5/R17),"0")</f>
        <v>0</v>
      </c>
      <c r="T5" s="169" t="str">
        <f>IF(D5=T3,K5,"0")</f>
        <v>0</v>
      </c>
      <c r="U5" s="169" t="str">
        <f>IF(T5&lt;&gt;"0",(M5*T5/T17),"0")</f>
        <v>0</v>
      </c>
      <c r="V5" s="169" t="str">
        <f>IF(D5=V3,K5,"0")</f>
        <v>0</v>
      </c>
      <c r="W5" s="169" t="str">
        <f>IF(V5&lt;&gt;"0",(M5*V5/V17),"0")</f>
        <v>0</v>
      </c>
      <c r="X5" s="169" t="str">
        <f>IF(D5=X3,K5,"0")</f>
        <v>0</v>
      </c>
      <c r="Y5" s="169" t="str">
        <f>IF(X5&lt;&gt;"0",(M5*X5/X17),"0")</f>
        <v>0</v>
      </c>
      <c r="Z5" s="169" t="str">
        <f>IF(D5=Z3,K5,"0")</f>
        <v>0</v>
      </c>
      <c r="AA5" s="169" t="str">
        <f>IF(Z5&lt;&gt;"0",(M5*Z5/Z17),"0")</f>
        <v>0</v>
      </c>
      <c r="AB5" s="169" t="str">
        <f>IF(F5=AB3,M5,"0")</f>
        <v>0</v>
      </c>
      <c r="AC5" s="169" t="str">
        <f>IF(AB5&lt;&gt;"0",(O5*AB5/AB17),"0")</f>
        <v>0</v>
      </c>
      <c r="AD5" s="169" t="str">
        <f>IF(D5=AD3,K5,"0")</f>
        <v>0</v>
      </c>
      <c r="AE5" s="169" t="str">
        <f>IF(AD5&lt;&gt;"0",(M5*AD5/AD17),"0")</f>
        <v>0</v>
      </c>
      <c r="AF5" s="170" t="str">
        <f>IF(D5=$AF$3,K5,"0")</f>
        <v>0</v>
      </c>
      <c r="AG5" s="169" t="str">
        <f>IF(AF5&lt;&gt;"0",(M5*AF5/AF17),"0")</f>
        <v>0</v>
      </c>
      <c r="AH5" s="169" t="str">
        <f>IF(D5=AH3,K5,"0")</f>
        <v>0</v>
      </c>
      <c r="AI5" s="169" t="str">
        <f>IF(AH5&lt;&gt;"0",(M5*AH5/AH17),"0")</f>
        <v>0</v>
      </c>
      <c r="AJ5" s="170" t="str">
        <f>IF(D5=$AJ$3,$K5,"0")</f>
        <v>0</v>
      </c>
      <c r="AK5" s="169" t="str">
        <f>IF(AJ5&lt;&gt;"0",(M5*AJ5/AJ17),"0")</f>
        <v>0</v>
      </c>
      <c r="AL5" s="170" t="str">
        <f>IF(D5=$AL$3,$K5,"0")</f>
        <v>0</v>
      </c>
      <c r="AM5" s="169" t="str">
        <f>IF(AL5&lt;&gt;"0",(M5*AL5/AL17),"0")</f>
        <v>0</v>
      </c>
      <c r="AN5" s="170" t="str">
        <f>IF(D5=$AN$3,$L5,"0")</f>
        <v>0</v>
      </c>
      <c r="AO5" s="169" t="str">
        <f>IF(AN5&lt;&gt;"0",(M5*AN5/AN17),"0")</f>
        <v>0</v>
      </c>
      <c r="AP5" s="170" t="str">
        <f>IF(D5=$AP$3,$L5,"0")</f>
        <v>0</v>
      </c>
      <c r="AQ5" s="169" t="str">
        <f>IF(AP5&lt;&gt;"0",(M5*AP5/AP17),"0")</f>
        <v>0</v>
      </c>
      <c r="AR5" s="170" t="str">
        <f>IF(D5=$AR$3,$L5,"0")</f>
        <v>0</v>
      </c>
      <c r="AS5" s="169" t="str">
        <f>IF(AR5&lt;&gt;"0",(M5*AR5/AR17),"0")</f>
        <v>0</v>
      </c>
      <c r="AT5" s="170" t="str">
        <f>IF(D5=$AT$3,$L5,"0")</f>
        <v>0</v>
      </c>
      <c r="AU5" s="169" t="str">
        <f>IF(AT5&lt;&gt;"0",(M5*AT5/AT17),"0")</f>
        <v>0</v>
      </c>
    </row>
    <row r="6" spans="1:47" x14ac:dyDescent="0.35">
      <c r="A6" s="308"/>
      <c r="B6" s="171">
        <v>3</v>
      </c>
      <c r="C6" s="159" t="str">
        <f>'3. Scénario E32b'!I7</f>
        <v>C13</v>
      </c>
      <c r="D6" s="172" t="str">
        <f>'3. Scénario E32b'!J7</f>
        <v>AC1331</v>
      </c>
      <c r="E6" s="172" t="str">
        <f>'3. Scénario E32b'!K7</f>
        <v>Informer oralement des consignes de sécurité</v>
      </c>
      <c r="F6" s="172" t="str">
        <f>'3. Scénario E32b'!L7</f>
        <v>Les consignes de sécurité sont présentées et détaillées</v>
      </c>
      <c r="G6" s="213"/>
      <c r="H6" s="214" t="s">
        <v>156</v>
      </c>
      <c r="I6" s="214"/>
      <c r="J6" s="217"/>
      <c r="K6" s="160">
        <v>0</v>
      </c>
      <c r="L6" s="161">
        <v>0.15</v>
      </c>
      <c r="M6" s="163">
        <f t="shared" si="0"/>
        <v>2</v>
      </c>
      <c r="N6" s="163">
        <f t="shared" si="1"/>
        <v>0</v>
      </c>
      <c r="O6" s="163">
        <f t="shared" si="2"/>
        <v>0.3</v>
      </c>
      <c r="P6" s="168" t="str">
        <f>IF(D6=P3,K6,"0")</f>
        <v>0</v>
      </c>
      <c r="Q6" s="169" t="str">
        <f>IF(P6&lt;&gt;"0",(M6*P6/P17),"0")</f>
        <v>0</v>
      </c>
      <c r="R6" s="169" t="str">
        <f>IF(D6=R3,K6,"0")</f>
        <v>0</v>
      </c>
      <c r="S6" s="169" t="str">
        <f>IF(R6&lt;&gt;"0",(M6*R6/R17),"0")</f>
        <v>0</v>
      </c>
      <c r="T6" s="169" t="str">
        <f>IF(D6=T3,K6,"0")</f>
        <v>0</v>
      </c>
      <c r="U6" s="169" t="str">
        <f>IF(T6&lt;&gt;"0",(M6*T6/T17),"0")</f>
        <v>0</v>
      </c>
      <c r="V6" s="169" t="str">
        <f>IF(D6=V3,K6,"0")</f>
        <v>0</v>
      </c>
      <c r="W6" s="169" t="str">
        <f>IF(V6&lt;&gt;"0",(M6*V6/V17),"0")</f>
        <v>0</v>
      </c>
      <c r="X6" s="169" t="str">
        <f>IF(D6=X3,K6,"0")</f>
        <v>0</v>
      </c>
      <c r="Y6" s="169" t="str">
        <f>IF(X6&lt;&gt;"0",(M6*X6/X17),"0")</f>
        <v>0</v>
      </c>
      <c r="Z6" s="169" t="str">
        <f>IF(D6=Z3,K6,"0")</f>
        <v>0</v>
      </c>
      <c r="AA6" s="169" t="str">
        <f>IF(Z6&lt;&gt;"0",(M6*Z6/Z17),"0")</f>
        <v>0</v>
      </c>
      <c r="AB6" s="169" t="str">
        <f>IF(F6=AB3,M6,"0")</f>
        <v>0</v>
      </c>
      <c r="AC6" s="169" t="str">
        <f>IF(AB6&lt;&gt;"0",(O6*AB6/AB17),"0")</f>
        <v>0</v>
      </c>
      <c r="AD6" s="169" t="str">
        <f>IF(D6=AD3,K6,"0")</f>
        <v>0</v>
      </c>
      <c r="AE6" s="169" t="str">
        <f>IF(AD6&lt;&gt;"0",(M6*AD6/AD17),"0")</f>
        <v>0</v>
      </c>
      <c r="AF6" s="170" t="str">
        <f>IF(D6=$AF$3,K6,"0")</f>
        <v>0</v>
      </c>
      <c r="AG6" s="169" t="str">
        <f>IF(AF6&lt;&gt;"0",(M6*AF6/AF17),"0")</f>
        <v>0</v>
      </c>
      <c r="AH6" s="169" t="str">
        <f>IF(D6=AH3,K6,"0")</f>
        <v>0</v>
      </c>
      <c r="AI6" s="169" t="str">
        <f>IF(AH6&lt;&gt;"0",(M6*AH6/AH17),"0")</f>
        <v>0</v>
      </c>
      <c r="AJ6" s="170" t="str">
        <f>IF(D6=$AJ$3,$K6,"0")</f>
        <v>0</v>
      </c>
      <c r="AK6" s="169" t="str">
        <f>IF(AJ6&lt;&gt;"0",(M6*AJ6/AJ17),"0")</f>
        <v>0</v>
      </c>
      <c r="AL6" s="170" t="str">
        <f>IF(D6=$AL$3,$K6,"0")</f>
        <v>0</v>
      </c>
      <c r="AM6" s="169" t="str">
        <f>IF(AL6&lt;&gt;"0",(M6*AL6/AL17),"0")</f>
        <v>0</v>
      </c>
      <c r="AN6" s="170" t="str">
        <f>IF(D6=$AN$3,$L6,"0")</f>
        <v>0</v>
      </c>
      <c r="AO6" s="169" t="str">
        <f>IF(AN6&lt;&gt;"0",(M6*AN6/AN17),"0")</f>
        <v>0</v>
      </c>
      <c r="AP6" s="170" t="str">
        <f>IF(D6=$AP$3,$L6,"0")</f>
        <v>0</v>
      </c>
      <c r="AQ6" s="169" t="str">
        <f>IF(AP6&lt;&gt;"0",(M6*AP6/AP17),"0")</f>
        <v>0</v>
      </c>
      <c r="AR6" s="170">
        <f>IF(D6=$AR$3,$L6,"0")</f>
        <v>0.15</v>
      </c>
      <c r="AS6" s="169">
        <f>IF(AR6&lt;&gt;"0",(M6*AR6/AR17),"0")</f>
        <v>2</v>
      </c>
      <c r="AT6" s="170" t="str">
        <f>IF(D6=$AT$3,$L6,"0")</f>
        <v>0</v>
      </c>
      <c r="AU6" s="169" t="str">
        <f>IF(AT6&lt;&gt;"0",(M6*AT6/AT17),"0")</f>
        <v>0</v>
      </c>
    </row>
    <row r="7" spans="1:47" x14ac:dyDescent="0.35">
      <c r="A7" s="308"/>
      <c r="B7" s="171">
        <v>4</v>
      </c>
      <c r="C7" s="159" t="str">
        <f>'3. Scénario E32b'!I8</f>
        <v>?</v>
      </c>
      <c r="D7" s="172" t="str">
        <f>'3. Scénario E32b'!J8</f>
        <v>?</v>
      </c>
      <c r="E7" s="172" t="str">
        <f>'3. Scénario E32b'!K8</f>
        <v>?</v>
      </c>
      <c r="F7" s="172" t="str">
        <f>'3. Scénario E32b'!L8</f>
        <v>?</v>
      </c>
      <c r="G7" s="213"/>
      <c r="H7" s="214" t="s">
        <v>156</v>
      </c>
      <c r="I7" s="214"/>
      <c r="J7" s="217"/>
      <c r="K7" s="160">
        <f>'3. Scénario E32b'!N8</f>
        <v>0</v>
      </c>
      <c r="L7" s="161">
        <f>'3. Scénario E32b'!O8</f>
        <v>0</v>
      </c>
      <c r="M7" s="163">
        <f t="shared" si="0"/>
        <v>2</v>
      </c>
      <c r="N7" s="163">
        <f t="shared" si="1"/>
        <v>0</v>
      </c>
      <c r="O7" s="163">
        <f t="shared" si="2"/>
        <v>0</v>
      </c>
      <c r="P7" s="168" t="str">
        <f>IF(D7=P3,K7,"0")</f>
        <v>0</v>
      </c>
      <c r="Q7" s="169" t="str">
        <f>IF(P7&lt;&gt;"0",(M7*P7/P17),"0")</f>
        <v>0</v>
      </c>
      <c r="R7" s="169" t="str">
        <f>IF(D7=R3,K7,"0")</f>
        <v>0</v>
      </c>
      <c r="S7" s="169" t="str">
        <f>IF(R7&lt;&gt;"0",(M7*R7/R17),"0")</f>
        <v>0</v>
      </c>
      <c r="T7" s="169" t="str">
        <f>IF(D7=T3,K7,"0")</f>
        <v>0</v>
      </c>
      <c r="U7" s="169" t="str">
        <f>IF(T7&lt;&gt;"0",(M7*T7/T17),"0")</f>
        <v>0</v>
      </c>
      <c r="V7" s="169" t="str">
        <f>IF(D7=V3,K7,"0")</f>
        <v>0</v>
      </c>
      <c r="W7" s="169" t="str">
        <f>IF(V7&lt;&gt;"0",(M7*V7/V17),"0")</f>
        <v>0</v>
      </c>
      <c r="X7" s="169" t="str">
        <f>IF(D7=X3,K7,"0")</f>
        <v>0</v>
      </c>
      <c r="Y7" s="169" t="str">
        <f>IF(X7&lt;&gt;"0",(M7*X7/X17),"0")</f>
        <v>0</v>
      </c>
      <c r="Z7" s="169" t="str">
        <f>IF(D7=Z3,K7,"0")</f>
        <v>0</v>
      </c>
      <c r="AA7" s="169" t="str">
        <f>IF(Z7&lt;&gt;"0",(M7*Z7/Z17),"0")</f>
        <v>0</v>
      </c>
      <c r="AB7" s="169" t="str">
        <f>IF(F7=AB3,M7,"0")</f>
        <v>0</v>
      </c>
      <c r="AC7" s="169" t="str">
        <f>IF(AB7&lt;&gt;"0",(O7*AB7/AB17),"0")</f>
        <v>0</v>
      </c>
      <c r="AD7" s="169" t="str">
        <f>IF(D7=AD3,K7,"0")</f>
        <v>0</v>
      </c>
      <c r="AE7" s="169" t="str">
        <f>IF(AD7&lt;&gt;"0",(M7*AD7/AD17),"0")</f>
        <v>0</v>
      </c>
      <c r="AF7" s="170" t="str">
        <f>IF(D7=$AF$3,K7,"0")</f>
        <v>0</v>
      </c>
      <c r="AG7" s="169" t="str">
        <f>IF(AF7&lt;&gt;"0",(M7*AF7/AF17),"0")</f>
        <v>0</v>
      </c>
      <c r="AH7" s="169" t="str">
        <f>IF(D7=AH3,K7,"0")</f>
        <v>0</v>
      </c>
      <c r="AI7" s="169" t="str">
        <f>IF(AH7&lt;&gt;"0",(M7*AH7/AH17),"0")</f>
        <v>0</v>
      </c>
      <c r="AJ7" s="170" t="str">
        <f>IF(D7=$AJ$3,$K7,"0")</f>
        <v>0</v>
      </c>
      <c r="AK7" s="169" t="str">
        <f>IF(AJ7&lt;&gt;"0",(M7*AJ7/AJ17),"0")</f>
        <v>0</v>
      </c>
      <c r="AL7" s="170" t="str">
        <f>IF(D7=$AL$3,$K7,"0")</f>
        <v>0</v>
      </c>
      <c r="AM7" s="169" t="str">
        <f>IF(AL7&lt;&gt;"0",(M7*AL7/AL17),"0")</f>
        <v>0</v>
      </c>
      <c r="AN7" s="170" t="str">
        <f>IF(D7=$AN$3,$L7,"0")</f>
        <v>0</v>
      </c>
      <c r="AO7" s="169" t="str">
        <f>IF(AN7&lt;&gt;"0",(M7*AN7/AN17),"0")</f>
        <v>0</v>
      </c>
      <c r="AP7" s="170" t="str">
        <f>IF(D7=$AP$3,$L7,"0")</f>
        <v>0</v>
      </c>
      <c r="AQ7" s="169" t="str">
        <f>IF(AP7&lt;&gt;"0",(M7*AP7/AP17),"0")</f>
        <v>0</v>
      </c>
      <c r="AR7" s="170" t="str">
        <f>IF(D7=$AR$3,$L7,"0")</f>
        <v>0</v>
      </c>
      <c r="AS7" s="169" t="str">
        <f>IF(AR7&lt;&gt;"0",(M7*AR7/AR17),"0")</f>
        <v>0</v>
      </c>
      <c r="AT7" s="170" t="str">
        <f>IF(D7=$AT$3,$L7,"0")</f>
        <v>0</v>
      </c>
      <c r="AU7" s="169" t="str">
        <f>IF(AT7&lt;&gt;"0",(M7*AT7/AT17),"0")</f>
        <v>0</v>
      </c>
    </row>
    <row r="8" spans="1:47" x14ac:dyDescent="0.35">
      <c r="A8" s="308"/>
      <c r="B8" s="171">
        <v>5</v>
      </c>
      <c r="C8" s="159" t="str">
        <f>'3. Scénario E32b'!I9</f>
        <v>C9</v>
      </c>
      <c r="D8" s="172" t="str">
        <f>'3. Scénario E32b'!J9</f>
        <v>AC951</v>
      </c>
      <c r="E8" s="172" t="str">
        <f>'3. Scénario E32b'!K9</f>
        <v xml:space="preserve">Exploiter les données de télémaintenance et celles des applications numériques </v>
      </c>
      <c r="F8" s="172" t="str">
        <f>'3. Scénario E32b'!L9</f>
        <v>Les données de télémaintenance et celles des applications numériques sont identifiées et exploitées</v>
      </c>
      <c r="G8" s="213"/>
      <c r="H8" s="214" t="s">
        <v>156</v>
      </c>
      <c r="I8" s="214"/>
      <c r="J8" s="217"/>
      <c r="K8" s="160">
        <v>0.05</v>
      </c>
      <c r="L8" s="161">
        <f>'3. Scénario E32b'!O9</f>
        <v>0</v>
      </c>
      <c r="M8" s="163">
        <f t="shared" si="0"/>
        <v>2</v>
      </c>
      <c r="N8" s="163">
        <f t="shared" si="1"/>
        <v>0.1</v>
      </c>
      <c r="O8" s="163">
        <f t="shared" si="2"/>
        <v>0</v>
      </c>
      <c r="P8" s="168" t="str">
        <f>IF(D8=P3,K8,"0")</f>
        <v>0</v>
      </c>
      <c r="Q8" s="169" t="str">
        <f>IF(P8&lt;&gt;"0",(M8*P8/P17),"0")</f>
        <v>0</v>
      </c>
      <c r="R8" s="169" t="str">
        <f>IF(D8=R3,K8,"0")</f>
        <v>0</v>
      </c>
      <c r="S8" s="169" t="str">
        <f>IF(R8&lt;&gt;"0",(M8*R8/R17),"0")</f>
        <v>0</v>
      </c>
      <c r="T8" s="169" t="str">
        <f>IF(D8=T3,K8,"0")</f>
        <v>0</v>
      </c>
      <c r="U8" s="169" t="str">
        <f>IF(T8&lt;&gt;"0",(M8*T8/T17),"0")</f>
        <v>0</v>
      </c>
      <c r="V8" s="169" t="str">
        <f>IF(D8=V3,K8,"0")</f>
        <v>0</v>
      </c>
      <c r="W8" s="169" t="str">
        <f>IF(V8&lt;&gt;"0",(M8*V8/V17),"0")</f>
        <v>0</v>
      </c>
      <c r="X8" s="169">
        <f>IF(D8=X3,K8,"0")</f>
        <v>0.05</v>
      </c>
      <c r="Y8" s="169">
        <f>IF(X8&lt;&gt;"0",(M8*X8/X17),"0")</f>
        <v>2</v>
      </c>
      <c r="Z8" s="169" t="str">
        <f>IF(D8=Z3,K8,"0")</f>
        <v>0</v>
      </c>
      <c r="AA8" s="169" t="str">
        <f>IF(Z8&lt;&gt;"0",(M8*Z8/Z17),"0")</f>
        <v>0</v>
      </c>
      <c r="AB8" s="169" t="str">
        <f>IF(F8=AB3,M8,"0")</f>
        <v>0</v>
      </c>
      <c r="AC8" s="169" t="str">
        <f>IF(AB8&lt;&gt;"0",(O8*AB8/AB17),"0")</f>
        <v>0</v>
      </c>
      <c r="AD8" s="169" t="str">
        <f>IF(D8=AD3,K8,"0")</f>
        <v>0</v>
      </c>
      <c r="AE8" s="169" t="str">
        <f>IF(AD8&lt;&gt;"0",(M8*AD8/AD17),"0")</f>
        <v>0</v>
      </c>
      <c r="AF8" s="170" t="str">
        <f>IF(D8=$AF$3,K8,"0")</f>
        <v>0</v>
      </c>
      <c r="AG8" s="169" t="str">
        <f>IF(AF8&lt;&gt;"0",(M8*AF8/AF17),"0")</f>
        <v>0</v>
      </c>
      <c r="AH8" s="169" t="str">
        <f>IF(D8=AH3,K8,"0")</f>
        <v>0</v>
      </c>
      <c r="AI8" s="169" t="str">
        <f>IF(AH8&lt;&gt;"0",(M8*AH8/AH17),"0")</f>
        <v>0</v>
      </c>
      <c r="AJ8" s="170" t="str">
        <f>IF(D8=$AJ$3,$K8,"0")</f>
        <v>0</v>
      </c>
      <c r="AK8" s="169" t="str">
        <f>IF(AJ8&lt;&gt;"0",(M8*AJ8/AJ17),"0")</f>
        <v>0</v>
      </c>
      <c r="AL8" s="170" t="str">
        <f>IF(D8=$AL$3,$K8,"0")</f>
        <v>0</v>
      </c>
      <c r="AM8" s="169" t="str">
        <f>IF(AL8&lt;&gt;"0",(M8*AL8/AL17),"0")</f>
        <v>0</v>
      </c>
      <c r="AN8" s="170" t="str">
        <f>IF(D8=$AN$3,$L8,"0")</f>
        <v>0</v>
      </c>
      <c r="AO8" s="169" t="str">
        <f>IF(AN8&lt;&gt;"0",(M8*AN8/AN17),"0")</f>
        <v>0</v>
      </c>
      <c r="AP8" s="170" t="str">
        <f>IF(D8=$AP$3,$L8,"0")</f>
        <v>0</v>
      </c>
      <c r="AQ8" s="169" t="str">
        <f>IF(AP8&lt;&gt;"0",(M8*AP8/AP17),"0")</f>
        <v>0</v>
      </c>
      <c r="AR8" s="170" t="str">
        <f>IF(D8=$AR$3,$L8,"0")</f>
        <v>0</v>
      </c>
      <c r="AS8" s="169" t="str">
        <f>IF(AR8&lt;&gt;"0",(M8*AR8/AR17),"0")</f>
        <v>0</v>
      </c>
      <c r="AT8" s="170" t="str">
        <f>IF(D8=$AT$3,$L8,"0")</f>
        <v>0</v>
      </c>
      <c r="AU8" s="169" t="str">
        <f>IF(AT8&lt;&gt;"0",(M8*AT8/AT17),"0")</f>
        <v>0</v>
      </c>
    </row>
    <row r="9" spans="1:47" x14ac:dyDescent="0.35">
      <c r="A9" s="308"/>
      <c r="B9" s="171">
        <v>6</v>
      </c>
      <c r="C9" s="159" t="str">
        <f>'3. Scénario E32b'!I10</f>
        <v>?</v>
      </c>
      <c r="D9" s="172" t="str">
        <f>'3. Scénario E32b'!J10</f>
        <v>?</v>
      </c>
      <c r="E9" s="172" t="str">
        <f>'3. Scénario E32b'!K10</f>
        <v>?</v>
      </c>
      <c r="F9" s="172" t="str">
        <f>'3. Scénario E32b'!L10</f>
        <v>?</v>
      </c>
      <c r="G9" s="213"/>
      <c r="H9" s="214" t="s">
        <v>156</v>
      </c>
      <c r="I9" s="214"/>
      <c r="J9" s="217"/>
      <c r="K9" s="160">
        <f>'3. Scénario E32b'!N10</f>
        <v>0</v>
      </c>
      <c r="L9" s="161">
        <f>'3. Scénario E32b'!O10</f>
        <v>0</v>
      </c>
      <c r="M9" s="163">
        <f t="shared" si="0"/>
        <v>2</v>
      </c>
      <c r="N9" s="163">
        <f t="shared" si="1"/>
        <v>0</v>
      </c>
      <c r="O9" s="163">
        <f t="shared" si="2"/>
        <v>0</v>
      </c>
      <c r="P9" s="168" t="str">
        <f>IF(D9=P3,K9,"0")</f>
        <v>0</v>
      </c>
      <c r="Q9" s="169" t="str">
        <f>IF(P9&lt;&gt;"0",(M9*P9/P17),"0")</f>
        <v>0</v>
      </c>
      <c r="R9" s="169" t="str">
        <f>IF(D9=R3,K9,"0")</f>
        <v>0</v>
      </c>
      <c r="S9" s="169" t="str">
        <f>IF(R9&lt;&gt;"0",(M9*R9/R17),"0")</f>
        <v>0</v>
      </c>
      <c r="T9" s="169" t="str">
        <f>IF(D9=T3,K9,"0")</f>
        <v>0</v>
      </c>
      <c r="U9" s="169" t="str">
        <f>IF(T9&lt;&gt;"0",(M9*T9/T17),"0")</f>
        <v>0</v>
      </c>
      <c r="V9" s="169" t="str">
        <f>IF(D9=V3,K9,"0")</f>
        <v>0</v>
      </c>
      <c r="W9" s="169" t="str">
        <f>IF(V9&lt;&gt;"0",(M9*V9/V17),"0")</f>
        <v>0</v>
      </c>
      <c r="X9" s="169" t="str">
        <f>IF(D9=X3,K9,"0")</f>
        <v>0</v>
      </c>
      <c r="Y9" s="169" t="str">
        <f>IF(X9&lt;&gt;"0",(M9*X9/X17),"0")</f>
        <v>0</v>
      </c>
      <c r="Z9" s="169" t="str">
        <f>IF(D9=Z3,K9,"0")</f>
        <v>0</v>
      </c>
      <c r="AA9" s="169" t="str">
        <f>IF(Z9&lt;&gt;"0",(M9*Z9/Z17),"0")</f>
        <v>0</v>
      </c>
      <c r="AB9" s="169" t="str">
        <f>IF(F9=AB3,M9,"0")</f>
        <v>0</v>
      </c>
      <c r="AC9" s="169" t="str">
        <f>IF(AB9&lt;&gt;"0",(O9*AB9/AB17),"0")</f>
        <v>0</v>
      </c>
      <c r="AD9" s="169" t="str">
        <f>IF(D9=AD3,K9,"0")</f>
        <v>0</v>
      </c>
      <c r="AE9" s="169" t="str">
        <f>IF(AD9&lt;&gt;"0",(M9*AD9/AD17),"0")</f>
        <v>0</v>
      </c>
      <c r="AF9" s="170" t="str">
        <f>IF(D9=$AF$3,K9,"0")</f>
        <v>0</v>
      </c>
      <c r="AG9" s="169" t="str">
        <f>IF(AF9&lt;&gt;"0",(M9*AF9/AF17),"0")</f>
        <v>0</v>
      </c>
      <c r="AH9" s="169" t="str">
        <f>IF(D9=AH3,K9,"0")</f>
        <v>0</v>
      </c>
      <c r="AI9" s="169" t="str">
        <f>IF(AH9&lt;&gt;"0",(M9*AH9/AH17),"0")</f>
        <v>0</v>
      </c>
      <c r="AJ9" s="170" t="str">
        <f>IF(D9=$AJ$3,$K9,"0")</f>
        <v>0</v>
      </c>
      <c r="AK9" s="169" t="str">
        <f>IF(AJ9&lt;&gt;"0",(M9*AJ9/AJ17),"0")</f>
        <v>0</v>
      </c>
      <c r="AL9" s="170" t="str">
        <f>IF(D9=$AL$3,$K9,"0")</f>
        <v>0</v>
      </c>
      <c r="AM9" s="169" t="str">
        <f>IF(AL9&lt;&gt;"0",(M9*AL9/AL17),"0")</f>
        <v>0</v>
      </c>
      <c r="AN9" s="170" t="str">
        <f>IF(D9=$AN$3,$L9,"0")</f>
        <v>0</v>
      </c>
      <c r="AO9" s="169" t="str">
        <f>IF(AN9&lt;&gt;"0",(M9*AN9/AN17),"0")</f>
        <v>0</v>
      </c>
      <c r="AP9" s="170" t="str">
        <f>IF(D9=$AP$3,$L9,"0")</f>
        <v>0</v>
      </c>
      <c r="AQ9" s="169" t="str">
        <f>IF(AP9&lt;&gt;"0",(M9*AP9/AP17),"0")</f>
        <v>0</v>
      </c>
      <c r="AR9" s="170" t="str">
        <f>IF(D9=$AR$3,$L9,"0")</f>
        <v>0</v>
      </c>
      <c r="AS9" s="169" t="str">
        <f>IF(AR9&lt;&gt;"0",(M9*AR9/AR17),"0")</f>
        <v>0</v>
      </c>
      <c r="AT9" s="170" t="str">
        <f>IF(D9=$AT$3,$L9,"0")</f>
        <v>0</v>
      </c>
      <c r="AU9" s="169" t="str">
        <f>IF(AT9&lt;&gt;"0",(M9*AT9/AT17),"0")</f>
        <v>0</v>
      </c>
    </row>
    <row r="10" spans="1:47" x14ac:dyDescent="0.35">
      <c r="A10" s="308"/>
      <c r="B10" s="171">
        <v>7</v>
      </c>
      <c r="C10" s="159" t="str">
        <f>'3. Scénario E32b'!I11</f>
        <v>?</v>
      </c>
      <c r="D10" s="172" t="str">
        <f>'3. Scénario E32b'!J11</f>
        <v>?</v>
      </c>
      <c r="E10" s="172" t="str">
        <f>'3. Scénario E32b'!K11</f>
        <v>?</v>
      </c>
      <c r="F10" s="172" t="str">
        <f>'3. Scénario E32b'!L11</f>
        <v>?</v>
      </c>
      <c r="G10" s="213"/>
      <c r="H10" s="214" t="s">
        <v>156</v>
      </c>
      <c r="I10" s="214"/>
      <c r="J10" s="215"/>
      <c r="K10" s="160">
        <f>'3. Scénario E32b'!N11</f>
        <v>0</v>
      </c>
      <c r="L10" s="161">
        <f>'3. Scénario E32b'!O11</f>
        <v>0</v>
      </c>
      <c r="M10" s="163">
        <f t="shared" si="0"/>
        <v>2</v>
      </c>
      <c r="N10" s="163">
        <f t="shared" si="1"/>
        <v>0</v>
      </c>
      <c r="O10" s="163">
        <f t="shared" si="2"/>
        <v>0</v>
      </c>
      <c r="P10" s="168" t="str">
        <f>IF(D10=P3,K10,"0")</f>
        <v>0</v>
      </c>
      <c r="Q10" s="169" t="str">
        <f>IF(P10&lt;&gt;"0",(M10*P10/P17),"0")</f>
        <v>0</v>
      </c>
      <c r="R10" s="169" t="str">
        <f>IF(D10=R3,K10,"0")</f>
        <v>0</v>
      </c>
      <c r="S10" s="169" t="str">
        <f>IF(R10&lt;&gt;"0",(M10*R10/R17),"0")</f>
        <v>0</v>
      </c>
      <c r="T10" s="169" t="str">
        <f>IF(D10=T3,K10,"0")</f>
        <v>0</v>
      </c>
      <c r="U10" s="169" t="str">
        <f>IF(T10&lt;&gt;"0",(M10*T10/T17),"0")</f>
        <v>0</v>
      </c>
      <c r="V10" s="169" t="str">
        <f>IF(D10=V3,K10,"0")</f>
        <v>0</v>
      </c>
      <c r="W10" s="169" t="str">
        <f>IF(V10&lt;&gt;"0",(M10*V10/V17),"0")</f>
        <v>0</v>
      </c>
      <c r="X10" s="169" t="str">
        <f>IF(D10=X3,K10,"0")</f>
        <v>0</v>
      </c>
      <c r="Y10" s="169" t="str">
        <f>IF(X10&lt;&gt;"0",(M10*X10/X17),"0")</f>
        <v>0</v>
      </c>
      <c r="Z10" s="169" t="str">
        <f>IF(D10=Z3,K10,"0")</f>
        <v>0</v>
      </c>
      <c r="AA10" s="169" t="str">
        <f>IF(Z10&lt;&gt;"0",(M10*Z10/Z17),"0")</f>
        <v>0</v>
      </c>
      <c r="AB10" s="169" t="str">
        <f>IF(F10=AB3,M10,"0")</f>
        <v>0</v>
      </c>
      <c r="AC10" s="169" t="str">
        <f>IF(AB10&lt;&gt;"0",(O10*AB10/AB17),"0")</f>
        <v>0</v>
      </c>
      <c r="AD10" s="169" t="str">
        <f>IF(D10=AD3,K10,"0")</f>
        <v>0</v>
      </c>
      <c r="AE10" s="169" t="str">
        <f>IF(AD10&lt;&gt;"0",(M10*AD10/AD17),"0")</f>
        <v>0</v>
      </c>
      <c r="AF10" s="170" t="str">
        <f>IF(D10=$AF$3,K10,"0")</f>
        <v>0</v>
      </c>
      <c r="AG10" s="169" t="str">
        <f>IF(AF10&lt;&gt;"0",(M10*AF10/AF17),"0")</f>
        <v>0</v>
      </c>
      <c r="AH10" s="169" t="str">
        <f>IF(D10=AH3,K10,"0")</f>
        <v>0</v>
      </c>
      <c r="AI10" s="169" t="str">
        <f>IF(AH10&lt;&gt;"0",(M10*AH10/AH17),"0")</f>
        <v>0</v>
      </c>
      <c r="AJ10" s="170" t="str">
        <f>IF(D10=$AJ$3,$K10,"0")</f>
        <v>0</v>
      </c>
      <c r="AK10" s="169" t="str">
        <f>IF(AJ10&lt;&gt;"0",(M10*AJ10/AJ17),"0")</f>
        <v>0</v>
      </c>
      <c r="AL10" s="170" t="str">
        <f>IF(D10=$AL$3,$K10,"0")</f>
        <v>0</v>
      </c>
      <c r="AM10" s="169" t="str">
        <f>IF(AL10&lt;&gt;"0",(M10*AL10/AL17),"0")</f>
        <v>0</v>
      </c>
      <c r="AN10" s="170" t="str">
        <f>IF(D10=$AN$3,$L10,"0")</f>
        <v>0</v>
      </c>
      <c r="AO10" s="169" t="str">
        <f>IF(AN10&lt;&gt;"0",(M10*AN10/AN17),"0")</f>
        <v>0</v>
      </c>
      <c r="AP10" s="170" t="str">
        <f>IF(D10=$AP$3,$L10,"0")</f>
        <v>0</v>
      </c>
      <c r="AQ10" s="169" t="str">
        <f>IF(AP10&lt;&gt;"0",(M10*AP10/AP17),"0")</f>
        <v>0</v>
      </c>
      <c r="AR10" s="170" t="str">
        <f>IF(D10=$AR$3,$L10,"0")</f>
        <v>0</v>
      </c>
      <c r="AS10" s="169" t="str">
        <f>IF(AR10&lt;&gt;"0",(M10*AR10/AR17),"0")</f>
        <v>0</v>
      </c>
      <c r="AT10" s="170" t="str">
        <f>IF(D10=$AT$3,$L10,"0")</f>
        <v>0</v>
      </c>
      <c r="AU10" s="169" t="str">
        <f>IF(AT10&lt;&gt;"0",(M10*AT10/AT17),"0")</f>
        <v>0</v>
      </c>
    </row>
    <row r="11" spans="1:47" x14ac:dyDescent="0.35">
      <c r="A11" s="308"/>
      <c r="B11" s="171">
        <v>8</v>
      </c>
      <c r="C11" s="159" t="str">
        <f>'3. Scénario E32b'!I12</f>
        <v>?</v>
      </c>
      <c r="D11" s="172" t="str">
        <f>'3. Scénario E32b'!J12</f>
        <v>?</v>
      </c>
      <c r="E11" s="172" t="str">
        <f>'3. Scénario E32b'!K12</f>
        <v>?</v>
      </c>
      <c r="F11" s="172" t="str">
        <f>'3. Scénario E32b'!L12</f>
        <v>?</v>
      </c>
      <c r="G11" s="213"/>
      <c r="H11" s="214" t="s">
        <v>156</v>
      </c>
      <c r="I11" s="214"/>
      <c r="J11" s="217"/>
      <c r="K11" s="160">
        <f>'3. Scénario E32b'!N12</f>
        <v>0</v>
      </c>
      <c r="L11" s="161">
        <f>'3. Scénario E32b'!O12</f>
        <v>0</v>
      </c>
      <c r="M11" s="163">
        <f t="shared" si="0"/>
        <v>2</v>
      </c>
      <c r="N11" s="163">
        <f t="shared" si="1"/>
        <v>0</v>
      </c>
      <c r="O11" s="163">
        <f t="shared" si="2"/>
        <v>0</v>
      </c>
      <c r="P11" s="168" t="str">
        <f>IF(D11=P3,K11,"0")</f>
        <v>0</v>
      </c>
      <c r="Q11" s="169" t="str">
        <f>IF(P11&lt;&gt;"0",(M11*P11/P17),"0")</f>
        <v>0</v>
      </c>
      <c r="R11" s="169" t="str">
        <f>IF(D11=R3,K11,"0")</f>
        <v>0</v>
      </c>
      <c r="S11" s="169" t="str">
        <f>IF(R11&lt;&gt;"0",(M11*R11/R17),"0")</f>
        <v>0</v>
      </c>
      <c r="T11" s="169" t="str">
        <f>IF(D11=T3,K11,"0")</f>
        <v>0</v>
      </c>
      <c r="U11" s="169" t="str">
        <f>IF(T11&lt;&gt;"0",(M11*T11/T17),"0")</f>
        <v>0</v>
      </c>
      <c r="V11" s="169" t="str">
        <f>IF(D11=V3,K11,"0")</f>
        <v>0</v>
      </c>
      <c r="W11" s="169" t="str">
        <f>IF(V11&lt;&gt;"0",(M11*V11/V17),"0")</f>
        <v>0</v>
      </c>
      <c r="X11" s="169" t="str">
        <f>IF(D11=X3,K11,"0")</f>
        <v>0</v>
      </c>
      <c r="Y11" s="169" t="str">
        <f>IF(X11&lt;&gt;"0",(M11*X11/X17),"0")</f>
        <v>0</v>
      </c>
      <c r="Z11" s="169" t="str">
        <f>IF(D11=Z3,K11,"0")</f>
        <v>0</v>
      </c>
      <c r="AA11" s="169" t="str">
        <f>IF(Z11&lt;&gt;"0",(M11*Z11/Z17),"0")</f>
        <v>0</v>
      </c>
      <c r="AB11" s="169" t="str">
        <f>IF(F11=AB3,M11,"0")</f>
        <v>0</v>
      </c>
      <c r="AC11" s="169" t="str">
        <f>IF(AB11&lt;&gt;"0",(O11*AB11/AB17),"0")</f>
        <v>0</v>
      </c>
      <c r="AD11" s="169" t="str">
        <f>IF(D11=AD3,K11,"0")</f>
        <v>0</v>
      </c>
      <c r="AE11" s="169" t="str">
        <f>IF(AD11&lt;&gt;"0",(M11*AD11/AD17),"0")</f>
        <v>0</v>
      </c>
      <c r="AF11" s="170" t="str">
        <f>IF(D11=$AF$3,K11,"0")</f>
        <v>0</v>
      </c>
      <c r="AG11" s="169" t="str">
        <f>IF(AF11&lt;&gt;"0",(M11*AF11/AF17),"0")</f>
        <v>0</v>
      </c>
      <c r="AH11" s="169" t="str">
        <f>IF(D11=AH3,K11,"0")</f>
        <v>0</v>
      </c>
      <c r="AI11" s="169" t="str">
        <f>IF(AH11&lt;&gt;"0",(M11*AH11/AH17),"0")</f>
        <v>0</v>
      </c>
      <c r="AJ11" s="170" t="str">
        <f>IF(D11=$AJ$3,$K11,"0")</f>
        <v>0</v>
      </c>
      <c r="AK11" s="169" t="str">
        <f>IF(AJ11&lt;&gt;"0",(M11*AJ11/AJ17),"0")</f>
        <v>0</v>
      </c>
      <c r="AL11" s="170" t="str">
        <f>IF(D11=$AL$3,$K11,"0")</f>
        <v>0</v>
      </c>
      <c r="AM11" s="169" t="str">
        <f>IF(AL11&lt;&gt;"0",(M11*AL11/AL17),"0")</f>
        <v>0</v>
      </c>
      <c r="AN11" s="170" t="str">
        <f>IF(D11=$AN$3,$L11,"0")</f>
        <v>0</v>
      </c>
      <c r="AO11" s="169" t="str">
        <f>IF(AN11&lt;&gt;"0",(M11*AN11/AN17),"0")</f>
        <v>0</v>
      </c>
      <c r="AP11" s="170" t="str">
        <f>IF(D11=$AP$3,$L11,"0")</f>
        <v>0</v>
      </c>
      <c r="AQ11" s="169" t="str">
        <f>IF(AP11&lt;&gt;"0",(M11*AP11/AP17),"0")</f>
        <v>0</v>
      </c>
      <c r="AR11" s="170" t="str">
        <f>IF(D11=$AR$3,$L11,"0")</f>
        <v>0</v>
      </c>
      <c r="AS11" s="169" t="str">
        <f>IF(AR11&lt;&gt;"0",(M11*AR11/AR17),"0")</f>
        <v>0</v>
      </c>
      <c r="AT11" s="170" t="str">
        <f>IF(D11=$AT$3,$L11,"0")</f>
        <v>0</v>
      </c>
      <c r="AU11" s="169" t="str">
        <f>IF(AT11&lt;&gt;"0",(M11*AT11/AT17),"0")</f>
        <v>0</v>
      </c>
    </row>
    <row r="12" spans="1:47" x14ac:dyDescent="0.35">
      <c r="A12" s="308"/>
      <c r="B12" s="171">
        <v>9</v>
      </c>
      <c r="C12" s="159" t="str">
        <f>'3. Scénario E32b'!I13</f>
        <v>?</v>
      </c>
      <c r="D12" s="172" t="str">
        <f>'3. Scénario E32b'!J13</f>
        <v>?</v>
      </c>
      <c r="E12" s="172" t="str">
        <f>'3. Scénario E32b'!K13</f>
        <v>?</v>
      </c>
      <c r="F12" s="172" t="str">
        <f>'3. Scénario E32b'!L13</f>
        <v>?</v>
      </c>
      <c r="G12" s="213"/>
      <c r="H12" s="214" t="s">
        <v>156</v>
      </c>
      <c r="I12" s="218"/>
      <c r="J12" s="217"/>
      <c r="K12" s="160">
        <f>'3. Scénario E32b'!N13</f>
        <v>0</v>
      </c>
      <c r="L12" s="161">
        <f>'3. Scénario E32b'!O13</f>
        <v>0</v>
      </c>
      <c r="M12" s="163">
        <f t="shared" si="0"/>
        <v>2</v>
      </c>
      <c r="N12" s="163">
        <f t="shared" si="1"/>
        <v>0</v>
      </c>
      <c r="O12" s="163">
        <f t="shared" si="2"/>
        <v>0</v>
      </c>
      <c r="P12" s="168" t="str">
        <f>IF(D12=P3,K12,"0")</f>
        <v>0</v>
      </c>
      <c r="Q12" s="169" t="str">
        <f>IF(P12&lt;&gt;"0",(M12*P12/P17),"0")</f>
        <v>0</v>
      </c>
      <c r="R12" s="169" t="str">
        <f>IF(D12=R3,K12,"0")</f>
        <v>0</v>
      </c>
      <c r="S12" s="169" t="str">
        <f>IF(R12&lt;&gt;"0",(M12*R12/R17),"0")</f>
        <v>0</v>
      </c>
      <c r="T12" s="169" t="str">
        <f>IF(D12=T3,K12,"0")</f>
        <v>0</v>
      </c>
      <c r="U12" s="169" t="str">
        <f>IF(T12&lt;&gt;"0",(M12*T12/T17),"0")</f>
        <v>0</v>
      </c>
      <c r="V12" s="169" t="str">
        <f>IF(D12=V3,K12,"0")</f>
        <v>0</v>
      </c>
      <c r="W12" s="169" t="str">
        <f>IF(V12&lt;&gt;"0",(M12*V12/V17),"0")</f>
        <v>0</v>
      </c>
      <c r="X12" s="169" t="str">
        <f>IF(D12=X3,K12,"0")</f>
        <v>0</v>
      </c>
      <c r="Y12" s="169" t="str">
        <f>IF(X12&lt;&gt;"0",(M12*X12/X17),"0")</f>
        <v>0</v>
      </c>
      <c r="Z12" s="169" t="str">
        <f>IF(D12=Z3,K12,"0")</f>
        <v>0</v>
      </c>
      <c r="AA12" s="169" t="str">
        <f>IF(Z12&lt;&gt;"0",(M12*Z12/Z17),"0")</f>
        <v>0</v>
      </c>
      <c r="AB12" s="169" t="str">
        <f>IF(F12=AB3,M12,"0")</f>
        <v>0</v>
      </c>
      <c r="AC12" s="169" t="str">
        <f>IF(AB12&lt;&gt;"0",(O12*AB12/AB17),"0")</f>
        <v>0</v>
      </c>
      <c r="AD12" s="169" t="str">
        <f>IF(D12=AD3,K12,"0")</f>
        <v>0</v>
      </c>
      <c r="AE12" s="169" t="str">
        <f>IF(AD12&lt;&gt;"0",(M12*AD12/AD17),"0")</f>
        <v>0</v>
      </c>
      <c r="AF12" s="170" t="str">
        <f>IF(D12=$AF$3,K12,"0")</f>
        <v>0</v>
      </c>
      <c r="AG12" s="169" t="str">
        <f>IF(AF12&lt;&gt;"0",(M12*AF12/AF17),"0")</f>
        <v>0</v>
      </c>
      <c r="AH12" s="169" t="str">
        <f>IF(D12=AH3,K12,"0")</f>
        <v>0</v>
      </c>
      <c r="AI12" s="169" t="str">
        <f>IF(AH12&lt;&gt;"0",(M12*AH12/AH17),"0")</f>
        <v>0</v>
      </c>
      <c r="AJ12" s="170" t="str">
        <f>IF(D12=$AJ$3,$K12,"0")</f>
        <v>0</v>
      </c>
      <c r="AK12" s="169" t="str">
        <f>IF(AJ12&lt;&gt;"0",(M12*AJ12/AJ17),"0")</f>
        <v>0</v>
      </c>
      <c r="AL12" s="170" t="str">
        <f>IF(D12=$AL$3,$K12,"0")</f>
        <v>0</v>
      </c>
      <c r="AM12" s="169" t="str">
        <f>IF(AL12&lt;&gt;"0",(M12*AL12/AL17),"0")</f>
        <v>0</v>
      </c>
      <c r="AN12" s="170" t="str">
        <f>IF(D12=$AN$3,$L12,"0")</f>
        <v>0</v>
      </c>
      <c r="AO12" s="169" t="str">
        <f>IF(AN12&lt;&gt;"0",(M12*AN12/AN17),"0")</f>
        <v>0</v>
      </c>
      <c r="AP12" s="170" t="str">
        <f>IF(D12=$AP$3,$L12,"0")</f>
        <v>0</v>
      </c>
      <c r="AQ12" s="169" t="str">
        <f>IF(AP12&lt;&gt;"0",(M12*AP12/AP17),"0")</f>
        <v>0</v>
      </c>
      <c r="AR12" s="170" t="str">
        <f>IF(D12=$AR$3,$L12,"0")</f>
        <v>0</v>
      </c>
      <c r="AS12" s="169" t="str">
        <f>IF(AR12&lt;&gt;"0",(M12*AR12/AR17),"0")</f>
        <v>0</v>
      </c>
      <c r="AT12" s="170" t="str">
        <f>IF(D12=$AT$3,$L12,"0")</f>
        <v>0</v>
      </c>
      <c r="AU12" s="169" t="str">
        <f>IF(AT12&lt;&gt;"0",(M12*AT12/AT17),"0")</f>
        <v>0</v>
      </c>
    </row>
    <row r="13" spans="1:47" x14ac:dyDescent="0.35">
      <c r="A13" s="308"/>
      <c r="B13" s="171">
        <v>10</v>
      </c>
      <c r="C13" s="159" t="str">
        <f>'3. Scénario E32b'!I14</f>
        <v>?</v>
      </c>
      <c r="D13" s="172" t="str">
        <f>'3. Scénario E32b'!J14</f>
        <v>?</v>
      </c>
      <c r="E13" s="172" t="str">
        <f>'3. Scénario E32b'!K14</f>
        <v>?</v>
      </c>
      <c r="F13" s="172" t="str">
        <f>'3. Scénario E32b'!L14</f>
        <v>?</v>
      </c>
      <c r="G13" s="213"/>
      <c r="H13" s="214" t="s">
        <v>156</v>
      </c>
      <c r="I13" s="218"/>
      <c r="J13" s="217"/>
      <c r="K13" s="160">
        <f>'3. Scénario E32b'!N14</f>
        <v>0</v>
      </c>
      <c r="L13" s="161">
        <f>'3. Scénario E32b'!O14</f>
        <v>0</v>
      </c>
      <c r="M13" s="163">
        <f t="shared" si="0"/>
        <v>2</v>
      </c>
      <c r="N13" s="163">
        <f t="shared" si="1"/>
        <v>0</v>
      </c>
      <c r="O13" s="163">
        <f t="shared" si="2"/>
        <v>0</v>
      </c>
      <c r="P13" s="168" t="str">
        <f>IF(D13=P3,K13,"0")</f>
        <v>0</v>
      </c>
      <c r="Q13" s="169" t="str">
        <f>IF(P13&lt;&gt;"0",(M13*P13/P17),"0")</f>
        <v>0</v>
      </c>
      <c r="R13" s="169" t="str">
        <f>IF(D13=R3,K13,"0")</f>
        <v>0</v>
      </c>
      <c r="S13" s="169" t="str">
        <f>IF(R13&lt;&gt;"0",(M13*R13/R17),"0")</f>
        <v>0</v>
      </c>
      <c r="T13" s="169" t="str">
        <f>IF(D13=T3,K13,"0")</f>
        <v>0</v>
      </c>
      <c r="U13" s="169" t="str">
        <f>IF(T13&lt;&gt;"0",(M13*T13/T17),"0")</f>
        <v>0</v>
      </c>
      <c r="V13" s="169" t="str">
        <f>IF(D13=V3,K13,"0")</f>
        <v>0</v>
      </c>
      <c r="W13" s="169" t="str">
        <f>IF(V13&lt;&gt;"0",(M13*V13/V17),"0")</f>
        <v>0</v>
      </c>
      <c r="X13" s="169" t="str">
        <f>IF(D13=X3,K13,"0")</f>
        <v>0</v>
      </c>
      <c r="Y13" s="169" t="str">
        <f>IF(X13&lt;&gt;"0",(M13*X13/X17),"0")</f>
        <v>0</v>
      </c>
      <c r="Z13" s="169" t="str">
        <f>IF(D13=Z3,K13,"0")</f>
        <v>0</v>
      </c>
      <c r="AA13" s="169" t="str">
        <f>IF(Z13&lt;&gt;"0",(M13*Z13/Z17),"0")</f>
        <v>0</v>
      </c>
      <c r="AB13" s="169" t="str">
        <f>IF(F13=AB3,M13,"0")</f>
        <v>0</v>
      </c>
      <c r="AC13" s="169" t="str">
        <f>IF(AB13&lt;&gt;"0",(O13*AB13/AB17),"0")</f>
        <v>0</v>
      </c>
      <c r="AD13" s="169" t="str">
        <f>IF(D13=AD3,K13,"0")</f>
        <v>0</v>
      </c>
      <c r="AE13" s="169" t="str">
        <f>IF(AD13&lt;&gt;"0",(M13*AD13/AD17),"0")</f>
        <v>0</v>
      </c>
      <c r="AF13" s="170" t="str">
        <f>IF(D13=$AF$3,K13,"0")</f>
        <v>0</v>
      </c>
      <c r="AG13" s="169" t="str">
        <f>IF(AF13&lt;&gt;"0",(M13*AF13/AF17),"0")</f>
        <v>0</v>
      </c>
      <c r="AH13" s="169" t="str">
        <f>IF(D13=AH3,K13,"0")</f>
        <v>0</v>
      </c>
      <c r="AI13" s="169" t="str">
        <f>IF(AH13&lt;&gt;"0",(M13*AH13/AH17),"0")</f>
        <v>0</v>
      </c>
      <c r="AJ13" s="170" t="str">
        <f>IF(D13=$AJ$3,$K13,"0")</f>
        <v>0</v>
      </c>
      <c r="AK13" s="169" t="str">
        <f>IF(AJ13&lt;&gt;"0",(M13*AJ13/AJ17),"0")</f>
        <v>0</v>
      </c>
      <c r="AL13" s="170" t="str">
        <f>IF(D13=$AL$3,$K13,"0")</f>
        <v>0</v>
      </c>
      <c r="AM13" s="169" t="str">
        <f>IF(AL13&lt;&gt;"0",(M13*AL13/AL17),"0")</f>
        <v>0</v>
      </c>
      <c r="AN13" s="170" t="str">
        <f>IF(D13=$AN$3,$L13,"0")</f>
        <v>0</v>
      </c>
      <c r="AO13" s="169" t="str">
        <f>IF(AN13&lt;&gt;"0",(M13*AN13/AN17),"0")</f>
        <v>0</v>
      </c>
      <c r="AP13" s="170" t="str">
        <f>IF(D13=$AP$3,$L13,"0")</f>
        <v>0</v>
      </c>
      <c r="AQ13" s="169" t="str">
        <f>IF(AP13&lt;&gt;"0",(M13*AP13/AP17),"0")</f>
        <v>0</v>
      </c>
      <c r="AR13" s="170" t="str">
        <f>IF(D13=$AR$3,$L13,"0")</f>
        <v>0</v>
      </c>
      <c r="AS13" s="169" t="str">
        <f>IF(AR13&lt;&gt;"0",(M13*AR13/AR17),"0")</f>
        <v>0</v>
      </c>
      <c r="AT13" s="170" t="str">
        <f>IF(D13=$AT$3,$L13,"0")</f>
        <v>0</v>
      </c>
      <c r="AU13" s="169" t="str">
        <f>IF(AT13&lt;&gt;"0",(M13*AT13/AT17),"0")</f>
        <v>0</v>
      </c>
    </row>
    <row r="14" spans="1:47" x14ac:dyDescent="0.35">
      <c r="A14" s="308"/>
      <c r="B14" s="171">
        <v>11</v>
      </c>
      <c r="C14" s="159" t="str">
        <f>'3. Scénario E32b'!I15</f>
        <v>?</v>
      </c>
      <c r="D14" s="172" t="str">
        <f>'3. Scénario E32b'!J15</f>
        <v>?</v>
      </c>
      <c r="E14" s="172" t="str">
        <f>'3. Scénario E32b'!K15</f>
        <v>?</v>
      </c>
      <c r="F14" s="172" t="str">
        <f>'3. Scénario E32b'!L15</f>
        <v>?</v>
      </c>
      <c r="G14" s="216"/>
      <c r="H14" s="214" t="s">
        <v>156</v>
      </c>
      <c r="I14" s="222"/>
      <c r="J14" s="223"/>
      <c r="K14" s="164">
        <f>'3. Scénario E32b'!N15</f>
        <v>0</v>
      </c>
      <c r="L14" s="161">
        <f>'3. Scénario E32b'!O15</f>
        <v>0</v>
      </c>
      <c r="M14" s="165">
        <f t="shared" si="0"/>
        <v>2</v>
      </c>
      <c r="N14" s="165">
        <f t="shared" si="1"/>
        <v>0</v>
      </c>
      <c r="O14" s="165">
        <f t="shared" si="2"/>
        <v>0</v>
      </c>
      <c r="P14" s="168" t="str">
        <f>IF(D14=P3,K14,"0")</f>
        <v>0</v>
      </c>
      <c r="Q14" s="169" t="str">
        <f>IF(P14&lt;&gt;"0",(M14*P14/P17),"0")</f>
        <v>0</v>
      </c>
      <c r="R14" s="169" t="str">
        <f>IF(D14=R3,K14,"0")</f>
        <v>0</v>
      </c>
      <c r="S14" s="169" t="str">
        <f>IF(R14&lt;&gt;"0",(M14*R14/R17),"0")</f>
        <v>0</v>
      </c>
      <c r="T14" s="169" t="str">
        <f>IF(D14=T3,K14,"0")</f>
        <v>0</v>
      </c>
      <c r="U14" s="169" t="str">
        <f>IF(T14&lt;&gt;"0",(M14*T14/T17),"0")</f>
        <v>0</v>
      </c>
      <c r="V14" s="169" t="str">
        <f>IF(D14=V3,K14,"0")</f>
        <v>0</v>
      </c>
      <c r="W14" s="169" t="str">
        <f>IF(V14&lt;&gt;"0",(M14*V14/V17),"0")</f>
        <v>0</v>
      </c>
      <c r="X14" s="169" t="str">
        <f>IF(D14=X3,K14,"0")</f>
        <v>0</v>
      </c>
      <c r="Y14" s="169" t="str">
        <f>IF(X14&lt;&gt;"0",(M14*X14/X17),"0")</f>
        <v>0</v>
      </c>
      <c r="Z14" s="169" t="str">
        <f>IF(D14=Z3,K14,"0")</f>
        <v>0</v>
      </c>
      <c r="AA14" s="169" t="str">
        <f>IF(Z14&lt;&gt;"0",(M14*Z14/Z17),"0")</f>
        <v>0</v>
      </c>
      <c r="AB14" s="169" t="str">
        <f>IF(F14=AB3,M14,"0")</f>
        <v>0</v>
      </c>
      <c r="AC14" s="169" t="str">
        <f>IF(AB14&lt;&gt;"0",(O14*AB14/AB17),"0")</f>
        <v>0</v>
      </c>
      <c r="AD14" s="169" t="str">
        <f>IF(D14=AD3,K14,"0")</f>
        <v>0</v>
      </c>
      <c r="AE14" s="169" t="str">
        <f>IF(AD14&lt;&gt;"0",(M14*AD14/AD17),"0")</f>
        <v>0</v>
      </c>
      <c r="AF14" s="170" t="str">
        <f>IF(D14=$AF$3,K14,"0")</f>
        <v>0</v>
      </c>
      <c r="AG14" s="169" t="str">
        <f>IF(AF14&lt;&gt;"0",(M14*AF14/AF17),"0")</f>
        <v>0</v>
      </c>
      <c r="AH14" s="169" t="str">
        <f>IF(D14=AH3,K14,"0")</f>
        <v>0</v>
      </c>
      <c r="AI14" s="169" t="str">
        <f>IF(AH14&lt;&gt;"0",(M14*AH14/AH17),"0")</f>
        <v>0</v>
      </c>
      <c r="AJ14" s="170" t="str">
        <f>IF(D14=$AJ$3,$K14,"0")</f>
        <v>0</v>
      </c>
      <c r="AK14" s="169" t="str">
        <f>IF(AJ14&lt;&gt;"0",(M14*AJ14/AJ17),"0")</f>
        <v>0</v>
      </c>
      <c r="AL14" s="170" t="str">
        <f>IF(D14=$AL$3,$K14,"0")</f>
        <v>0</v>
      </c>
      <c r="AM14" s="169" t="str">
        <f>IF(AL14&lt;&gt;"0",(M14*AL14/AL17),"0")</f>
        <v>0</v>
      </c>
      <c r="AN14" s="170" t="str">
        <f>IF(D14=$AN$3,$L14,"0")</f>
        <v>0</v>
      </c>
      <c r="AO14" s="169" t="str">
        <f>IF(AN14&lt;&gt;"0",(M14*AN14/AN17),"0")</f>
        <v>0</v>
      </c>
      <c r="AP14" s="170" t="str">
        <f>IF(D14=$AP$3,$L14,"0")</f>
        <v>0</v>
      </c>
      <c r="AQ14" s="169" t="str">
        <f>IF(AP14&lt;&gt;"0",(M14*AP14/AP17),"0")</f>
        <v>0</v>
      </c>
      <c r="AR14" s="170" t="str">
        <f>IF(D14=$AR$3,$L14,"0")</f>
        <v>0</v>
      </c>
      <c r="AS14" s="169" t="str">
        <f>IF(AR14&lt;&gt;"0",(M14*AR14/AR17),"0")</f>
        <v>0</v>
      </c>
      <c r="AT14" s="170" t="str">
        <f>IF(D14=$AT$3,$L14,"0")</f>
        <v>0</v>
      </c>
      <c r="AU14" s="169" t="str">
        <f>IF(AT14&lt;&gt;"0",(M14*AT14/AT17),"0")</f>
        <v>0</v>
      </c>
    </row>
    <row r="15" spans="1:47" x14ac:dyDescent="0.35">
      <c r="A15" s="308"/>
      <c r="B15" s="171">
        <v>12</v>
      </c>
      <c r="C15" s="159"/>
      <c r="D15" s="172" t="str">
        <f>'3. Scénario E32b'!J16</f>
        <v>?</v>
      </c>
      <c r="E15" s="172" t="str">
        <f>'3. Scénario E32b'!K16</f>
        <v>?</v>
      </c>
      <c r="F15" s="172" t="str">
        <f>'3. Scénario E32b'!L16</f>
        <v>?</v>
      </c>
      <c r="G15" s="213"/>
      <c r="H15" s="214" t="s">
        <v>156</v>
      </c>
      <c r="I15" s="214"/>
      <c r="J15" s="217"/>
      <c r="K15" s="164">
        <f>'3. Scénario E32b'!N16</f>
        <v>0</v>
      </c>
      <c r="L15" s="161">
        <f>'3. Scénario E32b'!O16</f>
        <v>0</v>
      </c>
      <c r="M15" s="165">
        <f t="shared" ref="M15:M16" si="3">IF(G15&lt;&gt;"",1,0)+IF(H15&lt;&gt;"",2,0)+IF(I15&lt;&gt;"",3,0)+IF(J15&lt;&gt;"",4,0)</f>
        <v>2</v>
      </c>
      <c r="N15" s="165">
        <f t="shared" ref="N15:N16" si="4">K15*M15</f>
        <v>0</v>
      </c>
      <c r="O15" s="165">
        <f t="shared" ref="O15:O16" si="5">L15*M15</f>
        <v>0</v>
      </c>
      <c r="P15" s="168" t="str">
        <f>IF(D15=P3,K15,"0")</f>
        <v>0</v>
      </c>
      <c r="Q15" s="169" t="str">
        <f>IF(P15&lt;&gt;"0",(M15*P15/P17),"0")</f>
        <v>0</v>
      </c>
      <c r="R15" s="169" t="str">
        <f>IF(D15=R3,K15,"0")</f>
        <v>0</v>
      </c>
      <c r="S15" s="169" t="str">
        <f>IF(R15&lt;&gt;"0",(M15*R15/R17),"0")</f>
        <v>0</v>
      </c>
      <c r="T15" s="169" t="str">
        <f>IF(D15=T3,K15,"0")</f>
        <v>0</v>
      </c>
      <c r="U15" s="169" t="str">
        <f>IF(T15&lt;&gt;"0",(M15*T15/T17),"0")</f>
        <v>0</v>
      </c>
      <c r="V15" s="169" t="str">
        <f>IF(D15=V3,K15,"0")</f>
        <v>0</v>
      </c>
      <c r="W15" s="169" t="str">
        <f>IF(V15&lt;&gt;"0",(M15*V15/V17),"0")</f>
        <v>0</v>
      </c>
      <c r="X15" s="169" t="str">
        <f>IF(D15=X3,K15,"0")</f>
        <v>0</v>
      </c>
      <c r="Y15" s="169" t="str">
        <f>IF(X15&lt;&gt;"0",(M15*X15/X17),"0")</f>
        <v>0</v>
      </c>
      <c r="Z15" s="169" t="str">
        <f>IF(D15=Z3,K15,"0")</f>
        <v>0</v>
      </c>
      <c r="AA15" s="169" t="str">
        <f>IF(Z15&lt;&gt;"0",(M15*Z15/Z17),"0")</f>
        <v>0</v>
      </c>
      <c r="AB15" s="169" t="str">
        <f>IF(F15=AB3,M15,"0")</f>
        <v>0</v>
      </c>
      <c r="AC15" s="169" t="str">
        <f>IF(AB15&lt;&gt;"0",(O15*AB15/AB17),"0")</f>
        <v>0</v>
      </c>
      <c r="AD15" s="169" t="str">
        <f>IF(D15=AD3,K15,"0")</f>
        <v>0</v>
      </c>
      <c r="AE15" s="169" t="str">
        <f>IF(AD15&lt;&gt;"0",(M15*AD15/AD17),"0")</f>
        <v>0</v>
      </c>
      <c r="AF15" s="170" t="str">
        <f>IF(D15=$AF$3,K15,"0")</f>
        <v>0</v>
      </c>
      <c r="AG15" s="169" t="str">
        <f>IF(AF15&lt;&gt;"0",(M15*AF15/AF17),"0")</f>
        <v>0</v>
      </c>
      <c r="AH15" s="169" t="str">
        <f>IF(D15=AH3,K15,"0")</f>
        <v>0</v>
      </c>
      <c r="AI15" s="169" t="str">
        <f>IF(AH15&lt;&gt;"0",(M15*AH15/AH17),"0")</f>
        <v>0</v>
      </c>
      <c r="AJ15" s="170" t="str">
        <f>IF(D15=$AJ$3,$K15,"0")</f>
        <v>0</v>
      </c>
      <c r="AK15" s="169" t="str">
        <f>IF(AJ15&lt;&gt;"0",(M15*AJ15/AJ17),"0")</f>
        <v>0</v>
      </c>
      <c r="AL15" s="170" t="str">
        <f>IF(D15=$AL$3,$K15,"0")</f>
        <v>0</v>
      </c>
      <c r="AM15" s="169" t="str">
        <f>IF(AL15&lt;&gt;"0",(M15*AL15/AL17),"0")</f>
        <v>0</v>
      </c>
      <c r="AN15" s="170" t="str">
        <f>IF(D15=$AN$3,$L15,"0")</f>
        <v>0</v>
      </c>
      <c r="AO15" s="169" t="str">
        <f>IF(AN15&lt;&gt;"0",(M15*AN15/AN17),"0")</f>
        <v>0</v>
      </c>
      <c r="AP15" s="170" t="str">
        <f>IF(D15=$AP$3,$L15,"0")</f>
        <v>0</v>
      </c>
      <c r="AQ15" s="169" t="str">
        <f>IF(AP15&lt;&gt;"0",(M15*AP15/AP17),"0")</f>
        <v>0</v>
      </c>
      <c r="AR15" s="170" t="str">
        <f>IF(D15=$AR$3,$L15,"0")</f>
        <v>0</v>
      </c>
      <c r="AS15" s="169" t="str">
        <f>IF(AR15&lt;&gt;"0",(M15*AR15/AR17),"0")</f>
        <v>0</v>
      </c>
      <c r="AT15" s="170" t="str">
        <f>IF(D15=$AT$3,$L15,"0")</f>
        <v>0</v>
      </c>
      <c r="AU15" s="169" t="str">
        <f>IF(AT15&lt;&gt;"0",(M15*AT15/AT17),"0")</f>
        <v>0</v>
      </c>
    </row>
    <row r="16" spans="1:47" x14ac:dyDescent="0.35">
      <c r="A16" s="308"/>
      <c r="B16" s="171">
        <v>13</v>
      </c>
      <c r="C16" s="159"/>
      <c r="D16" s="172" t="str">
        <f>'3. Scénario E32b'!J17</f>
        <v>?</v>
      </c>
      <c r="E16" s="172" t="str">
        <f>'3. Scénario E32b'!K17</f>
        <v>?</v>
      </c>
      <c r="F16" s="172" t="str">
        <f>'3. Scénario E32b'!L17</f>
        <v>?</v>
      </c>
      <c r="G16" s="213"/>
      <c r="H16" s="214" t="s">
        <v>156</v>
      </c>
      <c r="I16" s="214"/>
      <c r="J16" s="217"/>
      <c r="K16" s="164">
        <f>'3. Scénario E32b'!N17</f>
        <v>0</v>
      </c>
      <c r="L16" s="161">
        <f>'3. Scénario E32b'!O17</f>
        <v>0</v>
      </c>
      <c r="M16" s="165">
        <f t="shared" si="3"/>
        <v>2</v>
      </c>
      <c r="N16" s="165">
        <f t="shared" si="4"/>
        <v>0</v>
      </c>
      <c r="O16" s="165">
        <f t="shared" si="5"/>
        <v>0</v>
      </c>
      <c r="P16" s="168" t="str">
        <f>IF(D16=P3,K16,"0")</f>
        <v>0</v>
      </c>
      <c r="Q16" s="169" t="str">
        <f>IF(P16&lt;&gt;"0",(M16*P16/P17),"0")</f>
        <v>0</v>
      </c>
      <c r="R16" s="169" t="str">
        <f>IF(D16=R3,K16,"0")</f>
        <v>0</v>
      </c>
      <c r="S16" s="169" t="str">
        <f>IF(R16&lt;&gt;"0",(M16*R16/R17),"0")</f>
        <v>0</v>
      </c>
      <c r="T16" s="169" t="str">
        <f>IF(D16=T3,K16,"0")</f>
        <v>0</v>
      </c>
      <c r="U16" s="169" t="str">
        <f>IF(T16&lt;&gt;"0",(M16*T16/T17),"0")</f>
        <v>0</v>
      </c>
      <c r="V16" s="169" t="str">
        <f>IF(D16=V3,K16,"0")</f>
        <v>0</v>
      </c>
      <c r="W16" s="169" t="str">
        <f>IF(V16&lt;&gt;"0",(M16*V16/V17),"0")</f>
        <v>0</v>
      </c>
      <c r="X16" s="169" t="str">
        <f>IF(D16=X3,K16,"0")</f>
        <v>0</v>
      </c>
      <c r="Y16" s="169" t="str">
        <f>IF(X16&lt;&gt;"0",(M16*X16/X17),"0")</f>
        <v>0</v>
      </c>
      <c r="Z16" s="169" t="str">
        <f>IF(D16=Z3,K16,"0")</f>
        <v>0</v>
      </c>
      <c r="AA16" s="169" t="str">
        <f>IF(Z16&lt;&gt;"0",(M16*Z16/Z17),"0")</f>
        <v>0</v>
      </c>
      <c r="AB16" s="169" t="str">
        <f>IF(F16=AB3,M16,"0")</f>
        <v>0</v>
      </c>
      <c r="AC16" s="169" t="str">
        <f>IF(AB16&lt;&gt;"0",(O16*AB16/AB17),"0")</f>
        <v>0</v>
      </c>
      <c r="AD16" s="169" t="str">
        <f>IF(D16=AD3,K16,"0")</f>
        <v>0</v>
      </c>
      <c r="AE16" s="169" t="str">
        <f>IF(AD16&lt;&gt;"0",(M16*AD16/AD17),"0")</f>
        <v>0</v>
      </c>
      <c r="AF16" s="170" t="str">
        <f>IF(D16=$AF$3,K16,"0")</f>
        <v>0</v>
      </c>
      <c r="AG16" s="169" t="str">
        <f>IF(AF16&lt;&gt;"0",(M16*AF16/AF17),"0")</f>
        <v>0</v>
      </c>
      <c r="AH16" s="169" t="str">
        <f>IF(D16=AH3,K16,"0")</f>
        <v>0</v>
      </c>
      <c r="AI16" s="169" t="str">
        <f>IF(AH16&lt;&gt;"0",(M16*AH16/AH17),"0")</f>
        <v>0</v>
      </c>
      <c r="AJ16" s="170" t="str">
        <f>IF(D16=$AJ$3,$K16,"0")</f>
        <v>0</v>
      </c>
      <c r="AK16" s="169" t="str">
        <f>IF(AJ16&lt;&gt;"0",(M16*AJ16/AJ17),"0")</f>
        <v>0</v>
      </c>
      <c r="AL16" s="170" t="str">
        <f>IF(D16=$AL$3,$K16,"0")</f>
        <v>0</v>
      </c>
      <c r="AM16" s="169" t="str">
        <f>IF(AL16&lt;&gt;"0",(M16*AL16/AL17),"0")</f>
        <v>0</v>
      </c>
      <c r="AN16" s="170" t="str">
        <f>IF(D16=$AN$3,$L16,"0")</f>
        <v>0</v>
      </c>
      <c r="AO16" s="169" t="str">
        <f>IF(AN16&lt;&gt;"0",(M16*AN16/AN17),"0")</f>
        <v>0</v>
      </c>
      <c r="AP16" s="170" t="str">
        <f>IF(D16=$AP$3,$L16,"0")</f>
        <v>0</v>
      </c>
      <c r="AQ16" s="169" t="str">
        <f>IF(AP16&lt;&gt;"0",(M16*AP16/AP17),"0")</f>
        <v>0</v>
      </c>
      <c r="AR16" s="170" t="str">
        <f>IF(D16=$AR$3,$L16,"0")</f>
        <v>0</v>
      </c>
      <c r="AS16" s="169" t="str">
        <f>IF(AR16&lt;&gt;"0",(M16*AR16/AR17),"0")</f>
        <v>0</v>
      </c>
      <c r="AT16" s="170" t="str">
        <f>IF(D16=$AT$3,$L16,"0")</f>
        <v>0</v>
      </c>
      <c r="AU16" s="169" t="str">
        <f>IF(AT16&lt;&gt;"0",(M16*AT16/AT17),"0")</f>
        <v>0</v>
      </c>
    </row>
    <row r="17" spans="2:47" ht="15" thickBot="1" x14ac:dyDescent="0.4">
      <c r="J17" s="208" t="s">
        <v>157</v>
      </c>
      <c r="K17" s="174">
        <f>SUM(K4:K16)</f>
        <v>0.15000000000000002</v>
      </c>
      <c r="L17" s="174">
        <f>SUM(L4:L16)</f>
        <v>0.15</v>
      </c>
      <c r="M17" s="175" t="s">
        <v>136</v>
      </c>
      <c r="N17" s="175">
        <f>SUM(N4:N16)</f>
        <v>0.30000000000000004</v>
      </c>
      <c r="O17" s="59">
        <f>SUM(O4:O16)</f>
        <v>0.3</v>
      </c>
      <c r="P17" s="59">
        <f>SUM(P4:P16)</f>
        <v>0.1</v>
      </c>
      <c r="Q17" s="59">
        <f>SUM(Q4:Q16)</f>
        <v>2</v>
      </c>
      <c r="R17" s="59">
        <f>SUM(R4:R16)</f>
        <v>0</v>
      </c>
      <c r="S17" s="59">
        <f>SUM(S4:S16)</f>
        <v>0</v>
      </c>
      <c r="T17" s="59">
        <f>SUM(T4:T16)</f>
        <v>0</v>
      </c>
      <c r="U17" s="59">
        <f>SUM(U4:U16)</f>
        <v>0</v>
      </c>
      <c r="V17" s="59">
        <f>SUM(V4:V16)</f>
        <v>0</v>
      </c>
      <c r="W17" s="59">
        <f>SUM(W4:W16)</f>
        <v>0</v>
      </c>
      <c r="X17" s="59">
        <f>SUM(X4:X16)</f>
        <v>0.05</v>
      </c>
      <c r="Y17" s="59">
        <f>SUM(Y4:Y16)</f>
        <v>2</v>
      </c>
      <c r="Z17" s="59">
        <f>SUM(Z4:Z16)</f>
        <v>0</v>
      </c>
      <c r="AA17" s="59">
        <f>SUM(AA4:AA16)</f>
        <v>0</v>
      </c>
      <c r="AB17" s="59">
        <f>SUM(AB4:AB16)</f>
        <v>0</v>
      </c>
      <c r="AC17" s="59">
        <f>SUM(AC4:AC16)</f>
        <v>0</v>
      </c>
      <c r="AD17" s="59">
        <f>SUM(AD4:AD16)</f>
        <v>0</v>
      </c>
      <c r="AE17" s="59">
        <f>SUM(AE4:AE16)</f>
        <v>0</v>
      </c>
      <c r="AF17" s="59">
        <f>SUM(AF4:AF16)</f>
        <v>0</v>
      </c>
      <c r="AG17" s="59">
        <f>SUM(AG4:AG16)</f>
        <v>0</v>
      </c>
      <c r="AH17" s="59">
        <f>SUM(AH4:AH16)</f>
        <v>0</v>
      </c>
      <c r="AI17" s="59">
        <f>SUM(AI4:AI16)</f>
        <v>0</v>
      </c>
      <c r="AJ17" s="59">
        <f>SUM(AJ4:AJ16)</f>
        <v>0</v>
      </c>
      <c r="AK17" s="59">
        <f>SUM(AK4:AK16)</f>
        <v>0</v>
      </c>
      <c r="AL17" s="59">
        <f>SUM(AL4:AL16)</f>
        <v>0</v>
      </c>
      <c r="AM17" s="59">
        <f>SUM(AM4:AM16)</f>
        <v>0</v>
      </c>
      <c r="AN17" s="59">
        <f>SUM(AN4:AN16)</f>
        <v>0</v>
      </c>
      <c r="AO17" s="59">
        <f>SUM(AO4:AO16)</f>
        <v>0</v>
      </c>
      <c r="AP17" s="59">
        <f>SUM(AP4:AP16)</f>
        <v>0</v>
      </c>
      <c r="AQ17" s="59">
        <f>SUM(AQ4:AQ16)</f>
        <v>0</v>
      </c>
      <c r="AR17" s="59">
        <f>SUM(AR4:AR16)</f>
        <v>0.15</v>
      </c>
      <c r="AS17" s="59">
        <f>SUM(AS4:AS16)</f>
        <v>2</v>
      </c>
      <c r="AT17" s="59">
        <f>SUM(AT4:AT16)</f>
        <v>0</v>
      </c>
      <c r="AU17" s="59">
        <f>SUM(AU4:AU16)</f>
        <v>0</v>
      </c>
    </row>
    <row r="18" spans="2:47" x14ac:dyDescent="0.35">
      <c r="B18" s="176"/>
      <c r="C18" s="176"/>
      <c r="D18" s="176"/>
      <c r="F18" s="176"/>
      <c r="G18" s="224"/>
      <c r="H18" s="224"/>
      <c r="I18" s="224"/>
      <c r="J18" s="224"/>
      <c r="K18" s="177" t="str">
        <f>IF(K17=100%,"OK","Erreur")</f>
        <v>Erreur</v>
      </c>
      <c r="L18" s="177" t="str">
        <f>IF(L17=100%,"OK","Erreur")</f>
        <v>Erreur</v>
      </c>
      <c r="N18" s="58">
        <f>ROUNDUP(N17,0)</f>
        <v>1</v>
      </c>
      <c r="O18" s="58">
        <f>ROUNDUP(O17,0)</f>
        <v>1</v>
      </c>
      <c r="P18" s="513" t="str">
        <f>P3</f>
        <v>AC911</v>
      </c>
      <c r="Q18" s="514">
        <f t="shared" ref="Q18:W18" si="6">ROUNDUP(Q17,0)</f>
        <v>2</v>
      </c>
      <c r="R18" s="525" t="str">
        <f>R3</f>
        <v>AC921</v>
      </c>
      <c r="S18" s="526">
        <f t="shared" si="6"/>
        <v>0</v>
      </c>
      <c r="T18" s="517" t="str">
        <f>T3</f>
        <v>AC931</v>
      </c>
      <c r="U18" s="518">
        <f t="shared" si="6"/>
        <v>0</v>
      </c>
      <c r="V18" s="521" t="str">
        <f>V3</f>
        <v>AC941</v>
      </c>
      <c r="W18" s="522">
        <f t="shared" si="6"/>
        <v>0</v>
      </c>
      <c r="X18" s="510" t="str">
        <f>X3</f>
        <v>AC951</v>
      </c>
      <c r="Y18" s="178">
        <f>ROUNDUP(Y17,0)</f>
        <v>2</v>
      </c>
      <c r="Z18" s="511" t="str">
        <f>Z3</f>
        <v>AC961</v>
      </c>
      <c r="AA18" s="179">
        <f>ROUNDUP(AA17,0)</f>
        <v>0</v>
      </c>
      <c r="AB18" s="521" t="str">
        <f>AB3</f>
        <v>AC971</v>
      </c>
      <c r="AC18" s="522">
        <f>ROUNDUP(AC17,0)</f>
        <v>0</v>
      </c>
      <c r="AD18" s="521" t="str">
        <f>AD3</f>
        <v>AC972</v>
      </c>
      <c r="AE18" s="522">
        <f>ROUNDUP(AE17,0)</f>
        <v>0</v>
      </c>
      <c r="AF18" s="521" t="str">
        <f>AF3</f>
        <v>AC973</v>
      </c>
      <c r="AG18" s="522">
        <f t="shared" ref="AG18:AI18" si="7">ROUNDUP(AG17,0)</f>
        <v>0</v>
      </c>
      <c r="AH18" s="512" t="str">
        <f>AH3</f>
        <v>AC981</v>
      </c>
      <c r="AI18" s="180">
        <f t="shared" si="7"/>
        <v>0</v>
      </c>
      <c r="AJ18" s="512" t="str">
        <f>AJ3</f>
        <v>AC982</v>
      </c>
      <c r="AK18" s="181">
        <f>ROUNDUP(AK17,0)</f>
        <v>0</v>
      </c>
      <c r="AL18" s="510" t="str">
        <f>AL3</f>
        <v>AC991</v>
      </c>
      <c r="AM18" s="182">
        <f>ROUNDUP(AM17,0)</f>
        <v>0</v>
      </c>
      <c r="AN18" s="517" t="str">
        <f>AN3</f>
        <v>AC1311</v>
      </c>
      <c r="AO18" s="183">
        <f>ROUNDUP(AO17,0)</f>
        <v>0</v>
      </c>
      <c r="AP18" s="512" t="str">
        <f>AP3</f>
        <v>AC1321</v>
      </c>
      <c r="AQ18" s="181">
        <f>ROUNDUP(AQ17,0)</f>
        <v>0</v>
      </c>
      <c r="AR18" s="510" t="str">
        <f>AR3</f>
        <v>AC1331</v>
      </c>
      <c r="AS18" s="182">
        <f>ROUNDUP(AS17,0)</f>
        <v>2</v>
      </c>
      <c r="AT18" s="517" t="str">
        <f>AT3</f>
        <v>AC1341</v>
      </c>
      <c r="AU18" s="183">
        <f>ROUNDUP(AU17,0)</f>
        <v>0</v>
      </c>
    </row>
    <row r="19" spans="2:47" ht="15" thickBot="1" x14ac:dyDescent="0.4">
      <c r="B19" s="176"/>
      <c r="C19" s="176"/>
      <c r="D19" s="176"/>
      <c r="F19" s="176"/>
      <c r="G19" s="309" t="s">
        <v>158</v>
      </c>
      <c r="H19" s="309"/>
      <c r="I19" s="309"/>
      <c r="J19" s="309"/>
      <c r="K19" s="309" t="s">
        <v>159</v>
      </c>
      <c r="L19" s="309"/>
      <c r="M19" s="508" t="s">
        <v>160</v>
      </c>
      <c r="N19" s="508"/>
      <c r="O19" s="509"/>
      <c r="P19" s="515"/>
      <c r="Q19" s="516">
        <f>IF(Q18&lt;&gt;0,Q18,"NE")</f>
        <v>2</v>
      </c>
      <c r="R19" s="527"/>
      <c r="S19" s="528" t="str">
        <f>IF(S18&lt;&gt;0,S18,"NE")</f>
        <v>NE</v>
      </c>
      <c r="T19" s="519"/>
      <c r="U19" s="520" t="str">
        <f>IF(U18&lt;&gt;0,U18,"NE")</f>
        <v>NE</v>
      </c>
      <c r="V19" s="523"/>
      <c r="W19" s="524" t="str">
        <f>IF(W18&lt;&gt;0,W18,"NE")</f>
        <v>NE</v>
      </c>
      <c r="X19" s="306"/>
      <c r="Y19" s="184">
        <f>IF(Y18&lt;&gt;0,Y18,"NE")</f>
        <v>2</v>
      </c>
      <c r="Z19" s="305"/>
      <c r="AA19" s="185" t="str">
        <f>IF(AA18&lt;&gt;0,AA18,"NE")</f>
        <v>NE</v>
      </c>
      <c r="AB19" s="523"/>
      <c r="AC19" s="524" t="str">
        <f>IF(AC18&lt;&gt;0,AC18,"NE")</f>
        <v>NE</v>
      </c>
      <c r="AD19" s="523"/>
      <c r="AE19" s="524" t="str">
        <f>IF(AE18&lt;&gt;0,AE18,"NE")</f>
        <v>NE</v>
      </c>
      <c r="AF19" s="523"/>
      <c r="AG19" s="524" t="str">
        <f>IF(AG18&lt;&gt;0,AG18,"NE")</f>
        <v>NE</v>
      </c>
      <c r="AH19" s="307"/>
      <c r="AI19" s="186" t="str">
        <f>IF(AI18&lt;&gt;0,AI18,"NE")</f>
        <v>NE</v>
      </c>
      <c r="AJ19" s="307"/>
      <c r="AK19" s="187" t="str">
        <f>IF(AK18&lt;&gt;0,AK18,"NE")</f>
        <v>NE</v>
      </c>
      <c r="AL19" s="306"/>
      <c r="AM19" s="188" t="str">
        <f>IF(AM18&lt;&gt;0,AM18,"NE")</f>
        <v>NE</v>
      </c>
      <c r="AN19" s="519"/>
      <c r="AO19" s="189" t="str">
        <f>IF(AO18&lt;&gt;0,AO18,"NE")</f>
        <v>NE</v>
      </c>
      <c r="AP19" s="307"/>
      <c r="AQ19" s="187" t="str">
        <f>IF(AQ18&lt;&gt;0,AQ18,"NE")</f>
        <v>NE</v>
      </c>
      <c r="AR19" s="306"/>
      <c r="AS19" s="188">
        <f>IF(AS18&lt;&gt;0,AS18,"NE")</f>
        <v>2</v>
      </c>
      <c r="AT19" s="519"/>
      <c r="AU19" s="189" t="str">
        <f>IF(AU18&lt;&gt;0,AU18,"NE")</f>
        <v>NE</v>
      </c>
    </row>
    <row r="20" spans="2:47" x14ac:dyDescent="0.35">
      <c r="B20" s="176"/>
      <c r="C20" s="176"/>
      <c r="D20" s="176"/>
      <c r="E20" s="176"/>
      <c r="F20" s="176"/>
      <c r="G20" s="309"/>
      <c r="H20" s="309"/>
      <c r="I20" s="309"/>
      <c r="J20" s="309"/>
      <c r="K20" s="309"/>
      <c r="L20" s="309"/>
      <c r="P20" s="190"/>
      <c r="Q20" s="190"/>
      <c r="R20" s="190"/>
    </row>
    <row r="21" spans="2:47" hidden="1" x14ac:dyDescent="0.35">
      <c r="B21" s="176"/>
      <c r="C21" s="176"/>
      <c r="D21" s="176"/>
      <c r="E21" s="176"/>
      <c r="F21" s="176"/>
      <c r="G21" s="224"/>
      <c r="P21" s="59" t="e">
        <f>CONCATENATE(Q19,S19,#REF!)</f>
        <v>#REF!</v>
      </c>
      <c r="Q21" s="59" t="e">
        <f>IF(P21="NENENE",0,ROUNDUP(AVERAGE(Q19,S19,#REF!),0))</f>
        <v>#REF!</v>
      </c>
      <c r="R21" s="190"/>
      <c r="S21" s="190"/>
      <c r="T21" s="59" t="e">
        <f>CONCATENATE(U19,#REF!)</f>
        <v>#REF!</v>
      </c>
      <c r="U21" s="59" t="e">
        <f>IF(T21="NENE",0,ROUNDUP(AVERAGE(U19,#REF!),0))</f>
        <v>#REF!</v>
      </c>
      <c r="V21" s="59" t="str">
        <f>CONCATENATE(W19,Y19,AA19)</f>
        <v>NE2NE</v>
      </c>
      <c r="W21" s="59">
        <f>IF(V21="NENENE",0,ROUNDUP(AVERAGE(W19,Y19,AA19),0))</f>
        <v>2</v>
      </c>
      <c r="AD21" s="59" t="str">
        <f>CONCATENATE(AE19)</f>
        <v>NE</v>
      </c>
      <c r="AE21" s="59">
        <f>IF(AD21="NE",0,ROUNDUP(AVERAGE(AE19),0))</f>
        <v>0</v>
      </c>
      <c r="AF21" s="59" t="str">
        <f>CONCATENATE(AG19)</f>
        <v>NE</v>
      </c>
      <c r="AG21" s="59">
        <f>IF(AF21="NE",0,ROUNDUP(AVERAGE(AG19),0))</f>
        <v>0</v>
      </c>
      <c r="AH21" s="59" t="e">
        <f>CONCATENATE(AI19,#REF!,#REF!)</f>
        <v>#REF!</v>
      </c>
      <c r="AI21" s="59" t="e">
        <f>IF(AH21="NENENE",0,ROUNDUP(AVERAGE(AI19,#REF!,#REF!),0))</f>
        <v>#REF!</v>
      </c>
      <c r="AJ21" s="59" t="str">
        <f>CONCATENATE(AK19,AM19)</f>
        <v>NENE</v>
      </c>
      <c r="AK21" s="59">
        <f>IF(AJ21="NENE",0,ROUNDUP(AVERAGE(AK19,AM19),0))</f>
        <v>0</v>
      </c>
      <c r="AN21" s="59" t="e">
        <f>CONCATENATE(AO19,AQ19,AS19,AU19,#REF!,#REF!)</f>
        <v>#REF!</v>
      </c>
      <c r="AO21" s="59" t="e">
        <f>IF(AN21="NENENENENENE",0,ROUNDUP(AVERAGE(AO19,AQ19,AS19,AU19,#REF!,#REF!),0))</f>
        <v>#REF!</v>
      </c>
    </row>
    <row r="22" spans="2:47" x14ac:dyDescent="0.35">
      <c r="B22" s="176"/>
      <c r="C22" s="176"/>
      <c r="D22" s="176"/>
      <c r="E22" s="176"/>
      <c r="F22" s="176"/>
      <c r="G22" s="224"/>
      <c r="P22" s="59" t="str">
        <f>CONCATENATE(Q19)</f>
        <v>2</v>
      </c>
      <c r="Q22" s="59">
        <f xml:space="preserve"> IF(P22="NE",0,ROUNDUP(AVERAGE(Q19,S19),0))</f>
        <v>2</v>
      </c>
      <c r="R22" s="59" t="str">
        <f>CONCATENATE(S19)</f>
        <v>NE</v>
      </c>
      <c r="S22" s="59">
        <f xml:space="preserve"> IF(R22="NE",0,ROUNDUP(AVERAGE(S19,U19),0))</f>
        <v>0</v>
      </c>
      <c r="T22" s="59" t="str">
        <f>CONCATENATE(U19)</f>
        <v>NE</v>
      </c>
      <c r="U22" s="59">
        <f xml:space="preserve"> IF(T22="NE",0,ROUNDUP(AVERAGE(U19),0))</f>
        <v>0</v>
      </c>
      <c r="V22" s="59" t="str">
        <f>CONCATENATE(W19)</f>
        <v>NE</v>
      </c>
      <c r="W22" s="59">
        <f xml:space="preserve"> IF(V22="NE",0,ROUNDUP(AVERAGE(W19),0))</f>
        <v>0</v>
      </c>
      <c r="X22" s="59" t="str">
        <f>CONCATENATE(Y19)</f>
        <v>2</v>
      </c>
      <c r="Y22" s="59">
        <f xml:space="preserve"> IF(X22="NE",0,ROUNDUP(AVERAGE(Y19),0))</f>
        <v>2</v>
      </c>
      <c r="Z22" s="59" t="str">
        <f>CONCATENATE(AA19)</f>
        <v>NE</v>
      </c>
      <c r="AA22" s="59">
        <f xml:space="preserve"> IF(Z22="NE",0,ROUNDUP(AVERAGE(AA19),0))</f>
        <v>0</v>
      </c>
      <c r="AB22" s="59" t="str">
        <f>CONCATENATE(AC19,AE19,AG19)</f>
        <v>NENENE</v>
      </c>
      <c r="AC22" s="59">
        <f xml:space="preserve"> IF(AB22="NENENE",0,ROUNDUP(AVERAGE(AC19,AE19,AG19,AI19),0))</f>
        <v>0</v>
      </c>
      <c r="AH22" s="59" t="str">
        <f>CONCATENATE(AI19,AK19)</f>
        <v>NENE</v>
      </c>
      <c r="AI22" s="59">
        <f xml:space="preserve"> IF(AH22="NENE",0,ROUNDUP(AVERAGE(AI19,AK19),0))</f>
        <v>0</v>
      </c>
      <c r="AL22" s="59" t="str">
        <f>CONCATENATE(AM19)</f>
        <v>NE</v>
      </c>
      <c r="AM22" s="59">
        <f xml:space="preserve"> IF(AL22="NE",0,ROUNDUP(AVERAGE(AM19),0))</f>
        <v>0</v>
      </c>
      <c r="AN22" s="59" t="str">
        <f>CONCATENATE(AO19)</f>
        <v>NE</v>
      </c>
      <c r="AO22" s="59">
        <f xml:space="preserve"> IF(AN22="NE",0,ROUNDUP(AVERAGE(AO19),0))</f>
        <v>0</v>
      </c>
      <c r="AP22" s="59" t="str">
        <f>CONCATENATE(AQ19)</f>
        <v>NE</v>
      </c>
      <c r="AQ22" s="59">
        <f xml:space="preserve"> IF(AP22="NE",0,ROUNDUP(AVERAGE(AQ19),0))</f>
        <v>0</v>
      </c>
      <c r="AR22" s="59" t="str">
        <f>CONCATENATE(AS19)</f>
        <v>2</v>
      </c>
      <c r="AS22" s="59">
        <f xml:space="preserve"> IF(AR22="NE",0,ROUNDUP(AVERAGE(AS19),0))</f>
        <v>2</v>
      </c>
      <c r="AT22" s="59" t="str">
        <f>CONCATENATE(AU19)</f>
        <v>NE</v>
      </c>
      <c r="AU22" s="59">
        <f xml:space="preserve"> IF(AT22="NE",0,ROUNDUP(AVERAGE(AU19),0))</f>
        <v>0</v>
      </c>
    </row>
    <row r="23" spans="2:47" x14ac:dyDescent="0.35">
      <c r="B23" s="176"/>
      <c r="C23" s="176"/>
      <c r="D23" s="176"/>
      <c r="E23" s="176"/>
      <c r="F23" s="176"/>
      <c r="G23" s="224"/>
    </row>
    <row r="24" spans="2:47" x14ac:dyDescent="0.35">
      <c r="B24" s="176"/>
      <c r="C24" s="176"/>
      <c r="D24" s="176"/>
      <c r="E24" s="176"/>
      <c r="F24" s="176"/>
      <c r="G24" s="224"/>
    </row>
    <row r="25" spans="2:47" x14ac:dyDescent="0.35">
      <c r="B25" s="176"/>
      <c r="C25" s="176"/>
      <c r="D25" s="176"/>
      <c r="E25" s="176"/>
      <c r="F25" s="176"/>
      <c r="G25" s="224"/>
    </row>
    <row r="26" spans="2:47" x14ac:dyDescent="0.35">
      <c r="B26" s="176"/>
      <c r="C26" s="176"/>
      <c r="D26" s="176"/>
      <c r="E26" s="176"/>
      <c r="F26" s="176"/>
      <c r="G26" s="224"/>
    </row>
    <row r="27" spans="2:47" x14ac:dyDescent="0.35">
      <c r="B27" s="176"/>
      <c r="C27" s="176"/>
      <c r="D27" s="176"/>
      <c r="E27" s="176"/>
      <c r="F27" s="176"/>
      <c r="G27" s="224"/>
    </row>
    <row r="28" spans="2:47" x14ac:dyDescent="0.35">
      <c r="B28" s="176"/>
      <c r="C28" s="176"/>
      <c r="D28" s="176"/>
      <c r="E28" s="176"/>
      <c r="F28" s="176"/>
      <c r="G28" s="224"/>
    </row>
    <row r="29" spans="2:47" x14ac:dyDescent="0.35">
      <c r="B29" s="176"/>
      <c r="C29" s="176"/>
      <c r="D29" s="176"/>
      <c r="E29" s="176"/>
      <c r="F29" s="176"/>
      <c r="G29" s="224"/>
    </row>
    <row r="30" spans="2:47" x14ac:dyDescent="0.35">
      <c r="B30" s="176"/>
      <c r="C30" s="176"/>
      <c r="D30" s="176"/>
      <c r="E30" s="176"/>
      <c r="F30" s="176"/>
      <c r="G30" s="224"/>
    </row>
    <row r="31" spans="2:47" x14ac:dyDescent="0.35">
      <c r="B31" s="176"/>
      <c r="C31" s="176"/>
      <c r="D31" s="176"/>
      <c r="E31" s="176"/>
      <c r="F31" s="176"/>
      <c r="G31" s="224"/>
    </row>
    <row r="32" spans="2:47" x14ac:dyDescent="0.35">
      <c r="B32" s="176"/>
      <c r="C32" s="176"/>
      <c r="D32" s="176"/>
      <c r="E32" s="176"/>
      <c r="F32" s="176"/>
      <c r="G32" s="224"/>
    </row>
    <row r="33" spans="2:7" x14ac:dyDescent="0.35">
      <c r="B33" s="176"/>
      <c r="C33" s="176"/>
      <c r="D33" s="176"/>
      <c r="E33" s="176"/>
      <c r="F33" s="176"/>
      <c r="G33" s="224"/>
    </row>
  </sheetData>
  <sheetProtection sheet="1" objects="1" scenarios="1" selectLockedCells="1"/>
  <mergeCells count="20">
    <mergeCell ref="A4:A16"/>
    <mergeCell ref="P18:P19"/>
    <mergeCell ref="R18:R19"/>
    <mergeCell ref="G19:J20"/>
    <mergeCell ref="K19:L20"/>
    <mergeCell ref="M19:O19"/>
    <mergeCell ref="T18:T19"/>
    <mergeCell ref="V18:V19"/>
    <mergeCell ref="X18:X19"/>
    <mergeCell ref="AB18:AB19"/>
    <mergeCell ref="Z18:Z19"/>
    <mergeCell ref="AD18:AD19"/>
    <mergeCell ref="AF18:AF19"/>
    <mergeCell ref="AH18:AH19"/>
    <mergeCell ref="AJ18:AJ19"/>
    <mergeCell ref="AL18:AL19"/>
    <mergeCell ref="AN18:AN19"/>
    <mergeCell ref="AP18:AP19"/>
    <mergeCell ref="AR18:AR19"/>
    <mergeCell ref="AT18:AT19"/>
  </mergeCells>
  <pageMargins left="0.7" right="0.7" top="0.75" bottom="0.75" header="0.3" footer="0.3"/>
  <pageSetup paperSize="9" firstPageNumber="2147483648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F638B-467B-4B3D-9785-3A8E37E7687C}">
  <dimension ref="A1:G17"/>
  <sheetViews>
    <sheetView topLeftCell="A3" workbookViewId="0">
      <selection activeCell="C4" sqref="C4"/>
    </sheetView>
  </sheetViews>
  <sheetFormatPr baseColWidth="10" defaultColWidth="11.54296875" defaultRowHeight="14.5" x14ac:dyDescent="0.35"/>
  <cols>
    <col min="1" max="1" width="11.54296875" style="59"/>
    <col min="2" max="2" width="104.1796875" style="59" customWidth="1"/>
    <col min="3" max="7" width="7.1796875" style="59" bestFit="1" customWidth="1"/>
    <col min="8" max="16384" width="11.54296875" style="59"/>
  </cols>
  <sheetData>
    <row r="1" spans="1:7" ht="15" customHeight="1" x14ac:dyDescent="0.35">
      <c r="A1" s="312" t="s">
        <v>942</v>
      </c>
      <c r="B1" s="313"/>
      <c r="C1" s="316" t="s">
        <v>618</v>
      </c>
      <c r="D1" s="319" t="s">
        <v>619</v>
      </c>
      <c r="E1" s="320"/>
      <c r="F1" s="320"/>
      <c r="G1" s="320"/>
    </row>
    <row r="2" spans="1:7" ht="119.5" thickBot="1" x14ac:dyDescent="0.4">
      <c r="A2" s="314"/>
      <c r="B2" s="315"/>
      <c r="C2" s="317"/>
      <c r="D2" s="191" t="s">
        <v>620</v>
      </c>
      <c r="E2" s="192" t="s">
        <v>621</v>
      </c>
      <c r="F2" s="193" t="s">
        <v>622</v>
      </c>
      <c r="G2" s="194" t="s">
        <v>623</v>
      </c>
    </row>
    <row r="3" spans="1:7" ht="19" thickBot="1" x14ac:dyDescent="0.5">
      <c r="A3" s="310" t="s">
        <v>943</v>
      </c>
      <c r="B3" s="311"/>
      <c r="C3" s="318"/>
      <c r="D3" s="195">
        <v>1</v>
      </c>
      <c r="E3" s="196">
        <v>2</v>
      </c>
      <c r="F3" s="197">
        <v>3</v>
      </c>
      <c r="G3" s="198">
        <v>4</v>
      </c>
    </row>
    <row r="4" spans="1:7" x14ac:dyDescent="0.35">
      <c r="A4" s="326" t="s">
        <v>952</v>
      </c>
      <c r="B4" s="199" t="s">
        <v>963</v>
      </c>
      <c r="C4" s="206" t="str">
        <f>IF('4. Barème E32b'!$Q$22=0,"X","")</f>
        <v/>
      </c>
      <c r="D4" s="206" t="str">
        <f>IF('4. Barème E32b'!$Q$22=1,"X","")</f>
        <v/>
      </c>
      <c r="E4" s="206" t="str">
        <f>IF('4. Barème E32b'!$Q$22=2,"X","")</f>
        <v>X</v>
      </c>
      <c r="F4" s="206" t="str">
        <f>IF('4. Barème E32b'!$Q$22=3,"X","")</f>
        <v/>
      </c>
      <c r="G4" s="206" t="str">
        <f>IF('4. Barème E32b'!$Q$22=4,"X","")</f>
        <v/>
      </c>
    </row>
    <row r="5" spans="1:7" x14ac:dyDescent="0.35">
      <c r="A5" s="326" t="s">
        <v>953</v>
      </c>
      <c r="B5" s="199" t="s">
        <v>962</v>
      </c>
      <c r="C5" s="207" t="str">
        <f>IF('4. Barème E32b'!$U$22=0,"X","")</f>
        <v>X</v>
      </c>
      <c r="D5" s="207" t="str">
        <f>IF('4. Barème E32b'!$U$22=1,"X","")</f>
        <v/>
      </c>
      <c r="E5" s="207" t="str">
        <f>IF('4. Barème E32b'!$U$22=2,"X","")</f>
        <v/>
      </c>
      <c r="F5" s="207" t="str">
        <f>IF('4. Barème E32b'!$U$22=3,"X","")</f>
        <v/>
      </c>
      <c r="G5" s="207" t="str">
        <f>IF('4. Barème E32b'!$U$22=4,"X","")</f>
        <v/>
      </c>
    </row>
    <row r="6" spans="1:7" x14ac:dyDescent="0.35">
      <c r="A6" s="326" t="s">
        <v>954</v>
      </c>
      <c r="B6" s="199" t="s">
        <v>961</v>
      </c>
      <c r="C6" s="207" t="str">
        <f>IF('4. Barème E32b'!$U$22=0,"X","")</f>
        <v>X</v>
      </c>
      <c r="D6" s="207" t="str">
        <f>IF('4. Barème E32b'!$U$22=1,"X","")</f>
        <v/>
      </c>
      <c r="E6" s="207" t="str">
        <f>IF('4. Barème E32b'!$U$22=2,"X","")</f>
        <v/>
      </c>
      <c r="F6" s="207" t="str">
        <f>IF('4. Barème E32b'!$U$22=3,"X","")</f>
        <v/>
      </c>
      <c r="G6" s="207" t="str">
        <f>IF('4. Barème E32b'!$U$22=4,"X","")</f>
        <v/>
      </c>
    </row>
    <row r="7" spans="1:7" x14ac:dyDescent="0.35">
      <c r="A7" s="326" t="s">
        <v>955</v>
      </c>
      <c r="B7" s="200" t="s">
        <v>855</v>
      </c>
      <c r="C7" s="207" t="str">
        <f>IF('4. Barème E32b'!$W$22=0,"X","")</f>
        <v>X</v>
      </c>
      <c r="D7" s="207" t="str">
        <f>IF('4. Barème E32b'!$W$22=1,"X","")</f>
        <v/>
      </c>
      <c r="E7" s="207" t="str">
        <f>IF('4. Barème E32b'!$W$22=2,"X","")</f>
        <v/>
      </c>
      <c r="F7" s="207" t="str">
        <f>IF('4. Barème E32b'!$W$22=3,"X","")</f>
        <v/>
      </c>
      <c r="G7" s="207" t="str">
        <f>IF('4. Barème E32b'!$W$22=4,"X","")</f>
        <v/>
      </c>
    </row>
    <row r="8" spans="1:7" ht="15" thickBot="1" x14ac:dyDescent="0.4">
      <c r="A8" s="326" t="s">
        <v>956</v>
      </c>
      <c r="B8" s="535" t="s">
        <v>960</v>
      </c>
      <c r="C8" s="207" t="str">
        <f>IF('4. Barème E32b'!$Y$22=0,"X","")</f>
        <v/>
      </c>
      <c r="D8" s="207" t="str">
        <f>IF('4. Barème E32b'!$Y$22=1,"X","")</f>
        <v/>
      </c>
      <c r="E8" s="207" t="str">
        <f>IF('4. Barème E32b'!$Y$22=2,"X","")</f>
        <v>X</v>
      </c>
      <c r="F8" s="207" t="str">
        <f>IF('4. Barème E32b'!$Y$22=3,"X","")</f>
        <v/>
      </c>
      <c r="G8" s="207" t="str">
        <f>IF('4. Barème E32b'!$Y$22=4,"X","")</f>
        <v/>
      </c>
    </row>
    <row r="9" spans="1:7" x14ac:dyDescent="0.35">
      <c r="A9" s="326" t="s">
        <v>957</v>
      </c>
      <c r="B9" s="199" t="s">
        <v>861</v>
      </c>
      <c r="C9" s="207" t="str">
        <f>IF('4. Barème E32b'!$AA$22=0,"X","")</f>
        <v>X</v>
      </c>
      <c r="D9" s="207" t="str">
        <f>IF('4. Barème E32b'!$AA$22=1,"X","")</f>
        <v/>
      </c>
      <c r="E9" s="207" t="str">
        <f>IF('4. Barème E32b'!$AA$22=2,"X","")</f>
        <v/>
      </c>
      <c r="F9" s="207" t="str">
        <f>IF('4. Barème E32b'!$AA$22=3,"X","")</f>
        <v/>
      </c>
      <c r="G9" s="207" t="str">
        <f>IF('4. Barème E32b'!$AA$22=4,"X","")</f>
        <v/>
      </c>
    </row>
    <row r="10" spans="1:7" x14ac:dyDescent="0.35">
      <c r="A10" s="326" t="s">
        <v>950</v>
      </c>
      <c r="B10" s="199" t="s">
        <v>959</v>
      </c>
      <c r="C10" s="207" t="str">
        <f>IF('4. Barème E32b'!$AC$22=0,"X","")</f>
        <v>X</v>
      </c>
      <c r="D10" s="207" t="str">
        <f>IF('4. Barème E32b'!$AC$22=1,"X","")</f>
        <v/>
      </c>
      <c r="E10" s="207" t="str">
        <f>IF('4. Barème E32b'!$AC$22=2,"X","")</f>
        <v/>
      </c>
      <c r="F10" s="207" t="str">
        <f>IF('4. Barème E32b'!$AC$22=3,"X","")</f>
        <v/>
      </c>
      <c r="G10" s="207" t="str">
        <f>IF('4. Barème E32b'!$AC$22=4,"X","")</f>
        <v/>
      </c>
    </row>
    <row r="11" spans="1:7" x14ac:dyDescent="0.35">
      <c r="A11" s="326" t="s">
        <v>949</v>
      </c>
      <c r="B11" s="199" t="s">
        <v>948</v>
      </c>
      <c r="C11" s="207" t="str">
        <f>IF('4. Barème E32b'!$AI$22=0,"X","")</f>
        <v>X</v>
      </c>
      <c r="D11" s="207" t="str">
        <f>IF('4. Barème E32b'!$AI$22=1,"X","")</f>
        <v/>
      </c>
      <c r="E11" s="207" t="str">
        <f>IF('4. Barème E32b'!$AI$22=2,"X","")</f>
        <v/>
      </c>
      <c r="F11" s="207" t="str">
        <f>IF('4. Barème E32b'!$AI$22=3,"X","")</f>
        <v/>
      </c>
      <c r="G11" s="207" t="str">
        <f>IF('4. Barème E32b'!$AI$22=4,"X","")</f>
        <v/>
      </c>
    </row>
    <row r="12" spans="1:7" ht="15" thickBot="1" x14ac:dyDescent="0.4">
      <c r="A12" s="326" t="s">
        <v>958</v>
      </c>
      <c r="B12" s="199" t="s">
        <v>647</v>
      </c>
      <c r="C12" s="207" t="str">
        <f>IF('4. Barème E32b'!$AM$22=0,"X","")</f>
        <v>X</v>
      </c>
      <c r="D12" s="207" t="str">
        <f>IF('4. Barème E32b'!$AM$22=1,"X","")</f>
        <v/>
      </c>
      <c r="E12" s="207" t="str">
        <f>IF('4. Barème E32b'!$AM$22=2,"X","")</f>
        <v/>
      </c>
      <c r="F12" s="207" t="str">
        <f>IF('4. Barème E32b'!$AM$22=3,"X","")</f>
        <v/>
      </c>
      <c r="G12" s="207" t="str">
        <f>IF('4. Barème E32b'!$AM$22=4,"X","")</f>
        <v/>
      </c>
    </row>
    <row r="13" spans="1:7" ht="19" thickBot="1" x14ac:dyDescent="0.5">
      <c r="A13" s="310" t="s">
        <v>944</v>
      </c>
      <c r="B13" s="311"/>
      <c r="C13" s="201" t="s">
        <v>624</v>
      </c>
      <c r="D13" s="202">
        <v>1</v>
      </c>
      <c r="E13" s="203">
        <v>2</v>
      </c>
      <c r="F13" s="204">
        <v>3</v>
      </c>
      <c r="G13" s="205">
        <v>4</v>
      </c>
    </row>
    <row r="14" spans="1:7" x14ac:dyDescent="0.35">
      <c r="A14" s="533" t="s">
        <v>415</v>
      </c>
      <c r="B14" s="534" t="s">
        <v>872</v>
      </c>
      <c r="C14" s="207" t="str">
        <f>IF('4. Barème E32b'!$AO$22=0,"X","")</f>
        <v>X</v>
      </c>
      <c r="D14" s="207" t="str">
        <f>IF('4. Barème E32b'!$AO$22=1,"X","")</f>
        <v/>
      </c>
      <c r="E14" s="207" t="str">
        <f>IF('4. Barème E32b'!$AO$22=2,"X","")</f>
        <v/>
      </c>
      <c r="F14" s="207" t="str">
        <f>IF('4. Barème E32b'!$AO$22=3,"X","")</f>
        <v/>
      </c>
      <c r="G14" s="207" t="str">
        <f>IF('4. Barème E32b'!$AO$22=4,"X","")</f>
        <v/>
      </c>
    </row>
    <row r="15" spans="1:7" ht="15" thickBot="1" x14ac:dyDescent="0.4">
      <c r="A15" s="533" t="s">
        <v>745</v>
      </c>
      <c r="B15" s="327" t="s">
        <v>947</v>
      </c>
      <c r="C15" s="207" t="str">
        <f>IF('4. Barème E32b'!$AQ$22=0,"X","")</f>
        <v>X</v>
      </c>
      <c r="D15" s="207" t="str">
        <f>IF('4. Barème E32b'!$AQ$22=1,"X","")</f>
        <v/>
      </c>
      <c r="E15" s="207" t="str">
        <f>IF('4. Barème E32b'!$AQ$22=2,"X","")</f>
        <v/>
      </c>
      <c r="F15" s="207" t="str">
        <f>IF('4. Barème E32b'!$AQ$22=3,"X","")</f>
        <v/>
      </c>
      <c r="G15" s="207" t="str">
        <f>IF('4. Barème E32b'!$AQ$22=4,"X","")</f>
        <v/>
      </c>
    </row>
    <row r="16" spans="1:7" ht="15" thickBot="1" x14ac:dyDescent="0.4">
      <c r="A16" s="533" t="s">
        <v>747</v>
      </c>
      <c r="B16" s="327" t="s">
        <v>946</v>
      </c>
      <c r="C16" s="207" t="str">
        <f>IF('4. Barème E32b'!$AS$22=0,"X","")</f>
        <v/>
      </c>
      <c r="D16" s="207" t="str">
        <f>IF('4. Barème E32b'!$AS$22=1,"X","")</f>
        <v/>
      </c>
      <c r="E16" s="207" t="str">
        <f>IF('4. Barème E32b'!$AS$22=2,"X","")</f>
        <v>X</v>
      </c>
      <c r="F16" s="207" t="str">
        <f>IF('4. Barème E32b'!$AS$22=3,"X","")</f>
        <v/>
      </c>
      <c r="G16" s="207" t="str">
        <f>IF('4. Barème E32b'!$AS$22=4,"X","")</f>
        <v/>
      </c>
    </row>
    <row r="17" spans="1:7" ht="15" thickBot="1" x14ac:dyDescent="0.4">
      <c r="A17" s="533" t="s">
        <v>951</v>
      </c>
      <c r="B17" s="327" t="s">
        <v>945</v>
      </c>
      <c r="C17" s="207" t="str">
        <f>IF('4. Barème E32b'!$AU$22=0,"X","")</f>
        <v>X</v>
      </c>
      <c r="D17" s="207" t="str">
        <f>IF('4. Barème E32b'!$AU$22=1,"X","")</f>
        <v/>
      </c>
      <c r="E17" s="207" t="str">
        <f>IF('4. Barème E32b'!$AU$22=2,"X","")</f>
        <v/>
      </c>
      <c r="F17" s="207" t="str">
        <f>IF('4. Barème E32b'!$AU$22=3,"X","")</f>
        <v/>
      </c>
      <c r="G17" s="207" t="str">
        <f>IF('4. Barème E32b'!$AU$22=4,"X","")</f>
        <v/>
      </c>
    </row>
  </sheetData>
  <sheetProtection sheet="1" objects="1" scenarios="1" selectLockedCells="1"/>
  <mergeCells count="5">
    <mergeCell ref="A13:B13"/>
    <mergeCell ref="A1:B2"/>
    <mergeCell ref="C1:C3"/>
    <mergeCell ref="D1:G1"/>
    <mergeCell ref="A3:B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I155"/>
  <sheetViews>
    <sheetView topLeftCell="M90" zoomScale="70" workbookViewId="0">
      <selection activeCell="F90" sqref="A90:XFD90"/>
    </sheetView>
  </sheetViews>
  <sheetFormatPr baseColWidth="10" defaultRowHeight="14.5" x14ac:dyDescent="0.35"/>
  <cols>
    <col min="1" max="1" width="53.54296875" customWidth="1"/>
    <col min="2" max="2" width="4.453125" customWidth="1"/>
    <col min="3" max="3" width="20.36328125" customWidth="1"/>
    <col min="4" max="4" width="10.36328125" style="11" customWidth="1"/>
    <col min="5" max="5" width="53.54296875" style="59" customWidth="1"/>
    <col min="6" max="6" width="4.453125" style="59" customWidth="1"/>
    <col min="7" max="7" width="20.36328125" style="59" customWidth="1"/>
    <col min="8" max="8" width="10.36328125" style="93" customWidth="1"/>
    <col min="9" max="9" width="10.90625" style="59"/>
    <col min="10" max="10" width="121.36328125" style="59" customWidth="1"/>
    <col min="11" max="11" width="10.36328125" style="93" customWidth="1"/>
    <col min="12" max="12" width="167.6328125" style="59" customWidth="1"/>
    <col min="13" max="13" width="10.54296875" style="59" customWidth="1"/>
    <col min="14" max="14" width="5.36328125" style="59" customWidth="1"/>
    <col min="15" max="15" width="14.36328125" style="93" customWidth="1"/>
    <col min="16" max="16" width="26.1796875" style="93" customWidth="1"/>
    <col min="17" max="21" width="3.6328125" style="93" customWidth="1"/>
    <col min="22" max="22" width="4.36328125" style="93" customWidth="1"/>
    <col min="23" max="23" width="3.6328125" style="93" customWidth="1"/>
    <col min="24" max="24" width="3.6328125" style="59" customWidth="1"/>
    <col min="25" max="26" width="10.90625" style="59"/>
    <col min="27" max="27" width="28.90625" style="59" customWidth="1"/>
    <col min="28" max="35" width="10.90625" style="59"/>
  </cols>
  <sheetData>
    <row r="1" spans="1:27" ht="54.5" customHeight="1" x14ac:dyDescent="0.35">
      <c r="A1" s="14" t="s">
        <v>170</v>
      </c>
      <c r="B1" s="322" t="s">
        <v>203</v>
      </c>
      <c r="C1" s="322"/>
      <c r="D1" s="10" t="s">
        <v>204</v>
      </c>
      <c r="E1" s="14" t="s">
        <v>170</v>
      </c>
      <c r="F1" s="322" t="s">
        <v>203</v>
      </c>
      <c r="G1" s="322"/>
      <c r="H1" s="226" t="s">
        <v>204</v>
      </c>
      <c r="I1" s="322" t="s">
        <v>100</v>
      </c>
      <c r="J1" s="322"/>
      <c r="K1" s="226" t="s">
        <v>204</v>
      </c>
      <c r="L1" t="s">
        <v>205</v>
      </c>
      <c r="M1" s="226" t="s">
        <v>204</v>
      </c>
      <c r="N1"/>
      <c r="O1" s="17" t="s">
        <v>206</v>
      </c>
      <c r="P1" s="17" t="s">
        <v>207</v>
      </c>
      <c r="Q1" s="17" t="s">
        <v>208</v>
      </c>
      <c r="R1" s="17" t="s">
        <v>209</v>
      </c>
      <c r="S1" s="17" t="s">
        <v>210</v>
      </c>
      <c r="T1" s="17" t="s">
        <v>211</v>
      </c>
      <c r="U1" s="17" t="s">
        <v>656</v>
      </c>
      <c r="V1" s="17" t="s">
        <v>213</v>
      </c>
      <c r="W1" s="17" t="s">
        <v>214</v>
      </c>
      <c r="X1" s="17" t="s">
        <v>215</v>
      </c>
      <c r="Y1"/>
      <c r="Z1"/>
      <c r="AA1"/>
    </row>
    <row r="2" spans="1:27" ht="15" thickBot="1" x14ac:dyDescent="0.4">
      <c r="A2" s="14"/>
      <c r="B2" s="10"/>
      <c r="C2" s="10"/>
      <c r="D2" s="10" t="s">
        <v>40</v>
      </c>
      <c r="E2"/>
      <c r="F2" s="226"/>
      <c r="G2" s="226"/>
      <c r="H2" s="226" t="s">
        <v>40</v>
      </c>
      <c r="I2" s="226" t="s">
        <v>40</v>
      </c>
      <c r="J2" s="226" t="s">
        <v>40</v>
      </c>
      <c r="K2" s="226" t="s">
        <v>40</v>
      </c>
      <c r="L2" s="11" t="s">
        <v>40</v>
      </c>
      <c r="M2" s="226" t="s">
        <v>40</v>
      </c>
      <c r="N2" s="226" t="s">
        <v>40</v>
      </c>
      <c r="O2" s="226" t="s">
        <v>40</v>
      </c>
      <c r="P2" s="226" t="s">
        <v>40</v>
      </c>
      <c r="Q2" s="11"/>
      <c r="R2" s="11"/>
      <c r="S2" s="11"/>
      <c r="T2" s="11"/>
      <c r="U2" s="11"/>
      <c r="V2" s="11"/>
      <c r="W2" s="11"/>
      <c r="X2"/>
      <c r="Y2"/>
      <c r="Z2" t="s">
        <v>216</v>
      </c>
      <c r="AA2"/>
    </row>
    <row r="3" spans="1:27" ht="15" customHeight="1" thickBot="1" x14ac:dyDescent="0.4">
      <c r="A3" s="16" t="s">
        <v>173</v>
      </c>
      <c r="B3" s="14" t="s">
        <v>217</v>
      </c>
      <c r="C3" s="323" t="s">
        <v>218</v>
      </c>
      <c r="D3" s="18" t="s">
        <v>219</v>
      </c>
      <c r="E3" s="328" t="s">
        <v>657</v>
      </c>
      <c r="F3" s="14" t="s">
        <v>217</v>
      </c>
      <c r="G3" s="322" t="s">
        <v>218</v>
      </c>
      <c r="H3" s="329" t="s">
        <v>219</v>
      </c>
      <c r="I3" s="14" t="s">
        <v>220</v>
      </c>
      <c r="J3" s="35" t="s">
        <v>221</v>
      </c>
      <c r="K3" s="329" t="s">
        <v>219</v>
      </c>
      <c r="L3" s="330" t="s">
        <v>658</v>
      </c>
      <c r="M3" s="329" t="s">
        <v>219</v>
      </c>
      <c r="N3" s="14" t="s">
        <v>220</v>
      </c>
      <c r="O3" s="331" t="s">
        <v>222</v>
      </c>
      <c r="P3" s="331" t="s">
        <v>659</v>
      </c>
      <c r="Q3" s="332" t="s">
        <v>156</v>
      </c>
      <c r="R3" s="332" t="s">
        <v>156</v>
      </c>
      <c r="S3" s="332" t="s">
        <v>156</v>
      </c>
      <c r="T3" s="332" t="s">
        <v>156</v>
      </c>
      <c r="U3" s="332" t="s">
        <v>156</v>
      </c>
      <c r="V3" s="332" t="s">
        <v>156</v>
      </c>
      <c r="W3" s="332" t="s">
        <v>156</v>
      </c>
      <c r="X3" s="332" t="s">
        <v>156</v>
      </c>
      <c r="Y3"/>
      <c r="Z3" t="s">
        <v>40</v>
      </c>
      <c r="AA3" t="s">
        <v>40</v>
      </c>
    </row>
    <row r="4" spans="1:27" x14ac:dyDescent="0.35">
      <c r="A4" s="16" t="s">
        <v>66</v>
      </c>
      <c r="B4" s="19"/>
      <c r="C4" s="323"/>
      <c r="D4" s="20" t="s">
        <v>223</v>
      </c>
      <c r="E4" s="328" t="s">
        <v>173</v>
      </c>
      <c r="F4" s="333"/>
      <c r="G4" s="322"/>
      <c r="H4" s="334" t="s">
        <v>223</v>
      </c>
      <c r="I4" s="14" t="s">
        <v>220</v>
      </c>
      <c r="J4" s="36" t="s">
        <v>221</v>
      </c>
      <c r="K4" s="334" t="s">
        <v>223</v>
      </c>
      <c r="L4" s="335" t="s">
        <v>660</v>
      </c>
      <c r="M4" s="334" t="s">
        <v>223</v>
      </c>
      <c r="N4" s="14" t="s">
        <v>220</v>
      </c>
      <c r="O4" s="336" t="s">
        <v>222</v>
      </c>
      <c r="P4" s="336" t="s">
        <v>659</v>
      </c>
      <c r="Q4" s="332" t="s">
        <v>156</v>
      </c>
      <c r="R4" s="332" t="s">
        <v>156</v>
      </c>
      <c r="S4" s="332" t="s">
        <v>156</v>
      </c>
      <c r="T4" s="332" t="s">
        <v>156</v>
      </c>
      <c r="U4" s="332" t="s">
        <v>156</v>
      </c>
      <c r="V4" s="332" t="s">
        <v>156</v>
      </c>
      <c r="W4" s="332" t="s">
        <v>156</v>
      </c>
      <c r="X4" s="332" t="s">
        <v>156</v>
      </c>
      <c r="Y4"/>
      <c r="Z4" s="337" t="s">
        <v>222</v>
      </c>
      <c r="AA4" s="338" t="s">
        <v>659</v>
      </c>
    </row>
    <row r="5" spans="1:27" x14ac:dyDescent="0.35">
      <c r="A5" s="16" t="s">
        <v>176</v>
      </c>
      <c r="B5" s="19"/>
      <c r="C5" s="323"/>
      <c r="D5" s="20" t="s">
        <v>224</v>
      </c>
      <c r="E5" s="328" t="s">
        <v>66</v>
      </c>
      <c r="F5" s="333"/>
      <c r="G5" s="322"/>
      <c r="H5" s="334" t="s">
        <v>224</v>
      </c>
      <c r="I5" s="14" t="s">
        <v>220</v>
      </c>
      <c r="J5" s="36" t="s">
        <v>221</v>
      </c>
      <c r="K5" s="334" t="s">
        <v>224</v>
      </c>
      <c r="L5" s="335" t="s">
        <v>225</v>
      </c>
      <c r="M5" s="334" t="s">
        <v>224</v>
      </c>
      <c r="N5" s="14" t="s">
        <v>220</v>
      </c>
      <c r="O5" s="336" t="s">
        <v>222</v>
      </c>
      <c r="P5" s="336" t="s">
        <v>659</v>
      </c>
      <c r="Q5" s="332" t="s">
        <v>156</v>
      </c>
      <c r="R5" s="332" t="s">
        <v>156</v>
      </c>
      <c r="S5" s="332" t="s">
        <v>156</v>
      </c>
      <c r="T5" s="332" t="s">
        <v>156</v>
      </c>
      <c r="U5" s="332" t="s">
        <v>156</v>
      </c>
      <c r="V5" s="332" t="s">
        <v>156</v>
      </c>
      <c r="W5" s="332" t="s">
        <v>156</v>
      </c>
      <c r="X5" s="332" t="s">
        <v>156</v>
      </c>
      <c r="Y5"/>
      <c r="Z5" s="339" t="s">
        <v>226</v>
      </c>
      <c r="AA5" s="340" t="s">
        <v>661</v>
      </c>
    </row>
    <row r="6" spans="1:27" ht="15" thickBot="1" x14ac:dyDescent="0.4">
      <c r="A6" s="16" t="s">
        <v>227</v>
      </c>
      <c r="B6" s="19"/>
      <c r="C6" s="14"/>
      <c r="D6" s="20" t="s">
        <v>228</v>
      </c>
      <c r="E6" s="328" t="s">
        <v>662</v>
      </c>
      <c r="F6" s="333"/>
      <c r="G6" s="14"/>
      <c r="H6" s="341" t="s">
        <v>230</v>
      </c>
      <c r="I6" s="14" t="s">
        <v>220</v>
      </c>
      <c r="J6" s="342" t="s">
        <v>221</v>
      </c>
      <c r="K6" s="341" t="s">
        <v>230</v>
      </c>
      <c r="L6" s="343" t="s">
        <v>231</v>
      </c>
      <c r="M6" s="341" t="s">
        <v>230</v>
      </c>
      <c r="N6" s="14" t="s">
        <v>220</v>
      </c>
      <c r="O6" s="344" t="s">
        <v>222</v>
      </c>
      <c r="P6" s="344" t="s">
        <v>659</v>
      </c>
      <c r="Q6" s="332" t="s">
        <v>156</v>
      </c>
      <c r="R6" s="332" t="s">
        <v>156</v>
      </c>
      <c r="S6" s="332" t="s">
        <v>156</v>
      </c>
      <c r="T6" s="332" t="s">
        <v>156</v>
      </c>
      <c r="U6" s="332" t="s">
        <v>156</v>
      </c>
      <c r="V6" s="332" t="s">
        <v>156</v>
      </c>
      <c r="W6" s="332" t="s">
        <v>156</v>
      </c>
      <c r="X6" s="332" t="s">
        <v>156</v>
      </c>
      <c r="Y6"/>
      <c r="Z6" s="345" t="s">
        <v>229</v>
      </c>
      <c r="AA6" s="346" t="s">
        <v>663</v>
      </c>
    </row>
    <row r="7" spans="1:27" ht="15" thickBot="1" x14ac:dyDescent="0.4">
      <c r="B7" s="19"/>
      <c r="C7" s="14"/>
      <c r="D7" s="21" t="s">
        <v>230</v>
      </c>
      <c r="E7" s="328" t="s">
        <v>664</v>
      </c>
      <c r="F7" s="14"/>
      <c r="G7" s="14"/>
      <c r="H7" s="347" t="s">
        <v>233</v>
      </c>
      <c r="I7" s="14" t="s">
        <v>234</v>
      </c>
      <c r="J7" s="35" t="s">
        <v>235</v>
      </c>
      <c r="K7" s="347" t="s">
        <v>233</v>
      </c>
      <c r="L7" s="348" t="s">
        <v>236</v>
      </c>
      <c r="M7" s="347" t="s">
        <v>233</v>
      </c>
      <c r="N7" s="14" t="s">
        <v>234</v>
      </c>
      <c r="O7" s="349" t="s">
        <v>226</v>
      </c>
      <c r="P7" s="349" t="s">
        <v>661</v>
      </c>
      <c r="Q7" s="350"/>
      <c r="R7" s="350" t="s">
        <v>156</v>
      </c>
      <c r="S7" s="350" t="s">
        <v>156</v>
      </c>
      <c r="T7" s="350" t="s">
        <v>156</v>
      </c>
      <c r="U7" s="350"/>
      <c r="V7" s="350" t="s">
        <v>156</v>
      </c>
      <c r="W7" s="350"/>
      <c r="X7" s="351"/>
      <c r="Y7"/>
      <c r="Z7"/>
      <c r="AA7"/>
    </row>
    <row r="8" spans="1:27" x14ac:dyDescent="0.35">
      <c r="A8" s="14"/>
      <c r="B8" s="14"/>
      <c r="C8" s="14"/>
      <c r="D8" s="22" t="s">
        <v>233</v>
      </c>
      <c r="E8" s="14"/>
      <c r="F8" s="14"/>
      <c r="G8" s="14"/>
      <c r="H8" s="352" t="s">
        <v>237</v>
      </c>
      <c r="I8" s="14" t="s">
        <v>234</v>
      </c>
      <c r="J8" s="36" t="s">
        <v>235</v>
      </c>
      <c r="K8" s="352" t="s">
        <v>237</v>
      </c>
      <c r="L8" s="353" t="s">
        <v>238</v>
      </c>
      <c r="M8" s="352" t="s">
        <v>237</v>
      </c>
      <c r="N8" s="14" t="s">
        <v>234</v>
      </c>
      <c r="O8" s="354" t="s">
        <v>226</v>
      </c>
      <c r="P8" s="354" t="s">
        <v>661</v>
      </c>
      <c r="Q8" s="350"/>
      <c r="R8" s="350" t="s">
        <v>156</v>
      </c>
      <c r="S8" s="350" t="s">
        <v>156</v>
      </c>
      <c r="T8" s="350" t="s">
        <v>156</v>
      </c>
      <c r="U8" s="350"/>
      <c r="V8" s="350" t="s">
        <v>156</v>
      </c>
      <c r="W8" s="350"/>
      <c r="X8" s="351"/>
      <c r="Y8"/>
      <c r="Z8"/>
      <c r="AA8"/>
    </row>
    <row r="9" spans="1:27" ht="15" thickBot="1" x14ac:dyDescent="0.4">
      <c r="A9" s="14"/>
      <c r="B9" s="14"/>
      <c r="C9" s="14"/>
      <c r="D9" s="24" t="s">
        <v>237</v>
      </c>
      <c r="E9" s="14"/>
      <c r="F9" s="14"/>
      <c r="G9" s="14"/>
      <c r="H9" s="352" t="s">
        <v>239</v>
      </c>
      <c r="I9" s="14" t="s">
        <v>234</v>
      </c>
      <c r="J9" s="342" t="s">
        <v>235</v>
      </c>
      <c r="K9" s="352" t="s">
        <v>239</v>
      </c>
      <c r="L9" s="353" t="s">
        <v>665</v>
      </c>
      <c r="M9" s="352" t="s">
        <v>239</v>
      </c>
      <c r="N9" s="14" t="s">
        <v>234</v>
      </c>
      <c r="O9" s="355" t="s">
        <v>226</v>
      </c>
      <c r="P9" s="355" t="s">
        <v>666</v>
      </c>
      <c r="Q9" s="350"/>
      <c r="R9" s="350" t="s">
        <v>156</v>
      </c>
      <c r="S9" s="350" t="s">
        <v>156</v>
      </c>
      <c r="T9" s="350" t="s">
        <v>156</v>
      </c>
      <c r="U9" s="350"/>
      <c r="V9" s="350" t="s">
        <v>156</v>
      </c>
      <c r="W9" s="350"/>
      <c r="X9" s="351"/>
      <c r="Y9"/>
      <c r="Z9"/>
      <c r="AA9"/>
    </row>
    <row r="10" spans="1:27" x14ac:dyDescent="0.35">
      <c r="A10" s="14"/>
      <c r="B10" s="14"/>
      <c r="C10" s="14"/>
      <c r="D10" s="24" t="s">
        <v>239</v>
      </c>
      <c r="E10" s="14"/>
      <c r="F10" s="14"/>
      <c r="G10" s="14"/>
      <c r="H10" s="356" t="s">
        <v>241</v>
      </c>
      <c r="I10" s="14" t="s">
        <v>242</v>
      </c>
      <c r="J10" s="35" t="s">
        <v>243</v>
      </c>
      <c r="K10" s="356" t="s">
        <v>241</v>
      </c>
      <c r="L10" s="357" t="s">
        <v>244</v>
      </c>
      <c r="M10" s="356" t="s">
        <v>241</v>
      </c>
      <c r="N10" s="14" t="s">
        <v>242</v>
      </c>
      <c r="O10" s="358" t="s">
        <v>667</v>
      </c>
      <c r="P10" s="358" t="s">
        <v>659</v>
      </c>
      <c r="Q10" s="359" t="s">
        <v>156</v>
      </c>
      <c r="R10" s="359" t="s">
        <v>156</v>
      </c>
      <c r="S10" s="359" t="s">
        <v>156</v>
      </c>
      <c r="T10" s="359" t="s">
        <v>156</v>
      </c>
      <c r="U10" s="359" t="s">
        <v>156</v>
      </c>
      <c r="V10" s="359" t="s">
        <v>156</v>
      </c>
      <c r="W10" s="359" t="s">
        <v>156</v>
      </c>
      <c r="X10" s="359" t="s">
        <v>156</v>
      </c>
      <c r="Y10"/>
      <c r="Z10"/>
      <c r="AA10"/>
    </row>
    <row r="11" spans="1:27" ht="15" thickBot="1" x14ac:dyDescent="0.4">
      <c r="A11" s="14"/>
      <c r="B11" s="14"/>
      <c r="C11" s="14"/>
      <c r="D11" s="25" t="s">
        <v>240</v>
      </c>
      <c r="E11" s="14"/>
      <c r="F11" s="14"/>
      <c r="G11" s="14"/>
      <c r="H11" s="360" t="s">
        <v>245</v>
      </c>
      <c r="I11" s="14" t="s">
        <v>242</v>
      </c>
      <c r="J11" s="36" t="s">
        <v>243</v>
      </c>
      <c r="K11" s="360" t="s">
        <v>245</v>
      </c>
      <c r="L11" s="361" t="s">
        <v>246</v>
      </c>
      <c r="M11" s="360" t="s">
        <v>245</v>
      </c>
      <c r="N11" s="14" t="s">
        <v>242</v>
      </c>
      <c r="O11" s="362" t="s">
        <v>667</v>
      </c>
      <c r="P11" s="362" t="s">
        <v>659</v>
      </c>
      <c r="Q11" s="359" t="s">
        <v>156</v>
      </c>
      <c r="R11" s="359" t="s">
        <v>156</v>
      </c>
      <c r="S11" s="359" t="s">
        <v>156</v>
      </c>
      <c r="T11" s="359" t="s">
        <v>156</v>
      </c>
      <c r="U11" s="359" t="s">
        <v>156</v>
      </c>
      <c r="V11" s="359" t="s">
        <v>156</v>
      </c>
      <c r="W11" s="359" t="s">
        <v>156</v>
      </c>
      <c r="X11" s="359" t="s">
        <v>156</v>
      </c>
      <c r="Y11"/>
      <c r="Z11"/>
      <c r="AA11"/>
    </row>
    <row r="12" spans="1:27" x14ac:dyDescent="0.35">
      <c r="A12" s="14"/>
      <c r="B12" s="14"/>
      <c r="C12" s="14"/>
      <c r="D12" s="26" t="s">
        <v>241</v>
      </c>
      <c r="E12" s="14"/>
      <c r="F12" s="14"/>
      <c r="G12" s="14"/>
      <c r="H12" s="360" t="s">
        <v>247</v>
      </c>
      <c r="I12" s="14" t="s">
        <v>242</v>
      </c>
      <c r="J12" s="36" t="s">
        <v>243</v>
      </c>
      <c r="K12" s="360" t="s">
        <v>247</v>
      </c>
      <c r="L12" s="361" t="s">
        <v>668</v>
      </c>
      <c r="M12" s="360" t="s">
        <v>247</v>
      </c>
      <c r="N12" s="14" t="s">
        <v>242</v>
      </c>
      <c r="O12" s="362" t="s">
        <v>667</v>
      </c>
      <c r="P12" s="362" t="s">
        <v>659</v>
      </c>
      <c r="Q12" s="359" t="s">
        <v>156</v>
      </c>
      <c r="R12" s="359" t="s">
        <v>156</v>
      </c>
      <c r="S12" s="359" t="s">
        <v>156</v>
      </c>
      <c r="T12" s="359" t="s">
        <v>156</v>
      </c>
      <c r="U12" s="359" t="s">
        <v>156</v>
      </c>
      <c r="V12" s="359" t="s">
        <v>156</v>
      </c>
      <c r="W12" s="359" t="s">
        <v>156</v>
      </c>
      <c r="X12" s="359" t="s">
        <v>156</v>
      </c>
      <c r="Y12"/>
      <c r="Z12"/>
      <c r="AA12"/>
    </row>
    <row r="13" spans="1:27" x14ac:dyDescent="0.35">
      <c r="A13" s="14"/>
      <c r="B13" s="14"/>
      <c r="C13" s="14"/>
      <c r="D13" s="27" t="s">
        <v>245</v>
      </c>
      <c r="E13" s="14"/>
      <c r="F13" s="14"/>
      <c r="G13" s="14"/>
      <c r="H13" s="360" t="s">
        <v>248</v>
      </c>
      <c r="I13" s="14" t="s">
        <v>242</v>
      </c>
      <c r="J13" s="36" t="s">
        <v>243</v>
      </c>
      <c r="K13" s="360" t="s">
        <v>248</v>
      </c>
      <c r="L13" s="361" t="s">
        <v>249</v>
      </c>
      <c r="M13" s="360" t="s">
        <v>248</v>
      </c>
      <c r="N13" s="14" t="s">
        <v>242</v>
      </c>
      <c r="O13" s="362" t="s">
        <v>667</v>
      </c>
      <c r="P13" s="362" t="s">
        <v>659</v>
      </c>
      <c r="Q13" s="359" t="s">
        <v>156</v>
      </c>
      <c r="R13" s="359" t="s">
        <v>156</v>
      </c>
      <c r="S13" s="359" t="s">
        <v>156</v>
      </c>
      <c r="T13" s="359" t="s">
        <v>156</v>
      </c>
      <c r="U13" s="359" t="s">
        <v>156</v>
      </c>
      <c r="V13" s="359" t="s">
        <v>156</v>
      </c>
      <c r="W13" s="359" t="s">
        <v>156</v>
      </c>
      <c r="X13" s="359" t="s">
        <v>156</v>
      </c>
      <c r="Y13"/>
      <c r="Z13"/>
      <c r="AA13"/>
    </row>
    <row r="14" spans="1:27" ht="15" thickBot="1" x14ac:dyDescent="0.4">
      <c r="A14" s="14"/>
      <c r="B14" s="14"/>
      <c r="C14" s="14"/>
      <c r="D14" s="27" t="s">
        <v>247</v>
      </c>
      <c r="E14" s="14"/>
      <c r="F14" s="14"/>
      <c r="G14" s="14"/>
      <c r="H14" s="363" t="s">
        <v>250</v>
      </c>
      <c r="I14" s="14" t="s">
        <v>242</v>
      </c>
      <c r="J14" s="342" t="s">
        <v>243</v>
      </c>
      <c r="K14" s="363" t="s">
        <v>250</v>
      </c>
      <c r="L14" s="364" t="s">
        <v>254</v>
      </c>
      <c r="M14" s="363" t="s">
        <v>250</v>
      </c>
      <c r="N14" s="14" t="s">
        <v>242</v>
      </c>
      <c r="O14" s="365" t="s">
        <v>667</v>
      </c>
      <c r="P14" s="365" t="s">
        <v>659</v>
      </c>
      <c r="Q14" s="359" t="s">
        <v>156</v>
      </c>
      <c r="R14" s="359" t="s">
        <v>156</v>
      </c>
      <c r="S14" s="359" t="s">
        <v>156</v>
      </c>
      <c r="T14" s="359" t="s">
        <v>156</v>
      </c>
      <c r="U14" s="359" t="s">
        <v>156</v>
      </c>
      <c r="V14" s="359" t="s">
        <v>156</v>
      </c>
      <c r="W14" s="359" t="s">
        <v>156</v>
      </c>
      <c r="X14" s="359" t="s">
        <v>156</v>
      </c>
      <c r="Y14"/>
      <c r="Z14"/>
      <c r="AA14"/>
    </row>
    <row r="15" spans="1:27" x14ac:dyDescent="0.35">
      <c r="A15" s="14"/>
      <c r="B15" s="14"/>
      <c r="C15" s="14"/>
      <c r="D15" s="27" t="s">
        <v>248</v>
      </c>
      <c r="E15" s="14"/>
      <c r="F15" s="14"/>
      <c r="G15" s="14"/>
      <c r="H15" s="366" t="s">
        <v>251</v>
      </c>
      <c r="I15" s="14" t="s">
        <v>252</v>
      </c>
      <c r="J15" s="35" t="s">
        <v>253</v>
      </c>
      <c r="K15" s="366" t="s">
        <v>251</v>
      </c>
      <c r="L15" s="367" t="s">
        <v>254</v>
      </c>
      <c r="M15" s="366" t="s">
        <v>251</v>
      </c>
      <c r="N15" s="14" t="s">
        <v>252</v>
      </c>
      <c r="O15" s="368" t="s">
        <v>229</v>
      </c>
      <c r="P15" s="369" t="s">
        <v>663</v>
      </c>
      <c r="Q15" s="370"/>
      <c r="R15" s="370"/>
      <c r="S15" s="370" t="s">
        <v>156</v>
      </c>
      <c r="T15" s="370"/>
      <c r="U15" s="370" t="s">
        <v>156</v>
      </c>
      <c r="V15" s="370" t="s">
        <v>156</v>
      </c>
      <c r="W15" s="370" t="s">
        <v>156</v>
      </c>
      <c r="X15" s="370" t="s">
        <v>156</v>
      </c>
      <c r="Y15"/>
      <c r="Z15"/>
      <c r="AA15"/>
    </row>
    <row r="16" spans="1:27" ht="15" thickBot="1" x14ac:dyDescent="0.4">
      <c r="A16" s="14"/>
      <c r="B16" s="14"/>
      <c r="C16" s="14"/>
      <c r="D16" s="28" t="s">
        <v>250</v>
      </c>
      <c r="E16" s="14"/>
      <c r="F16" s="14"/>
      <c r="G16" s="14"/>
      <c r="H16" s="371" t="s">
        <v>255</v>
      </c>
      <c r="I16" s="14" t="s">
        <v>252</v>
      </c>
      <c r="J16" s="36" t="s">
        <v>253</v>
      </c>
      <c r="K16" s="371" t="s">
        <v>255</v>
      </c>
      <c r="L16" s="372" t="s">
        <v>256</v>
      </c>
      <c r="M16" s="371" t="s">
        <v>255</v>
      </c>
      <c r="N16" s="14" t="s">
        <v>252</v>
      </c>
      <c r="O16" s="373" t="s">
        <v>229</v>
      </c>
      <c r="P16" s="374" t="s">
        <v>663</v>
      </c>
      <c r="Q16" s="370"/>
      <c r="R16" s="370"/>
      <c r="S16" s="370" t="s">
        <v>156</v>
      </c>
      <c r="T16" s="370"/>
      <c r="U16" s="370" t="s">
        <v>156</v>
      </c>
      <c r="V16" s="370" t="s">
        <v>156</v>
      </c>
      <c r="W16" s="370" t="s">
        <v>156</v>
      </c>
      <c r="X16" s="370" t="s">
        <v>156</v>
      </c>
      <c r="Y16"/>
      <c r="Z16"/>
      <c r="AA16"/>
    </row>
    <row r="17" spans="1:27" x14ac:dyDescent="0.35">
      <c r="A17" s="14"/>
      <c r="B17" s="14"/>
      <c r="C17" s="14"/>
      <c r="D17" s="29" t="s">
        <v>251</v>
      </c>
      <c r="E17" s="14"/>
      <c r="F17" s="14"/>
      <c r="G17" s="14"/>
      <c r="H17" s="371" t="s">
        <v>257</v>
      </c>
      <c r="I17" s="14" t="s">
        <v>252</v>
      </c>
      <c r="J17" s="36" t="s">
        <v>253</v>
      </c>
      <c r="K17" s="371" t="s">
        <v>257</v>
      </c>
      <c r="L17" s="372" t="s">
        <v>258</v>
      </c>
      <c r="M17" s="371" t="s">
        <v>257</v>
      </c>
      <c r="N17" s="14" t="s">
        <v>252</v>
      </c>
      <c r="O17" s="373" t="s">
        <v>229</v>
      </c>
      <c r="P17" s="374" t="s">
        <v>663</v>
      </c>
      <c r="Q17" s="370"/>
      <c r="R17" s="370"/>
      <c r="S17" s="370" t="s">
        <v>156</v>
      </c>
      <c r="T17" s="370"/>
      <c r="U17" s="370" t="s">
        <v>156</v>
      </c>
      <c r="V17" s="370" t="s">
        <v>156</v>
      </c>
      <c r="W17" s="370" t="s">
        <v>156</v>
      </c>
      <c r="X17" s="370" t="s">
        <v>156</v>
      </c>
      <c r="Y17"/>
      <c r="Z17"/>
      <c r="AA17"/>
    </row>
    <row r="18" spans="1:27" ht="15" thickBot="1" x14ac:dyDescent="0.4">
      <c r="A18" s="14"/>
      <c r="B18" s="14"/>
      <c r="C18" s="14"/>
      <c r="D18" s="30" t="s">
        <v>255</v>
      </c>
      <c r="E18" s="14"/>
      <c r="F18" s="14"/>
      <c r="G18" s="14"/>
      <c r="H18" s="375" t="s">
        <v>259</v>
      </c>
      <c r="I18" s="14" t="s">
        <v>252</v>
      </c>
      <c r="J18" s="342" t="s">
        <v>253</v>
      </c>
      <c r="K18" s="375" t="s">
        <v>259</v>
      </c>
      <c r="L18" s="376" t="s">
        <v>260</v>
      </c>
      <c r="M18" s="375" t="s">
        <v>259</v>
      </c>
      <c r="N18" s="14" t="s">
        <v>252</v>
      </c>
      <c r="O18" s="377" t="s">
        <v>229</v>
      </c>
      <c r="P18" s="374" t="s">
        <v>663</v>
      </c>
      <c r="Q18" s="370"/>
      <c r="R18" s="370"/>
      <c r="S18" s="370" t="s">
        <v>156</v>
      </c>
      <c r="T18" s="370"/>
      <c r="U18" s="370" t="s">
        <v>156</v>
      </c>
      <c r="V18" s="370" t="s">
        <v>156</v>
      </c>
      <c r="W18" s="370" t="s">
        <v>156</v>
      </c>
      <c r="X18" s="370" t="s">
        <v>156</v>
      </c>
      <c r="Y18"/>
      <c r="Z18"/>
      <c r="AA18"/>
    </row>
    <row r="19" spans="1:27" x14ac:dyDescent="0.35">
      <c r="A19" s="14"/>
      <c r="B19" s="14"/>
      <c r="C19" s="14"/>
      <c r="D19" s="30" t="s">
        <v>257</v>
      </c>
      <c r="E19" s="14"/>
      <c r="F19" s="14"/>
      <c r="G19" s="14"/>
      <c r="H19" s="378" t="s">
        <v>261</v>
      </c>
      <c r="I19" s="379" t="s">
        <v>262</v>
      </c>
      <c r="J19" s="380" t="s">
        <v>263</v>
      </c>
      <c r="K19" s="378" t="s">
        <v>261</v>
      </c>
      <c r="L19" s="381" t="s">
        <v>264</v>
      </c>
      <c r="M19" s="382" t="s">
        <v>261</v>
      </c>
      <c r="N19" s="379" t="s">
        <v>262</v>
      </c>
      <c r="O19" s="383" t="s">
        <v>669</v>
      </c>
      <c r="P19" s="384" t="s">
        <v>659</v>
      </c>
      <c r="Q19" s="385" t="s">
        <v>156</v>
      </c>
      <c r="R19" s="385" t="s">
        <v>156</v>
      </c>
      <c r="S19" s="385" t="s">
        <v>156</v>
      </c>
      <c r="T19" s="385" t="s">
        <v>156</v>
      </c>
      <c r="U19" s="385" t="s">
        <v>156</v>
      </c>
      <c r="V19" s="385" t="s">
        <v>156</v>
      </c>
      <c r="W19" s="385" t="s">
        <v>156</v>
      </c>
      <c r="X19" s="385" t="s">
        <v>156</v>
      </c>
      <c r="Y19"/>
      <c r="Z19"/>
      <c r="AA19"/>
    </row>
    <row r="20" spans="1:27" ht="15" thickBot="1" x14ac:dyDescent="0.4">
      <c r="A20" s="14"/>
      <c r="B20" s="14"/>
      <c r="C20" s="14"/>
      <c r="D20" s="31" t="s">
        <v>259</v>
      </c>
      <c r="E20" s="14"/>
      <c r="F20" s="14"/>
      <c r="G20" s="14"/>
      <c r="H20" s="386" t="s">
        <v>265</v>
      </c>
      <c r="I20" s="379" t="s">
        <v>262</v>
      </c>
      <c r="J20" s="23" t="s">
        <v>263</v>
      </c>
      <c r="K20" s="386" t="s">
        <v>265</v>
      </c>
      <c r="L20" s="387" t="s">
        <v>670</v>
      </c>
      <c r="M20" s="388" t="s">
        <v>265</v>
      </c>
      <c r="N20" s="379" t="s">
        <v>262</v>
      </c>
      <c r="O20" s="389" t="s">
        <v>669</v>
      </c>
      <c r="P20" s="390" t="s">
        <v>659</v>
      </c>
      <c r="Q20" s="385" t="s">
        <v>156</v>
      </c>
      <c r="R20" s="385" t="s">
        <v>156</v>
      </c>
      <c r="S20" s="385" t="s">
        <v>156</v>
      </c>
      <c r="T20" s="385" t="s">
        <v>156</v>
      </c>
      <c r="U20" s="385" t="s">
        <v>156</v>
      </c>
      <c r="V20" s="385" t="s">
        <v>156</v>
      </c>
      <c r="W20" s="385" t="s">
        <v>156</v>
      </c>
      <c r="X20" s="385" t="s">
        <v>156</v>
      </c>
      <c r="Y20"/>
      <c r="Z20"/>
      <c r="AA20"/>
    </row>
    <row r="21" spans="1:27" ht="14.75" customHeight="1" x14ac:dyDescent="0.35">
      <c r="A21" s="14"/>
      <c r="B21" s="14"/>
      <c r="C21" s="14"/>
      <c r="D21" s="32" t="s">
        <v>261</v>
      </c>
      <c r="E21" s="14"/>
      <c r="F21" s="14"/>
      <c r="G21" s="14"/>
      <c r="H21" s="386" t="s">
        <v>266</v>
      </c>
      <c r="I21" s="379" t="s">
        <v>262</v>
      </c>
      <c r="J21" s="23" t="s">
        <v>263</v>
      </c>
      <c r="K21" s="386" t="s">
        <v>266</v>
      </c>
      <c r="L21" s="387" t="s">
        <v>267</v>
      </c>
      <c r="M21" s="388" t="s">
        <v>266</v>
      </c>
      <c r="N21" s="379" t="s">
        <v>262</v>
      </c>
      <c r="O21" s="389" t="s">
        <v>669</v>
      </c>
      <c r="P21" s="390" t="s">
        <v>659</v>
      </c>
      <c r="Q21" s="385" t="s">
        <v>156</v>
      </c>
      <c r="R21" s="385" t="s">
        <v>156</v>
      </c>
      <c r="S21" s="385" t="s">
        <v>156</v>
      </c>
      <c r="T21" s="385" t="s">
        <v>156</v>
      </c>
      <c r="U21" s="385" t="s">
        <v>156</v>
      </c>
      <c r="V21" s="385" t="s">
        <v>156</v>
      </c>
      <c r="W21" s="385" t="s">
        <v>156</v>
      </c>
      <c r="X21" s="385" t="s">
        <v>156</v>
      </c>
      <c r="Y21"/>
      <c r="Z21"/>
      <c r="AA21"/>
    </row>
    <row r="22" spans="1:27" ht="15" thickBot="1" x14ac:dyDescent="0.4">
      <c r="A22" s="14"/>
      <c r="B22" s="14"/>
      <c r="C22" s="14"/>
      <c r="D22" s="33" t="s">
        <v>265</v>
      </c>
      <c r="E22" s="14"/>
      <c r="F22" s="14"/>
      <c r="G22" s="14"/>
      <c r="H22" s="391" t="s">
        <v>268</v>
      </c>
      <c r="I22" s="379" t="s">
        <v>262</v>
      </c>
      <c r="J22" s="23" t="s">
        <v>263</v>
      </c>
      <c r="K22" s="391" t="s">
        <v>268</v>
      </c>
      <c r="L22" s="392" t="s">
        <v>269</v>
      </c>
      <c r="M22" s="393" t="s">
        <v>268</v>
      </c>
      <c r="N22" s="379" t="s">
        <v>262</v>
      </c>
      <c r="O22" s="394" t="s">
        <v>669</v>
      </c>
      <c r="P22" s="395" t="s">
        <v>659</v>
      </c>
      <c r="Q22" s="385" t="s">
        <v>156</v>
      </c>
      <c r="R22" s="385" t="s">
        <v>156</v>
      </c>
      <c r="S22" s="385" t="s">
        <v>156</v>
      </c>
      <c r="T22" s="385" t="s">
        <v>156</v>
      </c>
      <c r="U22" s="385" t="s">
        <v>156</v>
      </c>
      <c r="V22" s="385" t="s">
        <v>156</v>
      </c>
      <c r="W22" s="385" t="s">
        <v>156</v>
      </c>
      <c r="X22" s="385" t="s">
        <v>156</v>
      </c>
      <c r="Y22"/>
      <c r="Z22"/>
      <c r="AA22"/>
    </row>
    <row r="23" spans="1:27" x14ac:dyDescent="0.35">
      <c r="A23" s="14"/>
      <c r="B23" s="14"/>
      <c r="C23" s="14"/>
      <c r="D23" s="33" t="s">
        <v>266</v>
      </c>
      <c r="E23" s="14"/>
      <c r="F23"/>
      <c r="G23"/>
      <c r="H23" s="226"/>
      <c r="I23" s="14"/>
      <c r="J23"/>
      <c r="K23" s="226"/>
      <c r="L23"/>
      <c r="M23" s="226"/>
      <c r="N23" s="14"/>
      <c r="O23" s="11"/>
      <c r="P23" s="11"/>
      <c r="Q23" s="11"/>
      <c r="R23" s="11"/>
      <c r="S23" s="11"/>
      <c r="T23" s="11"/>
      <c r="U23" s="11"/>
      <c r="V23" s="11"/>
      <c r="W23" s="11"/>
      <c r="X23"/>
      <c r="Y23"/>
      <c r="Z23"/>
      <c r="AA23"/>
    </row>
    <row r="24" spans="1:27" ht="15" thickBot="1" x14ac:dyDescent="0.4">
      <c r="A24" s="14"/>
      <c r="B24" s="14"/>
      <c r="C24" s="14"/>
      <c r="D24" s="34" t="s">
        <v>268</v>
      </c>
      <c r="E24" s="14"/>
      <c r="F24" s="14"/>
      <c r="G24" s="14"/>
      <c r="H24" s="226" t="s">
        <v>40</v>
      </c>
      <c r="I24" s="226" t="s">
        <v>40</v>
      </c>
      <c r="J24" s="226" t="s">
        <v>40</v>
      </c>
      <c r="K24" s="226" t="s">
        <v>40</v>
      </c>
      <c r="L24" s="11" t="s">
        <v>40</v>
      </c>
      <c r="M24" s="226" t="s">
        <v>40</v>
      </c>
      <c r="N24" s="226" t="s">
        <v>40</v>
      </c>
      <c r="O24" s="226" t="s">
        <v>40</v>
      </c>
      <c r="P24" s="226" t="s">
        <v>40</v>
      </c>
      <c r="Q24" s="11"/>
      <c r="R24" s="11"/>
      <c r="S24" s="11"/>
      <c r="T24" s="11"/>
      <c r="U24" s="11"/>
      <c r="V24" s="11"/>
      <c r="W24" s="11"/>
      <c r="X24"/>
      <c r="Y24"/>
      <c r="Z24"/>
      <c r="AA24"/>
    </row>
    <row r="25" spans="1:27" x14ac:dyDescent="0.35">
      <c r="A25" s="14"/>
      <c r="D25" s="10"/>
      <c r="E25" s="14"/>
      <c r="F25" s="226"/>
      <c r="G25" s="226"/>
      <c r="H25" s="329" t="s">
        <v>273</v>
      </c>
      <c r="I25" s="14" t="s">
        <v>220</v>
      </c>
      <c r="J25" s="35" t="s">
        <v>274</v>
      </c>
      <c r="K25" s="329" t="s">
        <v>273</v>
      </c>
      <c r="L25" s="330" t="s">
        <v>275</v>
      </c>
      <c r="M25" s="329" t="s">
        <v>273</v>
      </c>
      <c r="N25" s="14" t="s">
        <v>220</v>
      </c>
      <c r="O25" s="331" t="s">
        <v>671</v>
      </c>
      <c r="P25" s="331" t="s">
        <v>672</v>
      </c>
      <c r="Q25" s="332" t="s">
        <v>156</v>
      </c>
      <c r="R25" s="332"/>
      <c r="S25" s="332"/>
      <c r="T25" s="332" t="s">
        <v>156</v>
      </c>
      <c r="U25" s="332" t="s">
        <v>156</v>
      </c>
      <c r="V25" s="332" t="s">
        <v>156</v>
      </c>
      <c r="W25" s="332" t="s">
        <v>156</v>
      </c>
      <c r="X25" s="396"/>
      <c r="Y25"/>
      <c r="Z25" t="s">
        <v>216</v>
      </c>
      <c r="AA25"/>
    </row>
    <row r="26" spans="1:27" ht="15" thickBot="1" x14ac:dyDescent="0.4">
      <c r="A26" s="14"/>
      <c r="B26" s="10"/>
      <c r="C26" s="10"/>
      <c r="D26" s="10" t="s">
        <v>40</v>
      </c>
      <c r="E26" s="328" t="s">
        <v>673</v>
      </c>
      <c r="F26" s="14" t="s">
        <v>271</v>
      </c>
      <c r="G26" s="227" t="s">
        <v>674</v>
      </c>
      <c r="H26" s="334" t="s">
        <v>278</v>
      </c>
      <c r="I26" s="14" t="s">
        <v>220</v>
      </c>
      <c r="J26" s="36" t="s">
        <v>274</v>
      </c>
      <c r="K26" s="334" t="s">
        <v>278</v>
      </c>
      <c r="L26" s="335" t="s">
        <v>279</v>
      </c>
      <c r="M26" s="334" t="s">
        <v>278</v>
      </c>
      <c r="N26" s="14" t="s">
        <v>220</v>
      </c>
      <c r="O26" s="336" t="s">
        <v>671</v>
      </c>
      <c r="P26" s="336" t="s">
        <v>672</v>
      </c>
      <c r="Q26" s="332" t="s">
        <v>156</v>
      </c>
      <c r="R26" s="332"/>
      <c r="S26" s="332"/>
      <c r="T26" s="332" t="s">
        <v>156</v>
      </c>
      <c r="U26" s="332" t="s">
        <v>156</v>
      </c>
      <c r="V26" s="332" t="s">
        <v>156</v>
      </c>
      <c r="W26" s="332" t="s">
        <v>156</v>
      </c>
      <c r="X26" s="396"/>
      <c r="Y26"/>
      <c r="Z26" t="s">
        <v>40</v>
      </c>
      <c r="AA26" t="s">
        <v>40</v>
      </c>
    </row>
    <row r="27" spans="1:27" ht="15" customHeight="1" thickBot="1" x14ac:dyDescent="0.4">
      <c r="A27" s="16" t="s">
        <v>270</v>
      </c>
      <c r="B27" s="14" t="s">
        <v>271</v>
      </c>
      <c r="C27" s="324" t="s">
        <v>272</v>
      </c>
      <c r="D27" s="18" t="s">
        <v>273</v>
      </c>
      <c r="E27" s="328" t="s">
        <v>675</v>
      </c>
      <c r="F27" s="333"/>
      <c r="G27" s="397"/>
      <c r="H27" s="341" t="s">
        <v>280</v>
      </c>
      <c r="I27" s="14" t="s">
        <v>220</v>
      </c>
      <c r="J27" s="342" t="s">
        <v>274</v>
      </c>
      <c r="K27" s="341" t="s">
        <v>280</v>
      </c>
      <c r="L27" s="335" t="s">
        <v>281</v>
      </c>
      <c r="M27" s="341" t="s">
        <v>280</v>
      </c>
      <c r="N27" s="14" t="s">
        <v>220</v>
      </c>
      <c r="O27" s="344" t="s">
        <v>671</v>
      </c>
      <c r="P27" s="344" t="s">
        <v>672</v>
      </c>
      <c r="Q27" s="332" t="s">
        <v>156</v>
      </c>
      <c r="R27" s="332"/>
      <c r="S27" s="332"/>
      <c r="T27" s="332" t="s">
        <v>156</v>
      </c>
      <c r="U27" s="332" t="s">
        <v>156</v>
      </c>
      <c r="V27" s="332" t="s">
        <v>156</v>
      </c>
      <c r="W27" s="332" t="s">
        <v>156</v>
      </c>
      <c r="X27" s="396"/>
      <c r="Y27"/>
      <c r="Z27" s="398" t="s">
        <v>232</v>
      </c>
      <c r="AA27" s="399" t="s">
        <v>676</v>
      </c>
    </row>
    <row r="28" spans="1:27" ht="15" customHeight="1" thickBot="1" x14ac:dyDescent="0.4">
      <c r="A28" s="16" t="s">
        <v>277</v>
      </c>
      <c r="B28" s="19"/>
      <c r="C28" s="324"/>
      <c r="D28" s="20" t="s">
        <v>278</v>
      </c>
      <c r="E28"/>
      <c r="F28" s="14"/>
      <c r="G28" s="14"/>
      <c r="H28" s="400" t="s">
        <v>283</v>
      </c>
      <c r="I28" s="14" t="s">
        <v>234</v>
      </c>
      <c r="J28" s="35" t="s">
        <v>284</v>
      </c>
      <c r="K28" s="400" t="s">
        <v>283</v>
      </c>
      <c r="L28" s="348" t="s">
        <v>285</v>
      </c>
      <c r="M28" s="400" t="s">
        <v>283</v>
      </c>
      <c r="N28" s="14" t="s">
        <v>234</v>
      </c>
      <c r="O28" s="349" t="s">
        <v>282</v>
      </c>
      <c r="P28" s="349" t="s">
        <v>677</v>
      </c>
      <c r="Q28" s="350" t="s">
        <v>156</v>
      </c>
      <c r="R28" s="350" t="s">
        <v>156</v>
      </c>
      <c r="S28" s="350" t="s">
        <v>156</v>
      </c>
      <c r="T28" s="350"/>
      <c r="U28" s="350" t="s">
        <v>156</v>
      </c>
      <c r="V28" s="350"/>
      <c r="W28" s="350" t="s">
        <v>156</v>
      </c>
      <c r="X28" s="351"/>
      <c r="Y28"/>
      <c r="Z28" s="401" t="s">
        <v>282</v>
      </c>
      <c r="AA28" s="402" t="s">
        <v>677</v>
      </c>
    </row>
    <row r="29" spans="1:27" ht="15" customHeight="1" thickBot="1" x14ac:dyDescent="0.4">
      <c r="A29" s="16"/>
      <c r="B29" s="19"/>
      <c r="C29" s="14"/>
      <c r="D29" s="21" t="s">
        <v>280</v>
      </c>
      <c r="E29" s="14"/>
      <c r="F29" s="14"/>
      <c r="G29" s="14"/>
      <c r="H29" s="400" t="s">
        <v>286</v>
      </c>
      <c r="I29" s="14" t="s">
        <v>234</v>
      </c>
      <c r="J29" s="36" t="s">
        <v>284</v>
      </c>
      <c r="K29" s="400" t="s">
        <v>286</v>
      </c>
      <c r="L29" s="353" t="s">
        <v>287</v>
      </c>
      <c r="M29" s="400" t="s">
        <v>286</v>
      </c>
      <c r="N29" s="14" t="s">
        <v>234</v>
      </c>
      <c r="O29" s="354" t="s">
        <v>282</v>
      </c>
      <c r="P29" s="354" t="s">
        <v>677</v>
      </c>
      <c r="Q29" s="350" t="s">
        <v>156</v>
      </c>
      <c r="R29" s="350" t="s">
        <v>156</v>
      </c>
      <c r="S29" s="350" t="s">
        <v>156</v>
      </c>
      <c r="T29" s="350"/>
      <c r="U29" s="350" t="s">
        <v>156</v>
      </c>
      <c r="V29" s="350"/>
      <c r="W29" s="350" t="s">
        <v>156</v>
      </c>
      <c r="X29" s="351"/>
      <c r="Y29"/>
      <c r="Z29"/>
      <c r="AA29"/>
    </row>
    <row r="30" spans="1:27" ht="15" customHeight="1" x14ac:dyDescent="0.35">
      <c r="B30" s="14"/>
      <c r="C30" s="14"/>
      <c r="D30" s="37" t="s">
        <v>283</v>
      </c>
      <c r="E30" s="14"/>
      <c r="F30" s="226"/>
      <c r="G30" s="226"/>
      <c r="H30" s="400" t="s">
        <v>288</v>
      </c>
      <c r="I30" s="14" t="s">
        <v>234</v>
      </c>
      <c r="J30" s="36" t="s">
        <v>284</v>
      </c>
      <c r="K30" s="400" t="s">
        <v>288</v>
      </c>
      <c r="L30" s="353" t="s">
        <v>678</v>
      </c>
      <c r="M30" s="400" t="s">
        <v>288</v>
      </c>
      <c r="N30" s="14" t="s">
        <v>234</v>
      </c>
      <c r="O30" s="354" t="s">
        <v>282</v>
      </c>
      <c r="P30" s="354" t="s">
        <v>679</v>
      </c>
      <c r="Q30" s="350" t="s">
        <v>156</v>
      </c>
      <c r="R30" s="350" t="s">
        <v>156</v>
      </c>
      <c r="S30" s="350" t="s">
        <v>156</v>
      </c>
      <c r="T30" s="350"/>
      <c r="U30" s="350" t="s">
        <v>156</v>
      </c>
      <c r="V30" s="350"/>
      <c r="W30" s="350" t="s">
        <v>156</v>
      </c>
      <c r="X30" s="351"/>
      <c r="Y30"/>
      <c r="Z30"/>
      <c r="AA30"/>
    </row>
    <row r="31" spans="1:27" x14ac:dyDescent="0.35">
      <c r="A31" s="14"/>
      <c r="B31" s="14"/>
      <c r="C31" s="14"/>
      <c r="D31" s="24" t="s">
        <v>286</v>
      </c>
      <c r="E31" s="14"/>
      <c r="F31" s="14"/>
      <c r="G31" s="14"/>
      <c r="H31" s="400" t="s">
        <v>290</v>
      </c>
      <c r="I31" s="14" t="s">
        <v>234</v>
      </c>
      <c r="J31" s="36" t="s">
        <v>284</v>
      </c>
      <c r="K31" s="400" t="s">
        <v>290</v>
      </c>
      <c r="L31" s="353" t="s">
        <v>289</v>
      </c>
      <c r="M31" s="400" t="s">
        <v>290</v>
      </c>
      <c r="N31" s="14" t="s">
        <v>234</v>
      </c>
      <c r="O31" s="354" t="s">
        <v>282</v>
      </c>
      <c r="P31" s="354" t="s">
        <v>679</v>
      </c>
      <c r="Q31" s="350" t="s">
        <v>156</v>
      </c>
      <c r="R31" s="350" t="s">
        <v>156</v>
      </c>
      <c r="S31" s="350" t="s">
        <v>156</v>
      </c>
      <c r="T31" s="350"/>
      <c r="U31" s="350" t="s">
        <v>156</v>
      </c>
      <c r="V31" s="350"/>
      <c r="W31" s="350" t="s">
        <v>156</v>
      </c>
      <c r="X31" s="351"/>
      <c r="Y31"/>
    </row>
    <row r="32" spans="1:27" ht="15" thickBot="1" x14ac:dyDescent="0.4">
      <c r="A32" s="14"/>
      <c r="B32" s="14"/>
      <c r="C32" s="14"/>
      <c r="D32" s="24" t="s">
        <v>288</v>
      </c>
      <c r="E32" s="14"/>
      <c r="F32" s="14"/>
      <c r="G32" s="14"/>
      <c r="H32" s="400" t="s">
        <v>680</v>
      </c>
      <c r="I32" s="14" t="s">
        <v>234</v>
      </c>
      <c r="J32" s="342" t="s">
        <v>284</v>
      </c>
      <c r="K32" s="400" t="s">
        <v>680</v>
      </c>
      <c r="L32" s="403" t="s">
        <v>291</v>
      </c>
      <c r="M32" s="400" t="s">
        <v>680</v>
      </c>
      <c r="N32" s="14" t="s">
        <v>234</v>
      </c>
      <c r="O32" s="355" t="s">
        <v>282</v>
      </c>
      <c r="P32" s="355" t="s">
        <v>679</v>
      </c>
      <c r="Q32" s="350" t="s">
        <v>156</v>
      </c>
      <c r="R32" s="350" t="s">
        <v>156</v>
      </c>
      <c r="S32" s="350" t="s">
        <v>156</v>
      </c>
      <c r="T32" s="350"/>
      <c r="U32" s="350" t="s">
        <v>156</v>
      </c>
      <c r="V32" s="350"/>
      <c r="W32" s="350" t="s">
        <v>156</v>
      </c>
      <c r="X32" s="351"/>
      <c r="Y32"/>
    </row>
    <row r="33" spans="1:27" ht="15" thickBot="1" x14ac:dyDescent="0.4">
      <c r="A33" s="14"/>
      <c r="B33" s="14"/>
      <c r="C33" s="14"/>
      <c r="D33" s="38" t="s">
        <v>290</v>
      </c>
      <c r="E33" s="14"/>
      <c r="F33" s="14"/>
      <c r="G33" s="14"/>
      <c r="H33" s="356" t="s">
        <v>292</v>
      </c>
      <c r="I33" s="14" t="s">
        <v>242</v>
      </c>
      <c r="J33" s="35" t="s">
        <v>681</v>
      </c>
      <c r="K33" s="356" t="s">
        <v>292</v>
      </c>
      <c r="L33" s="357" t="s">
        <v>293</v>
      </c>
      <c r="M33" s="356" t="s">
        <v>292</v>
      </c>
      <c r="N33" s="14" t="s">
        <v>242</v>
      </c>
      <c r="O33" s="358" t="s">
        <v>282</v>
      </c>
      <c r="P33" s="358" t="s">
        <v>679</v>
      </c>
      <c r="Q33" s="359" t="s">
        <v>156</v>
      </c>
      <c r="R33" s="359" t="s">
        <v>156</v>
      </c>
      <c r="S33" s="359" t="s">
        <v>156</v>
      </c>
      <c r="T33" s="359"/>
      <c r="U33" s="359" t="s">
        <v>156</v>
      </c>
      <c r="V33" s="359"/>
      <c r="W33" s="359" t="s">
        <v>156</v>
      </c>
      <c r="X33" s="404"/>
      <c r="Y33"/>
    </row>
    <row r="34" spans="1:27" x14ac:dyDescent="0.35">
      <c r="A34" s="14"/>
      <c r="B34" s="14"/>
      <c r="C34" s="14"/>
      <c r="D34" s="26" t="s">
        <v>292</v>
      </c>
      <c r="E34" s="14"/>
      <c r="F34" s="226"/>
      <c r="G34" s="226"/>
      <c r="H34" s="360" t="s">
        <v>294</v>
      </c>
      <c r="I34" s="14" t="s">
        <v>242</v>
      </c>
      <c r="J34" s="36" t="s">
        <v>681</v>
      </c>
      <c r="K34" s="360" t="s">
        <v>294</v>
      </c>
      <c r="L34" s="361" t="s">
        <v>682</v>
      </c>
      <c r="M34" s="360" t="s">
        <v>294</v>
      </c>
      <c r="N34" s="14" t="s">
        <v>242</v>
      </c>
      <c r="O34" s="362" t="s">
        <v>282</v>
      </c>
      <c r="P34" s="362" t="s">
        <v>679</v>
      </c>
      <c r="Q34" s="359" t="s">
        <v>156</v>
      </c>
      <c r="R34" s="359" t="s">
        <v>156</v>
      </c>
      <c r="S34" s="359" t="s">
        <v>156</v>
      </c>
      <c r="T34" s="359"/>
      <c r="U34" s="359" t="s">
        <v>156</v>
      </c>
      <c r="V34" s="359"/>
      <c r="W34" s="359" t="s">
        <v>156</v>
      </c>
      <c r="X34" s="404"/>
      <c r="Y34"/>
      <c r="Z34"/>
      <c r="AA34"/>
    </row>
    <row r="35" spans="1:27" x14ac:dyDescent="0.35">
      <c r="A35" s="14"/>
      <c r="B35" s="14"/>
      <c r="C35" s="14"/>
      <c r="D35" s="27" t="s">
        <v>294</v>
      </c>
      <c r="E35" s="14"/>
      <c r="F35" s="14"/>
      <c r="G35" s="14"/>
      <c r="H35" s="360" t="s">
        <v>295</v>
      </c>
      <c r="I35" s="14" t="s">
        <v>242</v>
      </c>
      <c r="J35" s="36" t="s">
        <v>681</v>
      </c>
      <c r="K35" s="360" t="s">
        <v>295</v>
      </c>
      <c r="L35" s="361" t="s">
        <v>296</v>
      </c>
      <c r="M35" s="360" t="s">
        <v>295</v>
      </c>
      <c r="N35" s="14" t="s">
        <v>242</v>
      </c>
      <c r="O35" s="362" t="s">
        <v>282</v>
      </c>
      <c r="P35" s="362" t="s">
        <v>679</v>
      </c>
      <c r="Q35" s="359" t="s">
        <v>156</v>
      </c>
      <c r="R35" s="359" t="s">
        <v>156</v>
      </c>
      <c r="S35" s="359" t="s">
        <v>156</v>
      </c>
      <c r="T35" s="359"/>
      <c r="U35" s="359" t="s">
        <v>156</v>
      </c>
      <c r="V35" s="359"/>
      <c r="W35" s="359" t="s">
        <v>156</v>
      </c>
      <c r="X35" s="404"/>
      <c r="Y35"/>
    </row>
    <row r="36" spans="1:27" ht="15" thickBot="1" x14ac:dyDescent="0.4">
      <c r="A36" s="14"/>
      <c r="B36" s="14"/>
      <c r="C36" s="14"/>
      <c r="D36" s="27" t="s">
        <v>295</v>
      </c>
      <c r="E36" s="14"/>
      <c r="F36" s="14"/>
      <c r="G36" s="14"/>
      <c r="H36" s="363" t="s">
        <v>297</v>
      </c>
      <c r="I36" s="14" t="s">
        <v>242</v>
      </c>
      <c r="J36" s="342" t="s">
        <v>681</v>
      </c>
      <c r="K36" s="363" t="s">
        <v>297</v>
      </c>
      <c r="L36" s="361" t="s">
        <v>683</v>
      </c>
      <c r="M36" s="363" t="s">
        <v>297</v>
      </c>
      <c r="N36" s="14" t="s">
        <v>242</v>
      </c>
      <c r="O36" s="365" t="s">
        <v>282</v>
      </c>
      <c r="P36" s="365" t="s">
        <v>679</v>
      </c>
      <c r="Q36" s="359" t="s">
        <v>156</v>
      </c>
      <c r="R36" s="359" t="s">
        <v>156</v>
      </c>
      <c r="S36" s="359" t="s">
        <v>156</v>
      </c>
      <c r="T36" s="359"/>
      <c r="U36" s="359" t="s">
        <v>156</v>
      </c>
      <c r="V36" s="359"/>
      <c r="W36" s="359" t="s">
        <v>156</v>
      </c>
      <c r="X36" s="404"/>
      <c r="Y36"/>
      <c r="Z36"/>
      <c r="AA36"/>
    </row>
    <row r="37" spans="1:27" ht="15" thickBot="1" x14ac:dyDescent="0.4">
      <c r="A37" s="14"/>
      <c r="B37" s="14"/>
      <c r="C37" s="14"/>
      <c r="D37" s="28" t="s">
        <v>297</v>
      </c>
      <c r="E37" s="14"/>
      <c r="F37" s="14"/>
      <c r="G37" s="14"/>
      <c r="H37" s="405" t="s">
        <v>298</v>
      </c>
      <c r="I37" s="14" t="s">
        <v>252</v>
      </c>
      <c r="J37" s="35" t="s">
        <v>299</v>
      </c>
      <c r="K37" s="405" t="s">
        <v>298</v>
      </c>
      <c r="L37" s="367" t="s">
        <v>300</v>
      </c>
      <c r="M37" s="405" t="s">
        <v>298</v>
      </c>
      <c r="N37" s="14" t="s">
        <v>252</v>
      </c>
      <c r="O37" s="368" t="s">
        <v>282</v>
      </c>
      <c r="P37" s="368" t="s">
        <v>679</v>
      </c>
      <c r="Q37" s="370" t="s">
        <v>156</v>
      </c>
      <c r="R37" s="370" t="s">
        <v>156</v>
      </c>
      <c r="S37" s="370" t="s">
        <v>156</v>
      </c>
      <c r="T37" s="370"/>
      <c r="U37" s="370" t="s">
        <v>156</v>
      </c>
      <c r="V37" s="370"/>
      <c r="W37" s="370" t="s">
        <v>156</v>
      </c>
      <c r="X37" s="406"/>
      <c r="Y37"/>
      <c r="Z37"/>
      <c r="AA37"/>
    </row>
    <row r="38" spans="1:27" x14ac:dyDescent="0.35">
      <c r="A38" s="14"/>
      <c r="B38" s="14"/>
      <c r="C38" s="14"/>
      <c r="D38" s="39" t="s">
        <v>298</v>
      </c>
      <c r="E38" s="14"/>
      <c r="F38" s="226"/>
      <c r="G38" s="226"/>
      <c r="H38" s="371" t="s">
        <v>301</v>
      </c>
      <c r="I38" s="14" t="s">
        <v>252</v>
      </c>
      <c r="J38" s="36" t="s">
        <v>299</v>
      </c>
      <c r="K38" s="371" t="s">
        <v>301</v>
      </c>
      <c r="L38" s="372" t="s">
        <v>302</v>
      </c>
      <c r="M38" s="371" t="s">
        <v>301</v>
      </c>
      <c r="N38" s="14" t="s">
        <v>252</v>
      </c>
      <c r="O38" s="373" t="s">
        <v>282</v>
      </c>
      <c r="P38" s="373" t="s">
        <v>679</v>
      </c>
      <c r="Q38" s="370" t="s">
        <v>156</v>
      </c>
      <c r="R38" s="370" t="s">
        <v>156</v>
      </c>
      <c r="S38" s="370" t="s">
        <v>156</v>
      </c>
      <c r="T38" s="370"/>
      <c r="U38" s="370" t="s">
        <v>156</v>
      </c>
      <c r="V38" s="370"/>
      <c r="W38" s="370" t="s">
        <v>156</v>
      </c>
      <c r="X38" s="406"/>
      <c r="Y38"/>
      <c r="Z38"/>
      <c r="AA38"/>
    </row>
    <row r="39" spans="1:27" x14ac:dyDescent="0.35">
      <c r="A39" s="14"/>
      <c r="B39" s="14"/>
      <c r="C39" s="14"/>
      <c r="D39" s="30" t="s">
        <v>301</v>
      </c>
      <c r="E39" s="14"/>
      <c r="F39" s="14"/>
      <c r="G39" s="14"/>
      <c r="H39" s="371" t="s">
        <v>303</v>
      </c>
      <c r="I39" s="14" t="s">
        <v>252</v>
      </c>
      <c r="J39" s="36" t="s">
        <v>299</v>
      </c>
      <c r="K39" s="371" t="s">
        <v>303</v>
      </c>
      <c r="L39" s="372" t="s">
        <v>304</v>
      </c>
      <c r="M39" s="371" t="s">
        <v>303</v>
      </c>
      <c r="N39" s="14" t="s">
        <v>252</v>
      </c>
      <c r="O39" s="373" t="s">
        <v>282</v>
      </c>
      <c r="P39" s="373" t="s">
        <v>679</v>
      </c>
      <c r="Q39" s="370" t="s">
        <v>156</v>
      </c>
      <c r="R39" s="370" t="s">
        <v>156</v>
      </c>
      <c r="S39" s="370" t="s">
        <v>156</v>
      </c>
      <c r="T39" s="370"/>
      <c r="U39" s="370" t="s">
        <v>156</v>
      </c>
      <c r="V39" s="370"/>
      <c r="W39" s="370" t="s">
        <v>156</v>
      </c>
      <c r="X39" s="406"/>
      <c r="Y39"/>
    </row>
    <row r="40" spans="1:27" ht="15" thickBot="1" x14ac:dyDescent="0.4">
      <c r="A40" s="14"/>
      <c r="B40" s="14"/>
      <c r="C40" s="14"/>
      <c r="D40" s="30" t="s">
        <v>303</v>
      </c>
      <c r="E40" s="14"/>
      <c r="F40" s="14"/>
      <c r="G40" s="14"/>
      <c r="H40" s="407" t="s">
        <v>305</v>
      </c>
      <c r="I40" s="14" t="s">
        <v>252</v>
      </c>
      <c r="J40" s="342" t="s">
        <v>299</v>
      </c>
      <c r="K40" s="407" t="s">
        <v>305</v>
      </c>
      <c r="L40" s="376" t="s">
        <v>291</v>
      </c>
      <c r="M40" s="407" t="s">
        <v>305</v>
      </c>
      <c r="N40" s="14" t="s">
        <v>252</v>
      </c>
      <c r="O40" s="377" t="s">
        <v>282</v>
      </c>
      <c r="P40" s="377" t="s">
        <v>679</v>
      </c>
      <c r="Q40" s="370" t="s">
        <v>156</v>
      </c>
      <c r="R40" s="370" t="s">
        <v>156</v>
      </c>
      <c r="S40" s="370" t="s">
        <v>156</v>
      </c>
      <c r="T40" s="370"/>
      <c r="U40" s="370" t="s">
        <v>156</v>
      </c>
      <c r="V40" s="370"/>
      <c r="W40" s="370" t="s">
        <v>156</v>
      </c>
      <c r="X40" s="406"/>
      <c r="Y40"/>
      <c r="Z40"/>
      <c r="AA40"/>
    </row>
    <row r="41" spans="1:27" ht="15" thickBot="1" x14ac:dyDescent="0.4">
      <c r="A41" s="14"/>
      <c r="B41" s="14"/>
      <c r="C41" s="14"/>
      <c r="D41" s="40" t="s">
        <v>305</v>
      </c>
      <c r="E41" s="14"/>
      <c r="F41" s="14"/>
      <c r="G41" s="14"/>
      <c r="H41" s="388" t="s">
        <v>308</v>
      </c>
      <c r="I41" s="14" t="s">
        <v>262</v>
      </c>
      <c r="J41" s="23" t="s">
        <v>307</v>
      </c>
      <c r="K41" s="388" t="s">
        <v>308</v>
      </c>
      <c r="L41" s="387" t="s">
        <v>309</v>
      </c>
      <c r="M41" s="388" t="s">
        <v>308</v>
      </c>
      <c r="N41" s="14" t="s">
        <v>262</v>
      </c>
      <c r="O41" s="408" t="s">
        <v>282</v>
      </c>
      <c r="P41" s="408" t="s">
        <v>679</v>
      </c>
      <c r="Q41" s="409" t="s">
        <v>156</v>
      </c>
      <c r="R41" s="409" t="s">
        <v>156</v>
      </c>
      <c r="S41" s="409" t="s">
        <v>156</v>
      </c>
      <c r="T41" s="409"/>
      <c r="U41" s="409" t="s">
        <v>156</v>
      </c>
      <c r="V41" s="409"/>
      <c r="W41" s="409" t="s">
        <v>156</v>
      </c>
      <c r="X41" s="410"/>
      <c r="Y41"/>
      <c r="Z41"/>
      <c r="AA41"/>
    </row>
    <row r="42" spans="1:27" ht="15" thickBot="1" x14ac:dyDescent="0.4">
      <c r="A42" s="14"/>
      <c r="B42" s="14"/>
      <c r="C42" s="14"/>
      <c r="D42" s="32" t="s">
        <v>306</v>
      </c>
      <c r="E42" s="14"/>
      <c r="F42" s="14"/>
      <c r="G42" s="14"/>
      <c r="H42" s="393" t="s">
        <v>310</v>
      </c>
      <c r="I42" s="14" t="s">
        <v>262</v>
      </c>
      <c r="J42" s="41" t="s">
        <v>307</v>
      </c>
      <c r="K42" s="393" t="s">
        <v>310</v>
      </c>
      <c r="L42" s="392" t="s">
        <v>311</v>
      </c>
      <c r="M42" s="393" t="s">
        <v>310</v>
      </c>
      <c r="N42" s="14" t="s">
        <v>262</v>
      </c>
      <c r="O42" s="411" t="s">
        <v>282</v>
      </c>
      <c r="P42" s="411" t="s">
        <v>679</v>
      </c>
      <c r="Q42" s="409" t="s">
        <v>156</v>
      </c>
      <c r="R42" s="409" t="s">
        <v>156</v>
      </c>
      <c r="S42" s="409" t="s">
        <v>156</v>
      </c>
      <c r="T42" s="409"/>
      <c r="U42" s="409" t="s">
        <v>156</v>
      </c>
      <c r="V42" s="409"/>
      <c r="W42" s="409" t="s">
        <v>156</v>
      </c>
      <c r="X42" s="410"/>
      <c r="Y42"/>
      <c r="Z42"/>
      <c r="AA42"/>
    </row>
    <row r="43" spans="1:27" x14ac:dyDescent="0.35">
      <c r="A43" s="14"/>
      <c r="B43" s="14"/>
      <c r="C43" s="14"/>
      <c r="D43" s="33" t="s">
        <v>308</v>
      </c>
      <c r="E43" s="14"/>
      <c r="F43" s="14"/>
      <c r="G43" s="14"/>
      <c r="H43" s="42"/>
      <c r="I43" s="14"/>
      <c r="J43" s="43"/>
      <c r="K43" s="42"/>
      <c r="L43" s="44"/>
      <c r="M43" s="42"/>
      <c r="N43" s="14"/>
      <c r="O43" s="11"/>
      <c r="P43" s="11"/>
      <c r="Q43" s="11"/>
      <c r="R43" s="11"/>
      <c r="S43" s="11"/>
      <c r="T43" s="11"/>
      <c r="U43" s="11"/>
      <c r="V43" s="11"/>
      <c r="W43" s="11"/>
      <c r="X43"/>
      <c r="Y43"/>
      <c r="Z43"/>
      <c r="AA43"/>
    </row>
    <row r="44" spans="1:27" ht="15" thickBot="1" x14ac:dyDescent="0.4">
      <c r="A44" s="14"/>
      <c r="B44" s="14"/>
      <c r="C44" s="14"/>
      <c r="D44" s="34" t="s">
        <v>310</v>
      </c>
      <c r="E44" s="14"/>
      <c r="F44" s="14"/>
      <c r="G44" s="14"/>
      <c r="H44" s="226" t="s">
        <v>40</v>
      </c>
      <c r="I44" s="226" t="s">
        <v>40</v>
      </c>
      <c r="J44" s="226" t="s">
        <v>40</v>
      </c>
      <c r="K44" s="226" t="s">
        <v>40</v>
      </c>
      <c r="L44" s="11" t="s">
        <v>40</v>
      </c>
      <c r="M44" s="226" t="s">
        <v>40</v>
      </c>
      <c r="N44" s="226" t="s">
        <v>40</v>
      </c>
      <c r="O44" s="226" t="s">
        <v>40</v>
      </c>
      <c r="P44" s="226" t="s">
        <v>40</v>
      </c>
      <c r="Q44" s="11"/>
      <c r="R44" s="11"/>
      <c r="S44" s="11"/>
      <c r="T44" s="11"/>
      <c r="U44" s="11"/>
      <c r="V44" s="11"/>
      <c r="W44" s="11"/>
      <c r="X44"/>
      <c r="Y44"/>
      <c r="Z44"/>
      <c r="AA44"/>
    </row>
    <row r="45" spans="1:27" ht="15" thickBot="1" x14ac:dyDescent="0.4">
      <c r="A45" s="14"/>
      <c r="B45" s="14"/>
      <c r="C45" s="14"/>
      <c r="D45" s="42"/>
      <c r="E45" s="14"/>
      <c r="F45" s="14"/>
      <c r="G45" s="14"/>
      <c r="H45" s="329" t="s">
        <v>348</v>
      </c>
      <c r="I45" s="14" t="s">
        <v>220</v>
      </c>
      <c r="J45" s="412" t="s">
        <v>684</v>
      </c>
      <c r="K45" s="329" t="s">
        <v>348</v>
      </c>
      <c r="L45" s="413" t="s">
        <v>685</v>
      </c>
      <c r="M45" s="329" t="s">
        <v>348</v>
      </c>
      <c r="N45" s="14" t="s">
        <v>220</v>
      </c>
      <c r="O45" s="331" t="s">
        <v>686</v>
      </c>
      <c r="P45" s="331" t="s">
        <v>687</v>
      </c>
      <c r="Q45" s="332" t="s">
        <v>156</v>
      </c>
      <c r="R45" s="332" t="s">
        <v>156</v>
      </c>
      <c r="S45" s="332" t="s">
        <v>156</v>
      </c>
      <c r="T45" s="332" t="s">
        <v>156</v>
      </c>
      <c r="U45" s="332"/>
      <c r="V45" s="332" t="s">
        <v>156</v>
      </c>
      <c r="W45" s="332" t="s">
        <v>156</v>
      </c>
      <c r="X45" s="396"/>
      <c r="Y45"/>
      <c r="Z45"/>
      <c r="AA45"/>
    </row>
    <row r="46" spans="1:27" ht="16.25" customHeight="1" thickBot="1" x14ac:dyDescent="0.4">
      <c r="A46" s="14"/>
      <c r="B46" s="14"/>
      <c r="C46" s="14"/>
      <c r="D46" s="10" t="s">
        <v>40</v>
      </c>
      <c r="E46" s="14"/>
      <c r="F46" s="14"/>
      <c r="G46" s="14"/>
      <c r="H46" s="334" t="s">
        <v>351</v>
      </c>
      <c r="I46" s="14" t="s">
        <v>220</v>
      </c>
      <c r="J46" s="414" t="s">
        <v>684</v>
      </c>
      <c r="K46" s="334" t="s">
        <v>351</v>
      </c>
      <c r="L46" s="415" t="s">
        <v>316</v>
      </c>
      <c r="M46" s="334" t="s">
        <v>351</v>
      </c>
      <c r="N46" s="14" t="s">
        <v>220</v>
      </c>
      <c r="O46" s="336" t="s">
        <v>314</v>
      </c>
      <c r="P46" s="331" t="s">
        <v>687</v>
      </c>
      <c r="Q46" s="332" t="s">
        <v>156</v>
      </c>
      <c r="R46" s="332" t="s">
        <v>156</v>
      </c>
      <c r="S46" s="332" t="s">
        <v>156</v>
      </c>
      <c r="T46" s="332" t="s">
        <v>156</v>
      </c>
      <c r="U46" s="332"/>
      <c r="V46" s="332" t="s">
        <v>156</v>
      </c>
      <c r="W46" s="332" t="s">
        <v>156</v>
      </c>
      <c r="X46" s="396"/>
      <c r="Y46"/>
      <c r="Z46"/>
      <c r="AA46"/>
    </row>
    <row r="47" spans="1:27" ht="14.75" customHeight="1" thickBot="1" x14ac:dyDescent="0.4">
      <c r="A47" s="16" t="s">
        <v>312</v>
      </c>
      <c r="B47" s="14" t="s">
        <v>271</v>
      </c>
      <c r="C47" s="321" t="s">
        <v>272</v>
      </c>
      <c r="D47" s="18" t="s">
        <v>313</v>
      </c>
      <c r="E47" s="14"/>
      <c r="F47" s="226"/>
      <c r="G47" s="226"/>
      <c r="H47" s="334" t="s">
        <v>353</v>
      </c>
      <c r="I47" s="14" t="s">
        <v>220</v>
      </c>
      <c r="J47" s="414" t="s">
        <v>684</v>
      </c>
      <c r="K47" s="334" t="s">
        <v>353</v>
      </c>
      <c r="L47" s="415" t="s">
        <v>688</v>
      </c>
      <c r="M47" s="334" t="s">
        <v>353</v>
      </c>
      <c r="N47" s="14" t="s">
        <v>220</v>
      </c>
      <c r="O47" s="336" t="s">
        <v>314</v>
      </c>
      <c r="P47" s="331" t="s">
        <v>687</v>
      </c>
      <c r="Q47" s="332" t="s">
        <v>156</v>
      </c>
      <c r="R47" s="332" t="s">
        <v>156</v>
      </c>
      <c r="S47" s="332" t="s">
        <v>156</v>
      </c>
      <c r="T47" s="332" t="s">
        <v>156</v>
      </c>
      <c r="U47" s="332"/>
      <c r="V47" s="332" t="s">
        <v>156</v>
      </c>
      <c r="W47" s="332" t="s">
        <v>156</v>
      </c>
      <c r="X47" s="396"/>
      <c r="Y47"/>
      <c r="Z47"/>
      <c r="AA47"/>
    </row>
    <row r="48" spans="1:27" ht="15" thickBot="1" x14ac:dyDescent="0.4">
      <c r="B48" s="19"/>
      <c r="C48" s="321"/>
      <c r="D48" s="20" t="s">
        <v>315</v>
      </c>
      <c r="E48" s="14"/>
      <c r="F48" s="14"/>
      <c r="G48" s="14"/>
      <c r="H48" s="334" t="s">
        <v>355</v>
      </c>
      <c r="I48" s="14" t="s">
        <v>220</v>
      </c>
      <c r="J48" s="414" t="s">
        <v>684</v>
      </c>
      <c r="K48" s="334" t="s">
        <v>355</v>
      </c>
      <c r="L48" s="415" t="s">
        <v>320</v>
      </c>
      <c r="M48" s="334" t="s">
        <v>355</v>
      </c>
      <c r="N48" s="14" t="s">
        <v>220</v>
      </c>
      <c r="O48" s="336" t="s">
        <v>314</v>
      </c>
      <c r="P48" s="331" t="s">
        <v>687</v>
      </c>
      <c r="Q48" s="332" t="s">
        <v>156</v>
      </c>
      <c r="R48" s="332" t="s">
        <v>156</v>
      </c>
      <c r="S48" s="332" t="s">
        <v>156</v>
      </c>
      <c r="T48" s="332" t="s">
        <v>156</v>
      </c>
      <c r="U48" s="332"/>
      <c r="V48" s="332" t="s">
        <v>156</v>
      </c>
      <c r="W48" s="332" t="s">
        <v>156</v>
      </c>
      <c r="X48" s="396"/>
      <c r="Y48"/>
      <c r="Z48"/>
      <c r="AA48"/>
    </row>
    <row r="49" spans="2:27" ht="15" thickBot="1" x14ac:dyDescent="0.4">
      <c r="B49" s="19"/>
      <c r="C49" s="43"/>
      <c r="D49" s="20" t="s">
        <v>317</v>
      </c>
      <c r="E49" s="14"/>
      <c r="F49" s="14"/>
      <c r="G49" s="14"/>
      <c r="H49" s="341" t="s">
        <v>357</v>
      </c>
      <c r="I49" s="14" t="s">
        <v>220</v>
      </c>
      <c r="J49" s="416" t="s">
        <v>684</v>
      </c>
      <c r="K49" s="341" t="s">
        <v>357</v>
      </c>
      <c r="L49" s="417" t="s">
        <v>689</v>
      </c>
      <c r="M49" s="341" t="s">
        <v>357</v>
      </c>
      <c r="N49" s="14" t="s">
        <v>220</v>
      </c>
      <c r="O49" s="344" t="s">
        <v>314</v>
      </c>
      <c r="P49" s="331" t="s">
        <v>687</v>
      </c>
      <c r="Q49" s="332" t="s">
        <v>156</v>
      </c>
      <c r="R49" s="332" t="s">
        <v>156</v>
      </c>
      <c r="S49" s="332" t="s">
        <v>156</v>
      </c>
      <c r="T49" s="332" t="s">
        <v>156</v>
      </c>
      <c r="U49" s="332"/>
      <c r="V49" s="332" t="s">
        <v>156</v>
      </c>
      <c r="W49" s="332" t="s">
        <v>156</v>
      </c>
      <c r="X49" s="396"/>
      <c r="Y49"/>
      <c r="Z49"/>
      <c r="AA49"/>
    </row>
    <row r="50" spans="2:27" ht="15" thickBot="1" x14ac:dyDescent="0.4">
      <c r="D50" s="20" t="s">
        <v>319</v>
      </c>
      <c r="E50" s="14"/>
      <c r="F50" s="14"/>
      <c r="G50" s="14"/>
      <c r="H50" s="382" t="s">
        <v>378</v>
      </c>
      <c r="I50" s="14" t="s">
        <v>234</v>
      </c>
      <c r="J50" s="35" t="s">
        <v>690</v>
      </c>
      <c r="K50" s="382" t="s">
        <v>378</v>
      </c>
      <c r="L50" s="418" t="s">
        <v>326</v>
      </c>
      <c r="M50" s="382" t="s">
        <v>378</v>
      </c>
      <c r="N50" s="14" t="s">
        <v>234</v>
      </c>
      <c r="O50" s="419" t="s">
        <v>691</v>
      </c>
      <c r="P50" s="420" t="s">
        <v>692</v>
      </c>
      <c r="Q50" s="409" t="s">
        <v>156</v>
      </c>
      <c r="R50" s="409" t="s">
        <v>156</v>
      </c>
      <c r="S50" s="409" t="s">
        <v>156</v>
      </c>
      <c r="T50" s="409" t="s">
        <v>156</v>
      </c>
      <c r="U50" s="409"/>
      <c r="V50" s="409" t="s">
        <v>156</v>
      </c>
      <c r="W50" s="409" t="s">
        <v>156</v>
      </c>
      <c r="X50" s="409" t="s">
        <v>156</v>
      </c>
      <c r="Y50"/>
      <c r="Z50"/>
      <c r="AA50"/>
    </row>
    <row r="51" spans="2:27" ht="15" thickBot="1" x14ac:dyDescent="0.4">
      <c r="D51" s="45" t="s">
        <v>322</v>
      </c>
      <c r="E51" s="14"/>
      <c r="F51" s="14"/>
      <c r="G51" s="14"/>
      <c r="H51" s="388" t="s">
        <v>380</v>
      </c>
      <c r="I51" s="14" t="s">
        <v>234</v>
      </c>
      <c r="J51" s="36" t="s">
        <v>690</v>
      </c>
      <c r="K51" s="388" t="s">
        <v>380</v>
      </c>
      <c r="L51" s="421" t="s">
        <v>328</v>
      </c>
      <c r="M51" s="388" t="s">
        <v>380</v>
      </c>
      <c r="N51" s="14" t="s">
        <v>234</v>
      </c>
      <c r="O51" s="408" t="s">
        <v>691</v>
      </c>
      <c r="P51" s="420" t="s">
        <v>692</v>
      </c>
      <c r="Q51" s="409" t="s">
        <v>156</v>
      </c>
      <c r="R51" s="409" t="s">
        <v>156</v>
      </c>
      <c r="S51" s="409" t="s">
        <v>156</v>
      </c>
      <c r="T51" s="409" t="s">
        <v>156</v>
      </c>
      <c r="U51" s="409"/>
      <c r="V51" s="409" t="s">
        <v>156</v>
      </c>
      <c r="W51" s="409" t="s">
        <v>156</v>
      </c>
      <c r="X51" s="409" t="s">
        <v>156</v>
      </c>
      <c r="Y51"/>
      <c r="Z51" t="s">
        <v>216</v>
      </c>
      <c r="AA51"/>
    </row>
    <row r="52" spans="2:27" ht="15" thickBot="1" x14ac:dyDescent="0.4">
      <c r="D52" s="32" t="s">
        <v>323</v>
      </c>
      <c r="E52" s="328" t="s">
        <v>693</v>
      </c>
      <c r="F52" s="14" t="s">
        <v>346</v>
      </c>
      <c r="G52" s="321" t="s">
        <v>694</v>
      </c>
      <c r="H52" s="388" t="s">
        <v>85</v>
      </c>
      <c r="I52" s="14" t="s">
        <v>234</v>
      </c>
      <c r="J52" s="36" t="s">
        <v>690</v>
      </c>
      <c r="K52" s="388" t="s">
        <v>85</v>
      </c>
      <c r="L52" s="421" t="s">
        <v>330</v>
      </c>
      <c r="M52" s="388" t="s">
        <v>85</v>
      </c>
      <c r="N52" s="14" t="s">
        <v>234</v>
      </c>
      <c r="O52" s="408" t="s">
        <v>691</v>
      </c>
      <c r="P52" s="420" t="s">
        <v>692</v>
      </c>
      <c r="Q52" s="409" t="s">
        <v>156</v>
      </c>
      <c r="R52" s="409" t="s">
        <v>156</v>
      </c>
      <c r="S52" s="409" t="s">
        <v>156</v>
      </c>
      <c r="T52" s="409" t="s">
        <v>156</v>
      </c>
      <c r="U52" s="409"/>
      <c r="V52" s="409" t="s">
        <v>156</v>
      </c>
      <c r="W52" s="409" t="s">
        <v>156</v>
      </c>
      <c r="X52" s="409" t="s">
        <v>156</v>
      </c>
      <c r="Y52"/>
      <c r="Z52" t="s">
        <v>40</v>
      </c>
      <c r="AA52" t="s">
        <v>40</v>
      </c>
    </row>
    <row r="53" spans="2:27" ht="15" thickBot="1" x14ac:dyDescent="0.4">
      <c r="D53" s="33" t="s">
        <v>325</v>
      </c>
      <c r="E53"/>
      <c r="F53" s="333"/>
      <c r="G53" s="321"/>
      <c r="H53" s="388" t="s">
        <v>86</v>
      </c>
      <c r="I53" s="14" t="s">
        <v>234</v>
      </c>
      <c r="J53" s="36" t="s">
        <v>690</v>
      </c>
      <c r="K53" s="388" t="s">
        <v>86</v>
      </c>
      <c r="L53" s="421" t="s">
        <v>332</v>
      </c>
      <c r="M53" s="388" t="s">
        <v>86</v>
      </c>
      <c r="N53" s="14" t="s">
        <v>234</v>
      </c>
      <c r="O53" s="408" t="s">
        <v>691</v>
      </c>
      <c r="P53" s="420" t="s">
        <v>692</v>
      </c>
      <c r="Q53" s="409" t="s">
        <v>156</v>
      </c>
      <c r="R53" s="409" t="s">
        <v>156</v>
      </c>
      <c r="S53" s="409" t="s">
        <v>156</v>
      </c>
      <c r="T53" s="409" t="s">
        <v>156</v>
      </c>
      <c r="U53" s="409"/>
      <c r="V53" s="409" t="s">
        <v>156</v>
      </c>
      <c r="W53" s="409" t="s">
        <v>156</v>
      </c>
      <c r="X53" s="409" t="s">
        <v>156</v>
      </c>
      <c r="Y53"/>
      <c r="Z53" s="337" t="s">
        <v>314</v>
      </c>
      <c r="AA53" s="338" t="s">
        <v>695</v>
      </c>
    </row>
    <row r="54" spans="2:27" ht="15" thickBot="1" x14ac:dyDescent="0.4">
      <c r="D54" s="33" t="s">
        <v>327</v>
      </c>
      <c r="E54"/>
      <c r="F54" s="333"/>
      <c r="G54" s="43"/>
      <c r="H54" s="388" t="s">
        <v>84</v>
      </c>
      <c r="I54" s="14" t="s">
        <v>234</v>
      </c>
      <c r="J54" s="36" t="s">
        <v>690</v>
      </c>
      <c r="K54" s="388" t="s">
        <v>84</v>
      </c>
      <c r="L54" s="421" t="s">
        <v>334</v>
      </c>
      <c r="M54" s="388" t="s">
        <v>84</v>
      </c>
      <c r="N54" s="14" t="s">
        <v>234</v>
      </c>
      <c r="O54" s="408" t="s">
        <v>691</v>
      </c>
      <c r="P54" s="420" t="s">
        <v>692</v>
      </c>
      <c r="Q54" s="409" t="s">
        <v>156</v>
      </c>
      <c r="R54" s="409" t="s">
        <v>156</v>
      </c>
      <c r="S54" s="409" t="s">
        <v>156</v>
      </c>
      <c r="T54" s="409" t="s">
        <v>156</v>
      </c>
      <c r="U54" s="409"/>
      <c r="V54" s="409" t="s">
        <v>156</v>
      </c>
      <c r="W54" s="409" t="s">
        <v>156</v>
      </c>
      <c r="X54" s="409" t="s">
        <v>156</v>
      </c>
      <c r="Y54"/>
      <c r="Z54" s="422" t="s">
        <v>318</v>
      </c>
      <c r="AA54" s="423" t="s">
        <v>696</v>
      </c>
    </row>
    <row r="55" spans="2:27" ht="15" thickBot="1" x14ac:dyDescent="0.4">
      <c r="D55" s="33" t="s">
        <v>329</v>
      </c>
      <c r="E55"/>
      <c r="F55"/>
      <c r="G55"/>
      <c r="H55" s="388" t="s">
        <v>87</v>
      </c>
      <c r="I55" s="14" t="s">
        <v>234</v>
      </c>
      <c r="J55" s="36" t="s">
        <v>690</v>
      </c>
      <c r="K55" s="388" t="s">
        <v>87</v>
      </c>
      <c r="L55" s="421" t="s">
        <v>336</v>
      </c>
      <c r="M55" s="388" t="s">
        <v>87</v>
      </c>
      <c r="N55" s="14" t="s">
        <v>234</v>
      </c>
      <c r="O55" s="408" t="s">
        <v>691</v>
      </c>
      <c r="P55" s="420" t="s">
        <v>692</v>
      </c>
      <c r="Q55" s="409" t="s">
        <v>156</v>
      </c>
      <c r="R55" s="409" t="s">
        <v>156</v>
      </c>
      <c r="S55" s="409" t="s">
        <v>156</v>
      </c>
      <c r="T55" s="409" t="s">
        <v>156</v>
      </c>
      <c r="U55" s="409"/>
      <c r="V55" s="409" t="s">
        <v>156</v>
      </c>
      <c r="W55" s="409" t="s">
        <v>156</v>
      </c>
      <c r="X55" s="409" t="s">
        <v>156</v>
      </c>
      <c r="Y55"/>
      <c r="Z55" s="424" t="s">
        <v>106</v>
      </c>
      <c r="AA55" s="425" t="s">
        <v>697</v>
      </c>
    </row>
    <row r="56" spans="2:27" ht="15" thickBot="1" x14ac:dyDescent="0.4">
      <c r="D56" s="33" t="s">
        <v>331</v>
      </c>
      <c r="E56"/>
      <c r="F56"/>
      <c r="G56"/>
      <c r="H56" s="388" t="s">
        <v>88</v>
      </c>
      <c r="I56" s="14" t="s">
        <v>234</v>
      </c>
      <c r="J56" s="36" t="s">
        <v>690</v>
      </c>
      <c r="K56" s="388" t="s">
        <v>88</v>
      </c>
      <c r="L56" s="421" t="s">
        <v>338</v>
      </c>
      <c r="M56" s="388" t="s">
        <v>88</v>
      </c>
      <c r="N56" s="14" t="s">
        <v>234</v>
      </c>
      <c r="O56" s="408" t="s">
        <v>691</v>
      </c>
      <c r="P56" s="420" t="s">
        <v>692</v>
      </c>
      <c r="Q56" s="409" t="s">
        <v>156</v>
      </c>
      <c r="R56" s="409" t="s">
        <v>156</v>
      </c>
      <c r="S56" s="409" t="s">
        <v>156</v>
      </c>
      <c r="T56" s="409" t="s">
        <v>156</v>
      </c>
      <c r="U56" s="409"/>
      <c r="V56" s="409" t="s">
        <v>156</v>
      </c>
      <c r="W56" s="409" t="s">
        <v>156</v>
      </c>
      <c r="X56" s="409" t="s">
        <v>156</v>
      </c>
      <c r="Y56"/>
      <c r="Z56"/>
      <c r="AA56"/>
    </row>
    <row r="57" spans="2:27" ht="15" thickBot="1" x14ac:dyDescent="0.4">
      <c r="D57" s="33" t="s">
        <v>333</v>
      </c>
      <c r="E57"/>
      <c r="F57"/>
      <c r="G57"/>
      <c r="H57" s="393" t="s">
        <v>384</v>
      </c>
      <c r="I57" s="14" t="s">
        <v>234</v>
      </c>
      <c r="J57" s="342" t="s">
        <v>690</v>
      </c>
      <c r="K57" s="393" t="s">
        <v>384</v>
      </c>
      <c r="L57" s="426" t="s">
        <v>324</v>
      </c>
      <c r="M57" s="393" t="s">
        <v>384</v>
      </c>
      <c r="N57" s="14" t="s">
        <v>234</v>
      </c>
      <c r="O57" s="411" t="s">
        <v>691</v>
      </c>
      <c r="P57" s="420" t="s">
        <v>692</v>
      </c>
      <c r="Q57" s="409" t="s">
        <v>156</v>
      </c>
      <c r="R57" s="409" t="s">
        <v>156</v>
      </c>
      <c r="S57" s="409" t="s">
        <v>156</v>
      </c>
      <c r="T57" s="409" t="s">
        <v>156</v>
      </c>
      <c r="U57" s="409"/>
      <c r="V57" s="409" t="s">
        <v>156</v>
      </c>
      <c r="W57" s="409" t="s">
        <v>156</v>
      </c>
      <c r="X57" s="409" t="s">
        <v>156</v>
      </c>
      <c r="Y57"/>
      <c r="Z57"/>
      <c r="AA57"/>
    </row>
    <row r="58" spans="2:27" ht="15" thickBot="1" x14ac:dyDescent="0.4">
      <c r="D58" s="33" t="s">
        <v>335</v>
      </c>
      <c r="E58"/>
      <c r="F58"/>
      <c r="G58"/>
      <c r="H58" s="382" t="s">
        <v>698</v>
      </c>
      <c r="I58" s="14" t="s">
        <v>220</v>
      </c>
      <c r="J58" s="427" t="s">
        <v>699</v>
      </c>
      <c r="K58" s="382" t="s">
        <v>698</v>
      </c>
      <c r="L58" s="428" t="s">
        <v>367</v>
      </c>
      <c r="M58" s="382" t="s">
        <v>698</v>
      </c>
      <c r="N58" s="14" t="s">
        <v>220</v>
      </c>
      <c r="O58" s="419" t="s">
        <v>700</v>
      </c>
      <c r="P58" s="420" t="s">
        <v>692</v>
      </c>
      <c r="Q58" s="409" t="s">
        <v>156</v>
      </c>
      <c r="R58" s="409" t="s">
        <v>156</v>
      </c>
      <c r="S58" s="409" t="s">
        <v>156</v>
      </c>
      <c r="T58" s="409" t="s">
        <v>156</v>
      </c>
      <c r="U58" s="409" t="s">
        <v>156</v>
      </c>
      <c r="V58" s="409" t="s">
        <v>156</v>
      </c>
      <c r="W58" s="409" t="s">
        <v>156</v>
      </c>
      <c r="X58" s="409" t="s">
        <v>156</v>
      </c>
      <c r="Y58"/>
      <c r="Z58"/>
      <c r="AA58"/>
    </row>
    <row r="59" spans="2:27" ht="15" thickBot="1" x14ac:dyDescent="0.4">
      <c r="D59" s="34" t="s">
        <v>337</v>
      </c>
      <c r="E59"/>
      <c r="F59"/>
      <c r="G59"/>
      <c r="H59" s="388" t="s">
        <v>701</v>
      </c>
      <c r="I59" s="14" t="s">
        <v>220</v>
      </c>
      <c r="J59" s="429" t="s">
        <v>699</v>
      </c>
      <c r="K59" s="388" t="s">
        <v>701</v>
      </c>
      <c r="L59" s="430" t="s">
        <v>702</v>
      </c>
      <c r="M59" s="388" t="s">
        <v>701</v>
      </c>
      <c r="N59" s="14" t="s">
        <v>220</v>
      </c>
      <c r="O59" s="408" t="s">
        <v>700</v>
      </c>
      <c r="P59" s="420" t="s">
        <v>692</v>
      </c>
      <c r="Q59" s="409" t="s">
        <v>156</v>
      </c>
      <c r="R59" s="409" t="s">
        <v>156</v>
      </c>
      <c r="S59" s="409" t="s">
        <v>156</v>
      </c>
      <c r="T59" s="409" t="s">
        <v>156</v>
      </c>
      <c r="U59" s="409" t="s">
        <v>156</v>
      </c>
      <c r="V59" s="409" t="s">
        <v>156</v>
      </c>
      <c r="W59" s="409" t="s">
        <v>156</v>
      </c>
      <c r="X59" s="409" t="s">
        <v>156</v>
      </c>
      <c r="Y59"/>
      <c r="Z59"/>
      <c r="AA59"/>
    </row>
    <row r="60" spans="2:27" ht="15" thickBot="1" x14ac:dyDescent="0.4">
      <c r="D60" s="46" t="s">
        <v>339</v>
      </c>
      <c r="E60"/>
      <c r="F60"/>
      <c r="G60"/>
      <c r="H60" s="393" t="s">
        <v>703</v>
      </c>
      <c r="I60" s="14" t="s">
        <v>220</v>
      </c>
      <c r="J60" s="431" t="s">
        <v>699</v>
      </c>
      <c r="K60" s="393" t="s">
        <v>703</v>
      </c>
      <c r="L60" s="432" t="s">
        <v>704</v>
      </c>
      <c r="M60" s="393" t="s">
        <v>703</v>
      </c>
      <c r="N60" s="14" t="s">
        <v>220</v>
      </c>
      <c r="O60" s="411" t="s">
        <v>700</v>
      </c>
      <c r="P60" s="420" t="s">
        <v>692</v>
      </c>
      <c r="Q60" s="409" t="s">
        <v>156</v>
      </c>
      <c r="R60" s="409" t="s">
        <v>156</v>
      </c>
      <c r="S60" s="409" t="s">
        <v>156</v>
      </c>
      <c r="T60" s="409" t="s">
        <v>156</v>
      </c>
      <c r="U60" s="409" t="s">
        <v>156</v>
      </c>
      <c r="V60" s="409" t="s">
        <v>156</v>
      </c>
      <c r="W60" s="409" t="s">
        <v>156</v>
      </c>
      <c r="X60" s="409" t="s">
        <v>156</v>
      </c>
      <c r="Y60"/>
      <c r="Z60"/>
      <c r="AA60"/>
    </row>
    <row r="61" spans="2:27" x14ac:dyDescent="0.35">
      <c r="D61" s="47" t="s">
        <v>340</v>
      </c>
      <c r="E61"/>
      <c r="F61"/>
      <c r="G61"/>
      <c r="H61" s="11"/>
      <c r="I61"/>
      <c r="J61"/>
      <c r="K61" s="11"/>
      <c r="L61"/>
      <c r="M61" s="11"/>
      <c r="N61"/>
      <c r="O61" s="11"/>
      <c r="P61" s="11"/>
      <c r="Q61" s="11"/>
      <c r="R61" s="11"/>
      <c r="S61" s="11"/>
      <c r="T61" s="11"/>
      <c r="U61" s="11"/>
      <c r="V61" s="11"/>
      <c r="W61" s="11"/>
      <c r="X61"/>
      <c r="Y61"/>
      <c r="Z61"/>
      <c r="AA61"/>
    </row>
    <row r="62" spans="2:27" ht="15" thickBot="1" x14ac:dyDescent="0.4">
      <c r="D62" s="47" t="s">
        <v>341</v>
      </c>
      <c r="E62"/>
      <c r="F62"/>
      <c r="G62"/>
      <c r="H62" s="226" t="s">
        <v>40</v>
      </c>
      <c r="I62" s="226" t="s">
        <v>40</v>
      </c>
      <c r="J62" s="226" t="s">
        <v>40</v>
      </c>
      <c r="K62" s="226" t="s">
        <v>40</v>
      </c>
      <c r="L62" s="11" t="s">
        <v>40</v>
      </c>
      <c r="M62" s="226" t="s">
        <v>40</v>
      </c>
      <c r="N62" s="226" t="s">
        <v>40</v>
      </c>
      <c r="O62" s="433" t="s">
        <v>40</v>
      </c>
      <c r="P62" s="433" t="s">
        <v>40</v>
      </c>
      <c r="Q62" s="11"/>
      <c r="R62" s="11"/>
      <c r="S62" s="11"/>
      <c r="T62" s="11"/>
      <c r="U62" s="11"/>
      <c r="V62" s="11"/>
      <c r="W62" s="11"/>
      <c r="X62"/>
      <c r="Y62"/>
      <c r="Z62"/>
      <c r="AA62"/>
    </row>
    <row r="63" spans="2:27" ht="15" thickBot="1" x14ac:dyDescent="0.4">
      <c r="D63" s="47" t="s">
        <v>342</v>
      </c>
      <c r="E63"/>
      <c r="F63"/>
      <c r="G63"/>
      <c r="H63" s="347" t="s">
        <v>385</v>
      </c>
      <c r="I63" s="14" t="s">
        <v>234</v>
      </c>
      <c r="J63" s="434" t="s">
        <v>705</v>
      </c>
      <c r="K63" s="347" t="s">
        <v>385</v>
      </c>
      <c r="L63" s="348" t="s">
        <v>379</v>
      </c>
      <c r="M63" s="347" t="s">
        <v>385</v>
      </c>
      <c r="N63" s="14" t="s">
        <v>234</v>
      </c>
      <c r="O63" s="349" t="s">
        <v>350</v>
      </c>
      <c r="P63" s="349" t="s">
        <v>706</v>
      </c>
      <c r="Q63" s="350" t="s">
        <v>156</v>
      </c>
      <c r="R63" s="350" t="s">
        <v>156</v>
      </c>
      <c r="S63" s="350" t="s">
        <v>156</v>
      </c>
      <c r="T63" s="350" t="s">
        <v>156</v>
      </c>
      <c r="U63" s="350"/>
      <c r="V63" s="350" t="s">
        <v>156</v>
      </c>
      <c r="W63" s="350" t="s">
        <v>156</v>
      </c>
      <c r="X63" s="350"/>
      <c r="Y63"/>
      <c r="Z63"/>
      <c r="AA63"/>
    </row>
    <row r="64" spans="2:27" ht="15" thickBot="1" x14ac:dyDescent="0.4">
      <c r="D64" s="48" t="s">
        <v>343</v>
      </c>
      <c r="E64"/>
      <c r="F64"/>
      <c r="G64"/>
      <c r="H64" s="352" t="s">
        <v>387</v>
      </c>
      <c r="I64" s="14" t="s">
        <v>234</v>
      </c>
      <c r="J64" s="435" t="s">
        <v>705</v>
      </c>
      <c r="K64" s="352" t="s">
        <v>387</v>
      </c>
      <c r="L64" s="353" t="s">
        <v>381</v>
      </c>
      <c r="M64" s="352" t="s">
        <v>387</v>
      </c>
      <c r="N64" s="14" t="s">
        <v>234</v>
      </c>
      <c r="O64" s="354" t="s">
        <v>350</v>
      </c>
      <c r="P64" s="349" t="s">
        <v>706</v>
      </c>
      <c r="Q64" s="350" t="s">
        <v>156</v>
      </c>
      <c r="R64" s="350" t="s">
        <v>156</v>
      </c>
      <c r="S64" s="350" t="s">
        <v>156</v>
      </c>
      <c r="T64" s="350" t="s">
        <v>156</v>
      </c>
      <c r="U64" s="350"/>
      <c r="V64" s="350" t="s">
        <v>156</v>
      </c>
      <c r="W64" s="350" t="s">
        <v>156</v>
      </c>
      <c r="X64" s="350"/>
      <c r="Y64"/>
      <c r="Z64"/>
      <c r="AA64"/>
    </row>
    <row r="65" spans="1:27" ht="15" thickBot="1" x14ac:dyDescent="0.4">
      <c r="D65" s="49" t="s">
        <v>344</v>
      </c>
      <c r="E65"/>
      <c r="F65" s="14" t="s">
        <v>707</v>
      </c>
      <c r="G65" s="321" t="s">
        <v>364</v>
      </c>
      <c r="H65" s="352" t="s">
        <v>389</v>
      </c>
      <c r="I65" s="14" t="s">
        <v>234</v>
      </c>
      <c r="J65" s="435" t="s">
        <v>705</v>
      </c>
      <c r="K65" s="352" t="s">
        <v>389</v>
      </c>
      <c r="L65" s="353" t="s">
        <v>354</v>
      </c>
      <c r="M65" s="352" t="s">
        <v>389</v>
      </c>
      <c r="N65" s="14" t="s">
        <v>234</v>
      </c>
      <c r="O65" s="354" t="s">
        <v>368</v>
      </c>
      <c r="P65" s="349" t="s">
        <v>706</v>
      </c>
      <c r="Q65" s="350" t="s">
        <v>156</v>
      </c>
      <c r="R65" s="350" t="s">
        <v>156</v>
      </c>
      <c r="S65" s="350" t="s">
        <v>156</v>
      </c>
      <c r="T65" s="350" t="s">
        <v>156</v>
      </c>
      <c r="U65" s="350"/>
      <c r="V65" s="350" t="s">
        <v>156</v>
      </c>
      <c r="W65" s="350" t="s">
        <v>156</v>
      </c>
      <c r="X65" s="350"/>
      <c r="Y65"/>
      <c r="Z65"/>
      <c r="AA65"/>
    </row>
    <row r="66" spans="1:27" ht="15" thickBot="1" x14ac:dyDescent="0.4">
      <c r="E66"/>
      <c r="F66" s="333"/>
      <c r="G66" s="321"/>
      <c r="H66" s="352" t="s">
        <v>391</v>
      </c>
      <c r="I66" s="14" t="s">
        <v>234</v>
      </c>
      <c r="J66" s="435" t="s">
        <v>705</v>
      </c>
      <c r="K66" s="352" t="s">
        <v>391</v>
      </c>
      <c r="L66" s="436" t="s">
        <v>708</v>
      </c>
      <c r="M66" s="352" t="s">
        <v>391</v>
      </c>
      <c r="N66" s="14" t="s">
        <v>234</v>
      </c>
      <c r="O66" s="354" t="s">
        <v>350</v>
      </c>
      <c r="P66" s="349" t="s">
        <v>706</v>
      </c>
      <c r="Q66" s="350" t="s">
        <v>156</v>
      </c>
      <c r="R66" s="350" t="s">
        <v>156</v>
      </c>
      <c r="S66" s="350" t="s">
        <v>156</v>
      </c>
      <c r="T66" s="350" t="s">
        <v>156</v>
      </c>
      <c r="U66" s="350"/>
      <c r="V66" s="350" t="s">
        <v>156</v>
      </c>
      <c r="W66" s="350" t="s">
        <v>156</v>
      </c>
      <c r="X66" s="350"/>
      <c r="Y66"/>
      <c r="Z66"/>
      <c r="AA66"/>
    </row>
    <row r="67" spans="1:27" ht="15" thickBot="1" x14ac:dyDescent="0.4">
      <c r="B67" s="10"/>
      <c r="C67" s="10"/>
      <c r="D67" s="10" t="s">
        <v>40</v>
      </c>
      <c r="E67"/>
      <c r="F67" s="14"/>
      <c r="G67" s="14"/>
      <c r="H67" s="352" t="s">
        <v>393</v>
      </c>
      <c r="I67" s="14" t="s">
        <v>234</v>
      </c>
      <c r="J67" s="435" t="s">
        <v>705</v>
      </c>
      <c r="K67" s="352" t="s">
        <v>393</v>
      </c>
      <c r="L67" s="436" t="s">
        <v>382</v>
      </c>
      <c r="M67" s="352" t="s">
        <v>393</v>
      </c>
      <c r="N67" s="14" t="s">
        <v>234</v>
      </c>
      <c r="O67" s="354" t="s">
        <v>350</v>
      </c>
      <c r="P67" s="349" t="s">
        <v>706</v>
      </c>
      <c r="Q67" s="350" t="s">
        <v>156</v>
      </c>
      <c r="R67" s="350" t="s">
        <v>156</v>
      </c>
      <c r="S67" s="350" t="s">
        <v>156</v>
      </c>
      <c r="T67" s="350" t="s">
        <v>156</v>
      </c>
      <c r="U67" s="350"/>
      <c r="V67" s="350" t="s">
        <v>156</v>
      </c>
      <c r="W67" s="350" t="s">
        <v>156</v>
      </c>
      <c r="X67" s="350"/>
      <c r="Y67"/>
      <c r="Z67"/>
      <c r="AA67"/>
    </row>
    <row r="68" spans="1:27" ht="14.75" customHeight="1" thickBot="1" x14ac:dyDescent="0.4">
      <c r="A68" s="16" t="s">
        <v>345</v>
      </c>
      <c r="B68" s="506" t="s">
        <v>363</v>
      </c>
      <c r="C68" s="321" t="s">
        <v>347</v>
      </c>
      <c r="D68" s="18" t="s">
        <v>348</v>
      </c>
      <c r="E68"/>
      <c r="F68"/>
      <c r="G68"/>
      <c r="H68" s="352" t="s">
        <v>395</v>
      </c>
      <c r="I68" s="14" t="s">
        <v>234</v>
      </c>
      <c r="J68" s="435" t="s">
        <v>705</v>
      </c>
      <c r="K68" s="352" t="s">
        <v>395</v>
      </c>
      <c r="L68" s="436" t="s">
        <v>709</v>
      </c>
      <c r="M68" s="352" t="s">
        <v>395</v>
      </c>
      <c r="N68" s="14" t="s">
        <v>234</v>
      </c>
      <c r="O68" s="354" t="s">
        <v>350</v>
      </c>
      <c r="P68" s="349" t="s">
        <v>706</v>
      </c>
      <c r="Q68" s="350" t="s">
        <v>156</v>
      </c>
      <c r="R68" s="350" t="s">
        <v>156</v>
      </c>
      <c r="S68" s="350" t="s">
        <v>156</v>
      </c>
      <c r="T68" s="350" t="s">
        <v>156</v>
      </c>
      <c r="U68" s="350"/>
      <c r="V68" s="350" t="s">
        <v>156</v>
      </c>
      <c r="W68" s="350" t="s">
        <v>156</v>
      </c>
      <c r="X68" s="350"/>
      <c r="Y68"/>
      <c r="Z68"/>
      <c r="AA68"/>
    </row>
    <row r="69" spans="1:27" ht="15" thickBot="1" x14ac:dyDescent="0.4">
      <c r="B69" s="19"/>
      <c r="C69" s="321"/>
      <c r="D69" s="20" t="s">
        <v>351</v>
      </c>
      <c r="E69"/>
      <c r="F69" s="226"/>
      <c r="G69" s="226"/>
      <c r="H69" s="352" t="s">
        <v>710</v>
      </c>
      <c r="I69" s="14" t="s">
        <v>234</v>
      </c>
      <c r="J69" s="435" t="s">
        <v>705</v>
      </c>
      <c r="K69" s="352" t="s">
        <v>710</v>
      </c>
      <c r="L69" s="436" t="s">
        <v>383</v>
      </c>
      <c r="M69" s="352" t="s">
        <v>710</v>
      </c>
      <c r="N69" s="14" t="s">
        <v>234</v>
      </c>
      <c r="O69" s="354" t="s">
        <v>350</v>
      </c>
      <c r="P69" s="349" t="s">
        <v>706</v>
      </c>
      <c r="Q69" s="350" t="s">
        <v>156</v>
      </c>
      <c r="R69" s="350" t="s">
        <v>156</v>
      </c>
      <c r="S69" s="350" t="s">
        <v>156</v>
      </c>
      <c r="T69" s="350" t="s">
        <v>156</v>
      </c>
      <c r="U69" s="350"/>
      <c r="V69" s="350" t="s">
        <v>156</v>
      </c>
      <c r="W69" s="350" t="s">
        <v>156</v>
      </c>
      <c r="X69" s="350"/>
      <c r="Y69"/>
      <c r="Z69"/>
      <c r="AA69"/>
    </row>
    <row r="70" spans="1:27" ht="15" thickBot="1" x14ac:dyDescent="0.4">
      <c r="A70" s="16"/>
      <c r="B70" s="19"/>
      <c r="C70" s="14"/>
      <c r="D70" s="18" t="s">
        <v>353</v>
      </c>
      <c r="E70"/>
      <c r="F70" s="14"/>
      <c r="G70" s="14"/>
      <c r="H70" s="226" t="s">
        <v>40</v>
      </c>
      <c r="I70" s="226" t="s">
        <v>40</v>
      </c>
      <c r="J70" s="226" t="s">
        <v>40</v>
      </c>
      <c r="K70" s="226" t="s">
        <v>40</v>
      </c>
      <c r="L70" s="11" t="s">
        <v>40</v>
      </c>
      <c r="M70" s="226" t="s">
        <v>40</v>
      </c>
      <c r="N70" s="226" t="s">
        <v>40</v>
      </c>
      <c r="O70" s="433" t="s">
        <v>40</v>
      </c>
      <c r="P70" s="433" t="s">
        <v>40</v>
      </c>
      <c r="Q70" s="11"/>
      <c r="R70" s="11"/>
      <c r="S70" s="11"/>
      <c r="T70" s="11"/>
      <c r="U70" s="11"/>
      <c r="V70" s="11"/>
      <c r="W70" s="11"/>
      <c r="X70"/>
      <c r="Y70"/>
      <c r="Z70"/>
      <c r="AA70"/>
    </row>
    <row r="71" spans="1:27" ht="15" thickBot="1" x14ac:dyDescent="0.4">
      <c r="A71" s="16"/>
      <c r="B71" s="19"/>
      <c r="C71" s="14"/>
      <c r="D71" s="20" t="s">
        <v>355</v>
      </c>
      <c r="E71" s="328" t="s">
        <v>711</v>
      </c>
      <c r="F71" s="14" t="s">
        <v>707</v>
      </c>
      <c r="G71" s="321" t="s">
        <v>364</v>
      </c>
      <c r="H71" s="366" t="s">
        <v>712</v>
      </c>
      <c r="I71" s="14" t="s">
        <v>234</v>
      </c>
      <c r="J71" s="437" t="s">
        <v>713</v>
      </c>
      <c r="K71" s="366" t="s">
        <v>712</v>
      </c>
      <c r="L71" s="438" t="s">
        <v>386</v>
      </c>
      <c r="M71" s="366" t="s">
        <v>712</v>
      </c>
      <c r="N71" s="14" t="s">
        <v>234</v>
      </c>
      <c r="O71" s="368" t="s">
        <v>105</v>
      </c>
      <c r="P71" s="368" t="s">
        <v>714</v>
      </c>
      <c r="Q71" s="370" t="s">
        <v>156</v>
      </c>
      <c r="R71" s="370" t="s">
        <v>156</v>
      </c>
      <c r="S71" s="370"/>
      <c r="T71" s="370"/>
      <c r="U71" s="370"/>
      <c r="V71" s="370"/>
      <c r="W71" s="370"/>
      <c r="X71" s="370" t="s">
        <v>156</v>
      </c>
      <c r="Y71"/>
      <c r="Z71" s="439" t="s">
        <v>350</v>
      </c>
      <c r="AA71" s="440" t="s">
        <v>715</v>
      </c>
    </row>
    <row r="72" spans="1:27" ht="15" thickBot="1" x14ac:dyDescent="0.4">
      <c r="A72" s="16"/>
      <c r="B72" s="19"/>
      <c r="C72" s="14"/>
      <c r="D72" s="18" t="s">
        <v>357</v>
      </c>
      <c r="E72"/>
      <c r="F72" s="333"/>
      <c r="G72" s="321"/>
      <c r="H72" s="405" t="s">
        <v>716</v>
      </c>
      <c r="I72" s="14" t="s">
        <v>234</v>
      </c>
      <c r="J72" s="441" t="s">
        <v>713</v>
      </c>
      <c r="K72" s="371" t="s">
        <v>716</v>
      </c>
      <c r="L72" s="442" t="s">
        <v>388</v>
      </c>
      <c r="M72" s="371" t="s">
        <v>716</v>
      </c>
      <c r="N72" s="14" t="s">
        <v>234</v>
      </c>
      <c r="O72" s="373" t="s">
        <v>105</v>
      </c>
      <c r="P72" s="368" t="s">
        <v>714</v>
      </c>
      <c r="Q72" s="370" t="s">
        <v>156</v>
      </c>
      <c r="R72" s="370" t="s">
        <v>156</v>
      </c>
      <c r="S72" s="370"/>
      <c r="T72" s="370"/>
      <c r="U72" s="370"/>
      <c r="V72" s="370"/>
      <c r="W72" s="370"/>
      <c r="X72" s="370" t="s">
        <v>156</v>
      </c>
      <c r="Y72"/>
      <c r="Z72" s="443" t="s">
        <v>105</v>
      </c>
      <c r="AA72" s="444" t="s">
        <v>717</v>
      </c>
    </row>
    <row r="73" spans="1:27" ht="15" thickBot="1" x14ac:dyDescent="0.4">
      <c r="A73" s="16"/>
      <c r="B73" s="19"/>
      <c r="C73" s="14"/>
      <c r="D73" s="20" t="s">
        <v>358</v>
      </c>
      <c r="E73"/>
      <c r="F73" s="14"/>
      <c r="G73" s="14"/>
      <c r="H73" s="405" t="s">
        <v>718</v>
      </c>
      <c r="I73" s="14" t="s">
        <v>234</v>
      </c>
      <c r="J73" s="441" t="s">
        <v>713</v>
      </c>
      <c r="K73" s="371" t="s">
        <v>718</v>
      </c>
      <c r="L73" s="442" t="s">
        <v>390</v>
      </c>
      <c r="M73" s="371" t="s">
        <v>718</v>
      </c>
      <c r="N73" s="14" t="s">
        <v>234</v>
      </c>
      <c r="O73" s="373" t="s">
        <v>105</v>
      </c>
      <c r="P73" s="368" t="s">
        <v>714</v>
      </c>
      <c r="Q73" s="370" t="s">
        <v>156</v>
      </c>
      <c r="R73" s="370" t="s">
        <v>156</v>
      </c>
      <c r="S73" s="370"/>
      <c r="T73" s="370"/>
      <c r="U73" s="370"/>
      <c r="V73" s="370"/>
      <c r="W73" s="370"/>
      <c r="X73" s="370" t="s">
        <v>156</v>
      </c>
      <c r="Y73"/>
      <c r="Z73"/>
      <c r="AA73"/>
    </row>
    <row r="74" spans="1:27" ht="15" thickBot="1" x14ac:dyDescent="0.4">
      <c r="A74" s="16"/>
      <c r="B74" s="19"/>
      <c r="C74" s="14"/>
      <c r="D74" s="18" t="s">
        <v>359</v>
      </c>
      <c r="E74"/>
      <c r="F74" s="14"/>
      <c r="G74" s="14"/>
      <c r="H74" s="405" t="s">
        <v>719</v>
      </c>
      <c r="I74" s="14" t="s">
        <v>234</v>
      </c>
      <c r="J74" s="441" t="s">
        <v>713</v>
      </c>
      <c r="K74" s="371" t="s">
        <v>719</v>
      </c>
      <c r="L74" s="442" t="s">
        <v>392</v>
      </c>
      <c r="M74" s="371" t="s">
        <v>719</v>
      </c>
      <c r="N74" s="14" t="s">
        <v>234</v>
      </c>
      <c r="O74" s="373" t="s">
        <v>105</v>
      </c>
      <c r="P74" s="368" t="s">
        <v>714</v>
      </c>
      <c r="Q74" s="370" t="s">
        <v>156</v>
      </c>
      <c r="R74" s="370" t="s">
        <v>156</v>
      </c>
      <c r="S74" s="370"/>
      <c r="T74" s="370"/>
      <c r="U74" s="370"/>
      <c r="V74" s="370"/>
      <c r="W74" s="370"/>
      <c r="X74" s="370" t="s">
        <v>156</v>
      </c>
      <c r="Y74"/>
      <c r="Z74"/>
      <c r="AA74"/>
    </row>
    <row r="75" spans="1:27" ht="15" thickBot="1" x14ac:dyDescent="0.4">
      <c r="A75" s="16"/>
      <c r="B75" s="19"/>
      <c r="C75" s="14"/>
      <c r="D75" s="20" t="s">
        <v>360</v>
      </c>
      <c r="E75"/>
      <c r="F75" s="14"/>
      <c r="G75" s="14"/>
      <c r="H75" s="445" t="s">
        <v>720</v>
      </c>
      <c r="I75" s="14" t="s">
        <v>234</v>
      </c>
      <c r="J75" s="446" t="s">
        <v>713</v>
      </c>
      <c r="K75" s="375" t="s">
        <v>720</v>
      </c>
      <c r="L75" s="447" t="s">
        <v>394</v>
      </c>
      <c r="M75" s="375" t="s">
        <v>720</v>
      </c>
      <c r="N75" s="14" t="s">
        <v>234</v>
      </c>
      <c r="O75" s="377" t="s">
        <v>105</v>
      </c>
      <c r="P75" s="368" t="s">
        <v>714</v>
      </c>
      <c r="Q75" s="370" t="s">
        <v>156</v>
      </c>
      <c r="R75" s="370" t="s">
        <v>156</v>
      </c>
      <c r="S75" s="370"/>
      <c r="T75" s="370"/>
      <c r="U75" s="370"/>
      <c r="V75" s="370"/>
      <c r="W75" s="370"/>
      <c r="X75" s="370" t="s">
        <v>156</v>
      </c>
      <c r="Y75"/>
      <c r="Z75"/>
      <c r="AA75"/>
    </row>
    <row r="76" spans="1:27" x14ac:dyDescent="0.35">
      <c r="A76" s="16"/>
      <c r="B76" s="19"/>
      <c r="C76" s="14"/>
      <c r="D76" s="18" t="s">
        <v>353</v>
      </c>
      <c r="E76"/>
      <c r="F76" s="14" t="s">
        <v>363</v>
      </c>
      <c r="G76" s="321" t="s">
        <v>347</v>
      </c>
      <c r="H76" s="347" t="s">
        <v>385</v>
      </c>
      <c r="I76" s="14" t="s">
        <v>234</v>
      </c>
      <c r="J76" s="434" t="s">
        <v>705</v>
      </c>
      <c r="K76" s="347" t="s">
        <v>385</v>
      </c>
      <c r="L76" s="348" t="s">
        <v>379</v>
      </c>
      <c r="M76" s="347" t="s">
        <v>385</v>
      </c>
      <c r="N76" s="14" t="s">
        <v>234</v>
      </c>
      <c r="O76" s="349" t="s">
        <v>350</v>
      </c>
      <c r="P76" s="349" t="s">
        <v>721</v>
      </c>
      <c r="Q76" s="350" t="s">
        <v>156</v>
      </c>
      <c r="R76" s="350" t="s">
        <v>156</v>
      </c>
      <c r="S76" s="350" t="s">
        <v>156</v>
      </c>
      <c r="T76" s="350" t="s">
        <v>156</v>
      </c>
      <c r="U76" s="350"/>
      <c r="V76" s="350" t="s">
        <v>156</v>
      </c>
      <c r="W76" s="350" t="s">
        <v>156</v>
      </c>
      <c r="X76" s="350"/>
      <c r="Y76"/>
      <c r="Z76"/>
      <c r="AA76"/>
    </row>
    <row r="77" spans="1:27" ht="15" thickBot="1" x14ac:dyDescent="0.4">
      <c r="B77" s="19"/>
      <c r="C77" s="14"/>
      <c r="D77" s="20" t="s">
        <v>355</v>
      </c>
      <c r="E77"/>
      <c r="F77" s="333"/>
      <c r="G77" s="321"/>
      <c r="H77" s="352" t="s">
        <v>387</v>
      </c>
      <c r="I77" s="14" t="s">
        <v>234</v>
      </c>
      <c r="J77" s="435" t="s">
        <v>705</v>
      </c>
      <c r="K77" s="352" t="s">
        <v>387</v>
      </c>
      <c r="L77" s="353" t="s">
        <v>381</v>
      </c>
      <c r="M77" s="352" t="s">
        <v>387</v>
      </c>
      <c r="N77" s="14" t="s">
        <v>234</v>
      </c>
      <c r="O77" s="354" t="s">
        <v>350</v>
      </c>
      <c r="P77" s="354" t="s">
        <v>721</v>
      </c>
      <c r="Q77" s="350" t="s">
        <v>156</v>
      </c>
      <c r="R77" s="350" t="s">
        <v>156</v>
      </c>
      <c r="S77" s="350" t="s">
        <v>156</v>
      </c>
      <c r="T77" s="350" t="s">
        <v>156</v>
      </c>
      <c r="U77" s="350"/>
      <c r="V77" s="350" t="s">
        <v>156</v>
      </c>
      <c r="W77" s="350" t="s">
        <v>156</v>
      </c>
      <c r="X77" s="350"/>
      <c r="Y77"/>
      <c r="Z77"/>
      <c r="AA77"/>
    </row>
    <row r="78" spans="1:27" x14ac:dyDescent="0.35">
      <c r="B78" s="506" t="s">
        <v>707</v>
      </c>
      <c r="C78" s="321" t="s">
        <v>364</v>
      </c>
      <c r="D78" s="26" t="s">
        <v>365</v>
      </c>
      <c r="E78"/>
      <c r="F78" s="14"/>
      <c r="G78" s="14"/>
      <c r="H78" s="352" t="s">
        <v>389</v>
      </c>
      <c r="I78" s="14" t="s">
        <v>234</v>
      </c>
      <c r="J78" s="435" t="s">
        <v>705</v>
      </c>
      <c r="K78" s="352" t="s">
        <v>389</v>
      </c>
      <c r="L78" s="353" t="s">
        <v>354</v>
      </c>
      <c r="M78" s="352" t="s">
        <v>389</v>
      </c>
      <c r="N78" s="14" t="s">
        <v>234</v>
      </c>
      <c r="O78" s="354" t="s">
        <v>368</v>
      </c>
      <c r="P78" s="354" t="s">
        <v>721</v>
      </c>
      <c r="Q78" s="350" t="s">
        <v>156</v>
      </c>
      <c r="R78" s="350" t="s">
        <v>156</v>
      </c>
      <c r="S78" s="350" t="s">
        <v>156</v>
      </c>
      <c r="T78" s="350" t="s">
        <v>156</v>
      </c>
      <c r="U78" s="350"/>
      <c r="V78" s="350" t="s">
        <v>156</v>
      </c>
      <c r="W78" s="350" t="s">
        <v>156</v>
      </c>
      <c r="X78" s="350"/>
      <c r="Y78"/>
      <c r="Z78"/>
      <c r="AA78"/>
    </row>
    <row r="79" spans="1:27" x14ac:dyDescent="0.35">
      <c r="B79" s="19"/>
      <c r="C79" s="321"/>
      <c r="D79" s="27" t="s">
        <v>369</v>
      </c>
      <c r="E79"/>
      <c r="F79" s="14"/>
      <c r="G79" s="14"/>
      <c r="H79" s="352" t="s">
        <v>391</v>
      </c>
      <c r="I79" s="14" t="s">
        <v>234</v>
      </c>
      <c r="J79" s="435" t="s">
        <v>705</v>
      </c>
      <c r="K79" s="352" t="s">
        <v>391</v>
      </c>
      <c r="L79" s="436" t="s">
        <v>708</v>
      </c>
      <c r="M79" s="352" t="s">
        <v>391</v>
      </c>
      <c r="N79" s="14" t="s">
        <v>234</v>
      </c>
      <c r="O79" s="354" t="s">
        <v>350</v>
      </c>
      <c r="P79" s="354" t="s">
        <v>721</v>
      </c>
      <c r="Q79" s="350" t="s">
        <v>156</v>
      </c>
      <c r="R79" s="350" t="s">
        <v>156</v>
      </c>
      <c r="S79" s="350" t="s">
        <v>156</v>
      </c>
      <c r="T79" s="350" t="s">
        <v>156</v>
      </c>
      <c r="U79" s="350"/>
      <c r="V79" s="350" t="s">
        <v>156</v>
      </c>
      <c r="W79" s="350" t="s">
        <v>156</v>
      </c>
      <c r="X79" s="350"/>
      <c r="Y79"/>
      <c r="Z79"/>
      <c r="AA79"/>
    </row>
    <row r="80" spans="1:27" ht="15" thickBot="1" x14ac:dyDescent="0.4">
      <c r="B80" s="19"/>
      <c r="C80" s="14"/>
      <c r="D80" s="27" t="s">
        <v>371</v>
      </c>
      <c r="E80"/>
      <c r="F80" s="14"/>
      <c r="G80" s="14"/>
      <c r="H80" s="352" t="s">
        <v>393</v>
      </c>
      <c r="I80" s="14" t="s">
        <v>234</v>
      </c>
      <c r="J80" s="435" t="s">
        <v>705</v>
      </c>
      <c r="K80" s="352" t="s">
        <v>393</v>
      </c>
      <c r="L80" s="436" t="s">
        <v>382</v>
      </c>
      <c r="M80" s="352" t="s">
        <v>393</v>
      </c>
      <c r="N80" s="14" t="s">
        <v>234</v>
      </c>
      <c r="O80" s="354" t="s">
        <v>350</v>
      </c>
      <c r="P80" s="354" t="s">
        <v>721</v>
      </c>
      <c r="Q80" s="350" t="s">
        <v>156</v>
      </c>
      <c r="R80" s="350" t="s">
        <v>156</v>
      </c>
      <c r="S80" s="350" t="s">
        <v>156</v>
      </c>
      <c r="T80" s="350" t="s">
        <v>156</v>
      </c>
      <c r="U80" s="350"/>
      <c r="V80" s="350" t="s">
        <v>156</v>
      </c>
      <c r="W80" s="350" t="s">
        <v>156</v>
      </c>
      <c r="X80" s="350"/>
      <c r="Y80"/>
      <c r="Z80"/>
      <c r="AA80"/>
    </row>
    <row r="81" spans="1:27" x14ac:dyDescent="0.35">
      <c r="B81" s="14"/>
      <c r="C81" s="14"/>
      <c r="D81" s="32" t="s">
        <v>366</v>
      </c>
      <c r="E81"/>
      <c r="F81"/>
      <c r="G81"/>
      <c r="H81" s="352" t="s">
        <v>395</v>
      </c>
      <c r="I81" s="14" t="s">
        <v>234</v>
      </c>
      <c r="J81" s="435" t="s">
        <v>705</v>
      </c>
      <c r="K81" s="352" t="s">
        <v>395</v>
      </c>
      <c r="L81" s="436" t="s">
        <v>709</v>
      </c>
      <c r="M81" s="352" t="s">
        <v>395</v>
      </c>
      <c r="N81" s="14" t="s">
        <v>234</v>
      </c>
      <c r="O81" s="354" t="s">
        <v>350</v>
      </c>
      <c r="P81" s="354" t="s">
        <v>721</v>
      </c>
      <c r="Q81" s="350" t="s">
        <v>156</v>
      </c>
      <c r="R81" s="350" t="s">
        <v>156</v>
      </c>
      <c r="S81" s="350" t="s">
        <v>156</v>
      </c>
      <c r="T81" s="350" t="s">
        <v>156</v>
      </c>
      <c r="U81" s="350"/>
      <c r="V81" s="350" t="s">
        <v>156</v>
      </c>
      <c r="W81" s="350" t="s">
        <v>156</v>
      </c>
      <c r="X81" s="350"/>
      <c r="Y81"/>
      <c r="Z81" t="s">
        <v>216</v>
      </c>
      <c r="AA81"/>
    </row>
    <row r="82" spans="1:27" ht="15" thickBot="1" x14ac:dyDescent="0.4">
      <c r="B82" s="14"/>
      <c r="C82" s="14"/>
      <c r="D82" s="33" t="s">
        <v>370</v>
      </c>
      <c r="E82"/>
      <c r="F82" s="226"/>
      <c r="G82" s="226"/>
      <c r="H82" s="352" t="s">
        <v>710</v>
      </c>
      <c r="I82" s="14" t="s">
        <v>234</v>
      </c>
      <c r="J82" s="435" t="s">
        <v>705</v>
      </c>
      <c r="K82" s="352" t="s">
        <v>710</v>
      </c>
      <c r="L82" s="436" t="s">
        <v>383</v>
      </c>
      <c r="M82" s="352" t="s">
        <v>710</v>
      </c>
      <c r="N82" s="14" t="s">
        <v>234</v>
      </c>
      <c r="O82" s="354" t="s">
        <v>350</v>
      </c>
      <c r="P82" s="354" t="s">
        <v>721</v>
      </c>
      <c r="Q82" s="350" t="s">
        <v>156</v>
      </c>
      <c r="R82" s="350" t="s">
        <v>156</v>
      </c>
      <c r="S82" s="350" t="s">
        <v>156</v>
      </c>
      <c r="T82" s="350" t="s">
        <v>156</v>
      </c>
      <c r="U82" s="350"/>
      <c r="V82" s="350" t="s">
        <v>156</v>
      </c>
      <c r="W82" s="350" t="s">
        <v>156</v>
      </c>
      <c r="X82" s="350"/>
      <c r="Y82"/>
      <c r="Z82" t="s">
        <v>40</v>
      </c>
      <c r="AA82" t="s">
        <v>40</v>
      </c>
    </row>
    <row r="83" spans="1:27" ht="15" thickBot="1" x14ac:dyDescent="0.4">
      <c r="B83" s="14"/>
      <c r="C83" s="14"/>
      <c r="D83" s="32" t="s">
        <v>372</v>
      </c>
      <c r="F83" s="14"/>
      <c r="G83" s="321"/>
      <c r="H83" s="352" t="s">
        <v>722</v>
      </c>
      <c r="I83" s="14" t="s">
        <v>234</v>
      </c>
      <c r="J83" s="435" t="s">
        <v>705</v>
      </c>
      <c r="K83" s="352" t="s">
        <v>722</v>
      </c>
      <c r="L83" s="436" t="s">
        <v>309</v>
      </c>
      <c r="M83" s="352" t="s">
        <v>722</v>
      </c>
      <c r="N83" s="14" t="s">
        <v>234</v>
      </c>
      <c r="O83" s="354" t="s">
        <v>350</v>
      </c>
      <c r="P83" s="349" t="s">
        <v>706</v>
      </c>
      <c r="Q83" s="350" t="s">
        <v>156</v>
      </c>
      <c r="R83" s="350" t="s">
        <v>156</v>
      </c>
      <c r="S83" s="350" t="s">
        <v>156</v>
      </c>
      <c r="T83" s="350" t="s">
        <v>156</v>
      </c>
      <c r="U83" s="350"/>
      <c r="V83" s="350" t="s">
        <v>156</v>
      </c>
      <c r="W83" s="350" t="s">
        <v>156</v>
      </c>
      <c r="X83" s="350"/>
      <c r="Y83"/>
      <c r="Z83" t="s">
        <v>216</v>
      </c>
      <c r="AA83"/>
    </row>
    <row r="84" spans="1:27" ht="15" thickBot="1" x14ac:dyDescent="0.4">
      <c r="B84" s="14"/>
      <c r="C84" s="14"/>
      <c r="D84" s="34" t="s">
        <v>91</v>
      </c>
      <c r="E84"/>
      <c r="F84" s="333"/>
      <c r="G84" s="321"/>
      <c r="H84" s="448" t="s">
        <v>723</v>
      </c>
      <c r="I84" s="14" t="s">
        <v>234</v>
      </c>
      <c r="J84" s="449" t="s">
        <v>705</v>
      </c>
      <c r="K84" s="448" t="s">
        <v>723</v>
      </c>
      <c r="L84" s="403" t="s">
        <v>724</v>
      </c>
      <c r="M84" s="448" t="s">
        <v>723</v>
      </c>
      <c r="N84" s="14" t="s">
        <v>234</v>
      </c>
      <c r="O84" s="355" t="s">
        <v>350</v>
      </c>
      <c r="P84" s="349" t="s">
        <v>706</v>
      </c>
      <c r="Q84" s="350" t="s">
        <v>156</v>
      </c>
      <c r="R84" s="350" t="s">
        <v>156</v>
      </c>
      <c r="S84" s="350" t="s">
        <v>156</v>
      </c>
      <c r="T84" s="350" t="s">
        <v>156</v>
      </c>
      <c r="U84" s="350"/>
      <c r="V84" s="350" t="s">
        <v>156</v>
      </c>
      <c r="W84" s="350" t="s">
        <v>156</v>
      </c>
      <c r="X84" s="350"/>
      <c r="Y84"/>
      <c r="Z84" t="s">
        <v>40</v>
      </c>
      <c r="AA84" t="s">
        <v>40</v>
      </c>
    </row>
    <row r="85" spans="1:27" ht="15" thickBot="1" x14ac:dyDescent="0.4">
      <c r="B85" s="19"/>
      <c r="C85" s="14"/>
      <c r="D85" s="42"/>
      <c r="E85"/>
      <c r="F85" s="14"/>
      <c r="G85" s="14"/>
      <c r="H85" s="226" t="s">
        <v>40</v>
      </c>
      <c r="I85" s="226" t="s">
        <v>40</v>
      </c>
      <c r="J85" s="226" t="s">
        <v>40</v>
      </c>
      <c r="K85" s="226" t="s">
        <v>40</v>
      </c>
      <c r="L85" s="11" t="s">
        <v>40</v>
      </c>
      <c r="M85" s="226" t="s">
        <v>40</v>
      </c>
      <c r="N85" s="226" t="s">
        <v>40</v>
      </c>
      <c r="O85" s="433" t="s">
        <v>40</v>
      </c>
      <c r="P85" s="433" t="s">
        <v>40</v>
      </c>
      <c r="Q85" s="11"/>
      <c r="R85" s="11"/>
      <c r="S85" s="11"/>
      <c r="T85" s="11"/>
      <c r="U85" s="11"/>
      <c r="V85" s="11"/>
      <c r="W85" s="11"/>
      <c r="X85"/>
      <c r="Y85"/>
      <c r="Z85"/>
      <c r="AA85"/>
    </row>
    <row r="86" spans="1:27" ht="15" customHeight="1" thickBot="1" x14ac:dyDescent="0.4">
      <c r="B86" s="10"/>
      <c r="C86" s="10"/>
      <c r="D86" s="10" t="s">
        <v>40</v>
      </c>
      <c r="E86" s="328" t="s">
        <v>725</v>
      </c>
      <c r="F86" s="14" t="s">
        <v>363</v>
      </c>
      <c r="G86" s="321" t="s">
        <v>347</v>
      </c>
      <c r="H86" s="347" t="s">
        <v>385</v>
      </c>
      <c r="I86" s="14" t="s">
        <v>234</v>
      </c>
      <c r="J86" s="434" t="s">
        <v>705</v>
      </c>
      <c r="K86" s="347" t="s">
        <v>385</v>
      </c>
      <c r="L86" s="348" t="s">
        <v>379</v>
      </c>
      <c r="M86" s="347" t="s">
        <v>385</v>
      </c>
      <c r="N86" s="506" t="s">
        <v>234</v>
      </c>
      <c r="O86" s="349" t="s">
        <v>350</v>
      </c>
      <c r="P86" s="349" t="s">
        <v>721</v>
      </c>
      <c r="Q86" s="350" t="s">
        <v>156</v>
      </c>
      <c r="R86" s="350" t="s">
        <v>156</v>
      </c>
      <c r="S86" s="350" t="s">
        <v>156</v>
      </c>
      <c r="T86" s="350" t="s">
        <v>156</v>
      </c>
      <c r="U86" s="350"/>
      <c r="V86" s="350" t="s">
        <v>156</v>
      </c>
      <c r="W86" s="350" t="s">
        <v>156</v>
      </c>
      <c r="X86" s="350"/>
      <c r="Y86"/>
      <c r="Z86"/>
      <c r="AA86"/>
    </row>
    <row r="87" spans="1:27" x14ac:dyDescent="0.35">
      <c r="A87" s="16" t="s">
        <v>377</v>
      </c>
      <c r="B87" s="14" t="s">
        <v>346</v>
      </c>
      <c r="C87" s="321" t="s">
        <v>347</v>
      </c>
      <c r="D87" s="22" t="s">
        <v>378</v>
      </c>
      <c r="E87"/>
      <c r="F87" s="333"/>
      <c r="G87" s="321"/>
      <c r="H87" s="352" t="s">
        <v>387</v>
      </c>
      <c r="I87" s="14" t="s">
        <v>234</v>
      </c>
      <c r="J87" s="435" t="s">
        <v>705</v>
      </c>
      <c r="K87" s="352" t="s">
        <v>387</v>
      </c>
      <c r="L87" s="353" t="s">
        <v>381</v>
      </c>
      <c r="M87" s="352" t="s">
        <v>387</v>
      </c>
      <c r="N87" s="14" t="s">
        <v>234</v>
      </c>
      <c r="O87" s="354" t="s">
        <v>350</v>
      </c>
      <c r="P87" s="354" t="s">
        <v>721</v>
      </c>
      <c r="Q87" s="350" t="s">
        <v>156</v>
      </c>
      <c r="R87" s="350" t="s">
        <v>156</v>
      </c>
      <c r="S87" s="350" t="s">
        <v>156</v>
      </c>
      <c r="T87" s="350" t="s">
        <v>156</v>
      </c>
      <c r="U87" s="350"/>
      <c r="V87" s="350" t="s">
        <v>156</v>
      </c>
      <c r="W87" s="350" t="s">
        <v>156</v>
      </c>
      <c r="X87" s="350"/>
      <c r="Y87"/>
      <c r="Z87"/>
      <c r="AA87"/>
    </row>
    <row r="88" spans="1:27" x14ac:dyDescent="0.35">
      <c r="B88" s="19"/>
      <c r="C88" s="321"/>
      <c r="D88" s="24" t="s">
        <v>380</v>
      </c>
      <c r="E88"/>
      <c r="F88" s="14"/>
      <c r="G88" s="14"/>
      <c r="H88" s="352" t="s">
        <v>389</v>
      </c>
      <c r="I88" s="14" t="s">
        <v>234</v>
      </c>
      <c r="J88" s="435" t="s">
        <v>705</v>
      </c>
      <c r="K88" s="352" t="s">
        <v>389</v>
      </c>
      <c r="L88" s="353" t="s">
        <v>354</v>
      </c>
      <c r="M88" s="352" t="s">
        <v>389</v>
      </c>
      <c r="N88" s="14" t="s">
        <v>234</v>
      </c>
      <c r="O88" s="354" t="s">
        <v>368</v>
      </c>
      <c r="P88" s="354" t="s">
        <v>721</v>
      </c>
      <c r="Q88" s="350" t="s">
        <v>156</v>
      </c>
      <c r="R88" s="350" t="s">
        <v>156</v>
      </c>
      <c r="S88" s="350" t="s">
        <v>156</v>
      </c>
      <c r="T88" s="350" t="s">
        <v>156</v>
      </c>
      <c r="U88" s="350"/>
      <c r="V88" s="350" t="s">
        <v>156</v>
      </c>
      <c r="W88" s="350" t="s">
        <v>156</v>
      </c>
      <c r="X88" s="350"/>
      <c r="Y88"/>
      <c r="Z88"/>
      <c r="AA88"/>
    </row>
    <row r="89" spans="1:27" x14ac:dyDescent="0.35">
      <c r="B89" s="14"/>
      <c r="C89" s="14"/>
      <c r="D89" s="24" t="s">
        <v>85</v>
      </c>
      <c r="E89"/>
      <c r="F89" s="14"/>
      <c r="G89" s="14"/>
      <c r="H89" s="352" t="s">
        <v>391</v>
      </c>
      <c r="I89" s="14" t="s">
        <v>234</v>
      </c>
      <c r="J89" s="435" t="s">
        <v>705</v>
      </c>
      <c r="K89" s="352" t="s">
        <v>391</v>
      </c>
      <c r="L89" s="436" t="s">
        <v>708</v>
      </c>
      <c r="M89" s="352" t="s">
        <v>391</v>
      </c>
      <c r="N89" s="14" t="s">
        <v>234</v>
      </c>
      <c r="O89" s="354" t="s">
        <v>350</v>
      </c>
      <c r="P89" s="354" t="s">
        <v>721</v>
      </c>
      <c r="Q89" s="350" t="s">
        <v>156</v>
      </c>
      <c r="R89" s="350" t="s">
        <v>156</v>
      </c>
      <c r="S89" s="350" t="s">
        <v>156</v>
      </c>
      <c r="T89" s="350" t="s">
        <v>156</v>
      </c>
      <c r="U89" s="350"/>
      <c r="V89" s="350" t="s">
        <v>156</v>
      </c>
      <c r="W89" s="350" t="s">
        <v>156</v>
      </c>
      <c r="X89" s="350"/>
      <c r="Y89"/>
      <c r="Z89"/>
      <c r="AA89"/>
    </row>
    <row r="90" spans="1:27" x14ac:dyDescent="0.35">
      <c r="B90" s="19"/>
      <c r="C90" s="14"/>
      <c r="D90" s="42"/>
      <c r="E90"/>
      <c r="F90" s="14"/>
      <c r="G90" s="14"/>
      <c r="H90" s="226" t="s">
        <v>40</v>
      </c>
      <c r="I90" s="226" t="s">
        <v>40</v>
      </c>
      <c r="J90" s="226" t="s">
        <v>40</v>
      </c>
      <c r="K90" s="226" t="s">
        <v>40</v>
      </c>
      <c r="L90" s="11" t="s">
        <v>40</v>
      </c>
      <c r="M90" s="226" t="s">
        <v>40</v>
      </c>
      <c r="N90" s="226" t="s">
        <v>40</v>
      </c>
      <c r="O90" s="433" t="s">
        <v>40</v>
      </c>
      <c r="P90" s="433" t="s">
        <v>40</v>
      </c>
      <c r="Q90" s="11"/>
      <c r="R90" s="11"/>
      <c r="S90" s="11"/>
      <c r="T90" s="11"/>
      <c r="U90" s="11"/>
      <c r="V90" s="11"/>
      <c r="W90" s="11"/>
      <c r="X90"/>
      <c r="Y90"/>
      <c r="Z90"/>
      <c r="AA90"/>
    </row>
    <row r="91" spans="1:27" x14ac:dyDescent="0.35">
      <c r="B91" s="14"/>
      <c r="C91" s="14"/>
      <c r="D91" s="37" t="s">
        <v>86</v>
      </c>
      <c r="E91"/>
      <c r="F91" s="14"/>
      <c r="G91" s="14"/>
      <c r="H91" s="352" t="s">
        <v>393</v>
      </c>
      <c r="I91" s="14" t="s">
        <v>234</v>
      </c>
      <c r="J91" s="435" t="s">
        <v>705</v>
      </c>
      <c r="K91" s="352" t="s">
        <v>393</v>
      </c>
      <c r="L91" s="436" t="s">
        <v>382</v>
      </c>
      <c r="M91" s="352" t="s">
        <v>393</v>
      </c>
      <c r="N91" s="14" t="s">
        <v>234</v>
      </c>
      <c r="O91" s="354" t="s">
        <v>350</v>
      </c>
      <c r="P91" s="354" t="s">
        <v>721</v>
      </c>
      <c r="Q91" s="350" t="s">
        <v>156</v>
      </c>
      <c r="R91" s="350" t="s">
        <v>156</v>
      </c>
      <c r="S91" s="350" t="s">
        <v>156</v>
      </c>
      <c r="T91" s="350" t="s">
        <v>156</v>
      </c>
      <c r="U91" s="350"/>
      <c r="V91" s="350" t="s">
        <v>156</v>
      </c>
      <c r="W91" s="350" t="s">
        <v>156</v>
      </c>
      <c r="X91" s="350"/>
      <c r="Y91"/>
      <c r="Z91"/>
      <c r="AA91"/>
    </row>
    <row r="92" spans="1:27" x14ac:dyDescent="0.35">
      <c r="B92" s="14"/>
      <c r="C92" s="14"/>
      <c r="D92" s="24" t="s">
        <v>84</v>
      </c>
      <c r="E92"/>
      <c r="F92"/>
      <c r="G92"/>
      <c r="H92" s="352" t="s">
        <v>395</v>
      </c>
      <c r="I92" s="14" t="s">
        <v>234</v>
      </c>
      <c r="J92" s="435" t="s">
        <v>705</v>
      </c>
      <c r="K92" s="352" t="s">
        <v>395</v>
      </c>
      <c r="L92" s="436" t="s">
        <v>709</v>
      </c>
      <c r="M92" s="352" t="s">
        <v>395</v>
      </c>
      <c r="N92" s="14" t="s">
        <v>234</v>
      </c>
      <c r="O92" s="354" t="s">
        <v>350</v>
      </c>
      <c r="P92" s="354" t="s">
        <v>721</v>
      </c>
      <c r="Q92" s="350" t="s">
        <v>156</v>
      </c>
      <c r="R92" s="350" t="s">
        <v>156</v>
      </c>
      <c r="S92" s="350" t="s">
        <v>156</v>
      </c>
      <c r="T92" s="350" t="s">
        <v>156</v>
      </c>
      <c r="U92" s="350"/>
      <c r="V92" s="350" t="s">
        <v>156</v>
      </c>
      <c r="W92" s="350" t="s">
        <v>156</v>
      </c>
      <c r="X92" s="350"/>
      <c r="Y92"/>
      <c r="Z92" t="s">
        <v>216</v>
      </c>
      <c r="AA92"/>
    </row>
    <row r="93" spans="1:27" x14ac:dyDescent="0.35">
      <c r="B93" s="14"/>
      <c r="C93" s="14"/>
      <c r="D93" s="24" t="s">
        <v>87</v>
      </c>
      <c r="E93"/>
      <c r="F93" s="226"/>
      <c r="G93" s="226"/>
      <c r="H93" s="352" t="s">
        <v>710</v>
      </c>
      <c r="I93" s="14" t="s">
        <v>234</v>
      </c>
      <c r="J93" s="435" t="s">
        <v>705</v>
      </c>
      <c r="K93" s="352" t="s">
        <v>710</v>
      </c>
      <c r="L93" s="436" t="s">
        <v>383</v>
      </c>
      <c r="M93" s="352" t="s">
        <v>710</v>
      </c>
      <c r="N93" s="14" t="s">
        <v>234</v>
      </c>
      <c r="O93" s="354" t="s">
        <v>350</v>
      </c>
      <c r="P93" s="354" t="s">
        <v>721</v>
      </c>
      <c r="Q93" s="350" t="s">
        <v>156</v>
      </c>
      <c r="R93" s="350" t="s">
        <v>156</v>
      </c>
      <c r="S93" s="350" t="s">
        <v>156</v>
      </c>
      <c r="T93" s="350" t="s">
        <v>156</v>
      </c>
      <c r="U93" s="350"/>
      <c r="V93" s="350" t="s">
        <v>156</v>
      </c>
      <c r="W93" s="350" t="s">
        <v>156</v>
      </c>
      <c r="X93" s="350"/>
      <c r="Y93"/>
      <c r="Z93" t="s">
        <v>40</v>
      </c>
      <c r="AA93" t="s">
        <v>40</v>
      </c>
    </row>
    <row r="94" spans="1:27" x14ac:dyDescent="0.35">
      <c r="B94" s="14"/>
      <c r="C94" s="14"/>
      <c r="D94" s="37" t="s">
        <v>88</v>
      </c>
      <c r="F94" s="14" t="s">
        <v>363</v>
      </c>
      <c r="G94" s="321" t="s">
        <v>347</v>
      </c>
      <c r="H94" s="352" t="s">
        <v>722</v>
      </c>
      <c r="I94" s="14" t="s">
        <v>234</v>
      </c>
      <c r="J94" s="435" t="s">
        <v>705</v>
      </c>
      <c r="K94" s="352" t="s">
        <v>722</v>
      </c>
      <c r="L94" s="436" t="s">
        <v>309</v>
      </c>
      <c r="M94" s="352" t="s">
        <v>722</v>
      </c>
      <c r="N94" s="14" t="s">
        <v>234</v>
      </c>
      <c r="O94" s="354" t="s">
        <v>350</v>
      </c>
      <c r="P94" s="354" t="s">
        <v>721</v>
      </c>
      <c r="Q94" s="350" t="s">
        <v>156</v>
      </c>
      <c r="R94" s="350" t="s">
        <v>156</v>
      </c>
      <c r="S94" s="350" t="s">
        <v>156</v>
      </c>
      <c r="T94" s="350" t="s">
        <v>156</v>
      </c>
      <c r="U94" s="350"/>
      <c r="V94" s="350" t="s">
        <v>156</v>
      </c>
      <c r="W94" s="350" t="s">
        <v>156</v>
      </c>
      <c r="X94" s="350"/>
      <c r="Y94"/>
      <c r="Z94" t="s">
        <v>216</v>
      </c>
      <c r="AA94"/>
    </row>
    <row r="95" spans="1:27" ht="15" thickBot="1" x14ac:dyDescent="0.4">
      <c r="B95" s="14"/>
      <c r="C95" s="14"/>
      <c r="D95" s="24" t="s">
        <v>384</v>
      </c>
      <c r="E95"/>
      <c r="F95" s="333"/>
      <c r="G95" s="321"/>
      <c r="H95" s="448" t="s">
        <v>723</v>
      </c>
      <c r="I95" s="14" t="s">
        <v>234</v>
      </c>
      <c r="J95" s="449" t="s">
        <v>705</v>
      </c>
      <c r="K95" s="448" t="s">
        <v>723</v>
      </c>
      <c r="L95" s="403" t="s">
        <v>724</v>
      </c>
      <c r="M95" s="448" t="s">
        <v>723</v>
      </c>
      <c r="N95" s="14" t="s">
        <v>234</v>
      </c>
      <c r="O95" s="355" t="s">
        <v>350</v>
      </c>
      <c r="P95" s="355" t="s">
        <v>721</v>
      </c>
      <c r="Q95" s="350" t="s">
        <v>156</v>
      </c>
      <c r="R95" s="350" t="s">
        <v>156</v>
      </c>
      <c r="S95" s="350" t="s">
        <v>156</v>
      </c>
      <c r="T95" s="350" t="s">
        <v>156</v>
      </c>
      <c r="U95" s="350"/>
      <c r="V95" s="350" t="s">
        <v>156</v>
      </c>
      <c r="W95" s="350" t="s">
        <v>156</v>
      </c>
      <c r="X95" s="350"/>
      <c r="Y95"/>
      <c r="Z95" t="s">
        <v>40</v>
      </c>
      <c r="AA95" t="s">
        <v>40</v>
      </c>
    </row>
    <row r="96" spans="1:27" ht="15" thickBot="1" x14ac:dyDescent="0.4">
      <c r="B96" s="14"/>
      <c r="C96" s="14"/>
      <c r="D96" s="24" t="s">
        <v>90</v>
      </c>
      <c r="E96"/>
      <c r="F96" s="14" t="s">
        <v>707</v>
      </c>
      <c r="G96" s="321" t="s">
        <v>364</v>
      </c>
      <c r="H96" s="366" t="s">
        <v>712</v>
      </c>
      <c r="I96" s="14" t="s">
        <v>234</v>
      </c>
      <c r="J96" s="437" t="s">
        <v>713</v>
      </c>
      <c r="K96" s="366" t="s">
        <v>712</v>
      </c>
      <c r="L96" s="438" t="s">
        <v>386</v>
      </c>
      <c r="M96" s="366" t="s">
        <v>712</v>
      </c>
      <c r="N96" s="506" t="s">
        <v>848</v>
      </c>
      <c r="O96" s="368" t="s">
        <v>105</v>
      </c>
      <c r="P96" s="368" t="s">
        <v>714</v>
      </c>
      <c r="Q96" s="370" t="s">
        <v>156</v>
      </c>
      <c r="R96" s="370" t="s">
        <v>156</v>
      </c>
      <c r="S96" s="370"/>
      <c r="T96" s="370"/>
      <c r="U96" s="370"/>
      <c r="V96" s="370"/>
      <c r="W96" s="370"/>
      <c r="X96" s="370" t="s">
        <v>156</v>
      </c>
      <c r="Y96"/>
      <c r="Z96" s="439" t="s">
        <v>350</v>
      </c>
      <c r="AA96" s="440" t="s">
        <v>715</v>
      </c>
    </row>
    <row r="97" spans="2:27" ht="15" thickBot="1" x14ac:dyDescent="0.4">
      <c r="B97" s="14"/>
      <c r="C97" s="14"/>
      <c r="D97" s="37" t="s">
        <v>89</v>
      </c>
      <c r="E97"/>
      <c r="F97" s="333"/>
      <c r="G97" s="321"/>
      <c r="H97" s="405" t="s">
        <v>716</v>
      </c>
      <c r="I97" s="14" t="s">
        <v>234</v>
      </c>
      <c r="J97" s="441" t="s">
        <v>713</v>
      </c>
      <c r="K97" s="371" t="s">
        <v>716</v>
      </c>
      <c r="L97" s="442" t="s">
        <v>388</v>
      </c>
      <c r="M97" s="371" t="s">
        <v>716</v>
      </c>
      <c r="N97" s="506" t="s">
        <v>848</v>
      </c>
      <c r="O97" s="373" t="s">
        <v>105</v>
      </c>
      <c r="P97" s="368" t="s">
        <v>714</v>
      </c>
      <c r="Q97" s="370" t="s">
        <v>156</v>
      </c>
      <c r="R97" s="370" t="s">
        <v>156</v>
      </c>
      <c r="S97" s="370"/>
      <c r="T97" s="370"/>
      <c r="U97" s="370"/>
      <c r="V97" s="370"/>
      <c r="W97" s="370"/>
      <c r="X97" s="370" t="s">
        <v>156</v>
      </c>
      <c r="Y97"/>
      <c r="Z97" s="443" t="s">
        <v>105</v>
      </c>
      <c r="AA97" s="444" t="s">
        <v>717</v>
      </c>
    </row>
    <row r="98" spans="2:27" ht="15" thickBot="1" x14ac:dyDescent="0.4">
      <c r="B98" s="14" t="s">
        <v>363</v>
      </c>
      <c r="C98" s="321" t="s">
        <v>364</v>
      </c>
      <c r="D98" s="26" t="s">
        <v>365</v>
      </c>
      <c r="E98"/>
      <c r="F98" s="14"/>
      <c r="G98" s="14"/>
      <c r="H98" s="405" t="s">
        <v>718</v>
      </c>
      <c r="I98" s="14" t="s">
        <v>234</v>
      </c>
      <c r="J98" s="441" t="s">
        <v>713</v>
      </c>
      <c r="K98" s="371" t="s">
        <v>718</v>
      </c>
      <c r="L98" s="442" t="s">
        <v>390</v>
      </c>
      <c r="M98" s="371" t="s">
        <v>718</v>
      </c>
      <c r="N98" s="506" t="s">
        <v>848</v>
      </c>
      <c r="O98" s="373" t="s">
        <v>105</v>
      </c>
      <c r="P98" s="368" t="s">
        <v>714</v>
      </c>
      <c r="Q98" s="370" t="s">
        <v>156</v>
      </c>
      <c r="R98" s="370" t="s">
        <v>156</v>
      </c>
      <c r="S98" s="370"/>
      <c r="T98" s="370"/>
      <c r="U98" s="370"/>
      <c r="V98" s="370"/>
      <c r="W98" s="370"/>
      <c r="X98" s="370" t="s">
        <v>156</v>
      </c>
      <c r="Y98"/>
      <c r="Z98"/>
      <c r="AA98"/>
    </row>
    <row r="99" spans="2:27" ht="15" thickBot="1" x14ac:dyDescent="0.4">
      <c r="B99" s="19"/>
      <c r="C99" s="321"/>
      <c r="D99" s="27" t="s">
        <v>369</v>
      </c>
      <c r="E99"/>
      <c r="F99" s="14"/>
      <c r="G99" s="14"/>
      <c r="H99" s="405" t="s">
        <v>719</v>
      </c>
      <c r="I99" s="14" t="s">
        <v>234</v>
      </c>
      <c r="J99" s="441" t="s">
        <v>713</v>
      </c>
      <c r="K99" s="371" t="s">
        <v>719</v>
      </c>
      <c r="L99" s="442" t="s">
        <v>392</v>
      </c>
      <c r="M99" s="371" t="s">
        <v>719</v>
      </c>
      <c r="N99" s="506" t="s">
        <v>848</v>
      </c>
      <c r="O99" s="373" t="s">
        <v>105</v>
      </c>
      <c r="P99" s="368" t="s">
        <v>714</v>
      </c>
      <c r="Q99" s="370" t="s">
        <v>156</v>
      </c>
      <c r="R99" s="370" t="s">
        <v>156</v>
      </c>
      <c r="S99" s="370"/>
      <c r="T99" s="370"/>
      <c r="U99" s="370"/>
      <c r="V99" s="370"/>
      <c r="W99" s="370"/>
      <c r="X99" s="370" t="s">
        <v>156</v>
      </c>
      <c r="Y99"/>
      <c r="Z99"/>
      <c r="AA99"/>
    </row>
    <row r="100" spans="2:27" ht="15" thickBot="1" x14ac:dyDescent="0.4">
      <c r="B100" s="19"/>
      <c r="C100" s="14"/>
      <c r="D100" s="27" t="s">
        <v>371</v>
      </c>
      <c r="E100"/>
      <c r="F100" s="14"/>
      <c r="G100" s="14"/>
      <c r="H100" s="445" t="s">
        <v>720</v>
      </c>
      <c r="I100" s="14" t="s">
        <v>234</v>
      </c>
      <c r="J100" s="446" t="s">
        <v>713</v>
      </c>
      <c r="K100" s="375" t="s">
        <v>720</v>
      </c>
      <c r="L100" s="447" t="s">
        <v>394</v>
      </c>
      <c r="M100" s="375" t="s">
        <v>720</v>
      </c>
      <c r="N100" s="506" t="s">
        <v>848</v>
      </c>
      <c r="O100" s="377" t="s">
        <v>105</v>
      </c>
      <c r="P100" s="368" t="s">
        <v>714</v>
      </c>
      <c r="Q100" s="370" t="s">
        <v>156</v>
      </c>
      <c r="R100" s="370" t="s">
        <v>156</v>
      </c>
      <c r="S100" s="370"/>
      <c r="T100" s="370"/>
      <c r="U100" s="370"/>
      <c r="V100" s="370"/>
      <c r="W100" s="370"/>
      <c r="X100" s="370" t="s">
        <v>156</v>
      </c>
      <c r="Y100"/>
      <c r="Z100"/>
      <c r="AA100"/>
    </row>
    <row r="101" spans="2:27" x14ac:dyDescent="0.35">
      <c r="B101" s="14"/>
      <c r="C101" s="14"/>
      <c r="D101" s="39" t="s">
        <v>385</v>
      </c>
      <c r="E101"/>
      <c r="F101" s="14"/>
      <c r="G101" s="14"/>
      <c r="H101" s="11"/>
      <c r="I101"/>
      <c r="J101"/>
      <c r="K101" s="11"/>
      <c r="L101"/>
      <c r="M101" s="11"/>
      <c r="N101"/>
      <c r="O101" s="11"/>
      <c r="P101" s="11"/>
      <c r="Q101" s="11"/>
      <c r="R101" s="11"/>
      <c r="S101" s="11"/>
      <c r="T101" s="11"/>
      <c r="U101" s="11"/>
      <c r="V101" s="11"/>
      <c r="W101" s="11"/>
      <c r="X101"/>
      <c r="Y101"/>
      <c r="Z101"/>
      <c r="AA101"/>
    </row>
    <row r="102" spans="2:27" ht="15" thickBot="1" x14ac:dyDescent="0.4">
      <c r="B102" s="14"/>
      <c r="C102" s="14"/>
      <c r="D102" s="39" t="s">
        <v>387</v>
      </c>
      <c r="E102"/>
      <c r="F102" s="14"/>
      <c r="G102" s="14"/>
      <c r="H102" s="226" t="s">
        <v>40</v>
      </c>
      <c r="I102" s="226" t="s">
        <v>40</v>
      </c>
      <c r="J102" s="226" t="s">
        <v>40</v>
      </c>
      <c r="K102" s="226" t="s">
        <v>40</v>
      </c>
      <c r="L102" s="11" t="s">
        <v>40</v>
      </c>
      <c r="M102" s="226" t="s">
        <v>40</v>
      </c>
      <c r="N102" s="226" t="s">
        <v>40</v>
      </c>
      <c r="O102" s="226" t="s">
        <v>40</v>
      </c>
      <c r="P102" s="226" t="s">
        <v>40</v>
      </c>
      <c r="Q102" s="11"/>
      <c r="R102" s="11"/>
      <c r="S102" s="11"/>
      <c r="T102" s="11"/>
      <c r="U102" s="11"/>
      <c r="V102" s="11"/>
      <c r="W102" s="11"/>
      <c r="X102"/>
      <c r="Y102"/>
      <c r="Z102"/>
      <c r="AA102"/>
    </row>
    <row r="103" spans="2:27" x14ac:dyDescent="0.35">
      <c r="B103" s="14"/>
      <c r="C103" s="14"/>
      <c r="D103" s="39" t="s">
        <v>389</v>
      </c>
      <c r="E103"/>
      <c r="F103" s="14" t="s">
        <v>707</v>
      </c>
      <c r="G103" s="321" t="s">
        <v>364</v>
      </c>
      <c r="H103" s="329" t="s">
        <v>365</v>
      </c>
      <c r="I103" s="14" t="s">
        <v>220</v>
      </c>
      <c r="J103" s="412" t="s">
        <v>726</v>
      </c>
      <c r="K103" s="329" t="s">
        <v>365</v>
      </c>
      <c r="L103" s="450" t="s">
        <v>349</v>
      </c>
      <c r="M103" s="329" t="s">
        <v>365</v>
      </c>
      <c r="N103" s="14" t="s">
        <v>220</v>
      </c>
      <c r="O103" s="331" t="s">
        <v>727</v>
      </c>
      <c r="P103" s="331" t="s">
        <v>728</v>
      </c>
      <c r="Q103" s="332" t="s">
        <v>156</v>
      </c>
      <c r="R103" s="332" t="s">
        <v>156</v>
      </c>
      <c r="S103" s="332" t="s">
        <v>156</v>
      </c>
      <c r="T103" s="332" t="s">
        <v>156</v>
      </c>
      <c r="U103" s="332"/>
      <c r="V103" s="332" t="s">
        <v>156</v>
      </c>
      <c r="W103" s="332" t="s">
        <v>156</v>
      </c>
      <c r="X103" s="332" t="s">
        <v>156</v>
      </c>
      <c r="Y103"/>
      <c r="Z103"/>
      <c r="AA103"/>
    </row>
    <row r="104" spans="2:27" x14ac:dyDescent="0.35">
      <c r="B104" s="14"/>
      <c r="C104" s="14"/>
      <c r="D104" s="39" t="s">
        <v>391</v>
      </c>
      <c r="E104"/>
      <c r="F104" s="333"/>
      <c r="G104" s="321"/>
      <c r="H104" s="334" t="s">
        <v>369</v>
      </c>
      <c r="I104" s="14" t="s">
        <v>220</v>
      </c>
      <c r="J104" s="414" t="s">
        <v>726</v>
      </c>
      <c r="K104" s="334" t="s">
        <v>369</v>
      </c>
      <c r="L104" s="451" t="s">
        <v>381</v>
      </c>
      <c r="M104" s="334" t="s">
        <v>369</v>
      </c>
      <c r="N104" s="14" t="s">
        <v>220</v>
      </c>
      <c r="O104" s="336" t="s">
        <v>727</v>
      </c>
      <c r="P104" s="336" t="s">
        <v>728</v>
      </c>
      <c r="Q104" s="332" t="s">
        <v>156</v>
      </c>
      <c r="R104" s="332" t="s">
        <v>156</v>
      </c>
      <c r="S104" s="332" t="s">
        <v>156</v>
      </c>
      <c r="T104" s="332" t="s">
        <v>156</v>
      </c>
      <c r="U104" s="332"/>
      <c r="V104" s="332" t="s">
        <v>156</v>
      </c>
      <c r="W104" s="332" t="s">
        <v>156</v>
      </c>
      <c r="X104" s="332" t="s">
        <v>156</v>
      </c>
      <c r="Y104"/>
      <c r="Z104"/>
      <c r="AA104"/>
    </row>
    <row r="105" spans="2:27" x14ac:dyDescent="0.35">
      <c r="B105" s="14"/>
      <c r="C105" s="14"/>
      <c r="D105" s="39" t="s">
        <v>393</v>
      </c>
      <c r="E105"/>
      <c r="F105" s="14"/>
      <c r="G105" s="14"/>
      <c r="H105" s="334" t="s">
        <v>371</v>
      </c>
      <c r="I105" s="14" t="s">
        <v>220</v>
      </c>
      <c r="J105" s="414" t="s">
        <v>726</v>
      </c>
      <c r="K105" s="334" t="s">
        <v>371</v>
      </c>
      <c r="L105" s="451" t="s">
        <v>354</v>
      </c>
      <c r="M105" s="334" t="s">
        <v>371</v>
      </c>
      <c r="N105" s="14" t="s">
        <v>220</v>
      </c>
      <c r="O105" s="336" t="s">
        <v>727</v>
      </c>
      <c r="P105" s="336" t="s">
        <v>729</v>
      </c>
      <c r="Q105" s="332" t="s">
        <v>156</v>
      </c>
      <c r="R105" s="332" t="s">
        <v>156</v>
      </c>
      <c r="S105" s="332" t="s">
        <v>156</v>
      </c>
      <c r="T105" s="332" t="s">
        <v>156</v>
      </c>
      <c r="U105" s="332"/>
      <c r="V105" s="332" t="s">
        <v>156</v>
      </c>
      <c r="W105" s="332" t="s">
        <v>156</v>
      </c>
      <c r="X105" s="332" t="s">
        <v>156</v>
      </c>
      <c r="Y105"/>
      <c r="Z105"/>
      <c r="AA105"/>
    </row>
    <row r="106" spans="2:27" ht="15" thickBot="1" x14ac:dyDescent="0.4">
      <c r="B106" s="14"/>
      <c r="C106" s="14"/>
      <c r="D106" s="39" t="s">
        <v>395</v>
      </c>
      <c r="E106"/>
      <c r="F106" s="14"/>
      <c r="G106" s="14"/>
      <c r="H106" s="334" t="s">
        <v>730</v>
      </c>
      <c r="I106" s="14" t="s">
        <v>220</v>
      </c>
      <c r="J106" s="414" t="s">
        <v>726</v>
      </c>
      <c r="K106" s="334" t="s">
        <v>730</v>
      </c>
      <c r="L106" s="451" t="s">
        <v>356</v>
      </c>
      <c r="M106" s="334" t="s">
        <v>730</v>
      </c>
      <c r="N106" s="14" t="s">
        <v>220</v>
      </c>
      <c r="O106" s="336" t="s">
        <v>727</v>
      </c>
      <c r="P106" s="336" t="s">
        <v>729</v>
      </c>
      <c r="Q106" s="332" t="s">
        <v>156</v>
      </c>
      <c r="R106" s="332" t="s">
        <v>156</v>
      </c>
      <c r="S106" s="332" t="s">
        <v>156</v>
      </c>
      <c r="T106" s="332" t="s">
        <v>156</v>
      </c>
      <c r="U106" s="332"/>
      <c r="V106" s="332" t="s">
        <v>156</v>
      </c>
      <c r="W106" s="332" t="s">
        <v>156</v>
      </c>
      <c r="X106" s="332" t="s">
        <v>156</v>
      </c>
      <c r="Y106"/>
      <c r="Z106"/>
      <c r="AA106"/>
    </row>
    <row r="107" spans="2:27" x14ac:dyDescent="0.35">
      <c r="B107" s="14"/>
      <c r="C107" s="14"/>
      <c r="D107" s="32" t="s">
        <v>366</v>
      </c>
      <c r="E107"/>
      <c r="F107" s="14"/>
      <c r="G107" s="14"/>
      <c r="H107" s="334" t="s">
        <v>731</v>
      </c>
      <c r="I107" s="14" t="s">
        <v>220</v>
      </c>
      <c r="J107" s="414" t="s">
        <v>726</v>
      </c>
      <c r="K107" s="334" t="s">
        <v>731</v>
      </c>
      <c r="L107" s="451" t="s">
        <v>732</v>
      </c>
      <c r="M107" s="334" t="s">
        <v>731</v>
      </c>
      <c r="N107" s="14" t="s">
        <v>220</v>
      </c>
      <c r="O107" s="336" t="s">
        <v>727</v>
      </c>
      <c r="P107" s="336" t="s">
        <v>729</v>
      </c>
      <c r="Q107" s="332" t="s">
        <v>156</v>
      </c>
      <c r="R107" s="332" t="s">
        <v>156</v>
      </c>
      <c r="S107" s="332" t="s">
        <v>156</v>
      </c>
      <c r="T107" s="332" t="s">
        <v>156</v>
      </c>
      <c r="U107" s="332"/>
      <c r="V107" s="332" t="s">
        <v>156</v>
      </c>
      <c r="W107" s="332" t="s">
        <v>156</v>
      </c>
      <c r="X107" s="332" t="s">
        <v>156</v>
      </c>
      <c r="Y107"/>
      <c r="Z107"/>
      <c r="AA107"/>
    </row>
    <row r="108" spans="2:27" ht="15" thickBot="1" x14ac:dyDescent="0.4">
      <c r="B108" s="14"/>
      <c r="C108" s="14"/>
      <c r="D108" s="33" t="s">
        <v>370</v>
      </c>
      <c r="E108"/>
      <c r="F108"/>
      <c r="G108"/>
      <c r="H108" s="334" t="s">
        <v>733</v>
      </c>
      <c r="I108" s="14" t="s">
        <v>220</v>
      </c>
      <c r="J108" s="414" t="s">
        <v>726</v>
      </c>
      <c r="K108" s="334" t="s">
        <v>733</v>
      </c>
      <c r="L108" s="451" t="s">
        <v>309</v>
      </c>
      <c r="M108" s="334" t="s">
        <v>733</v>
      </c>
      <c r="N108" s="14" t="s">
        <v>220</v>
      </c>
      <c r="O108" s="336" t="s">
        <v>727</v>
      </c>
      <c r="P108" s="336" t="s">
        <v>729</v>
      </c>
      <c r="Q108" s="332" t="s">
        <v>156</v>
      </c>
      <c r="R108" s="332" t="s">
        <v>156</v>
      </c>
      <c r="S108" s="332" t="s">
        <v>156</v>
      </c>
      <c r="T108" s="332" t="s">
        <v>156</v>
      </c>
      <c r="U108" s="332"/>
      <c r="V108" s="332" t="s">
        <v>156</v>
      </c>
      <c r="W108" s="332" t="s">
        <v>156</v>
      </c>
      <c r="X108" s="332" t="s">
        <v>156</v>
      </c>
      <c r="Y108"/>
      <c r="Z108"/>
      <c r="AA108"/>
    </row>
    <row r="109" spans="2:27" ht="15" thickBot="1" x14ac:dyDescent="0.4">
      <c r="B109" s="14"/>
      <c r="C109" s="14"/>
      <c r="D109" s="32" t="s">
        <v>372</v>
      </c>
      <c r="E109"/>
      <c r="F109" s="226"/>
      <c r="G109" s="226"/>
      <c r="H109" s="341" t="s">
        <v>734</v>
      </c>
      <c r="I109" s="14" t="s">
        <v>220</v>
      </c>
      <c r="J109" s="416" t="s">
        <v>726</v>
      </c>
      <c r="K109" s="341" t="s">
        <v>734</v>
      </c>
      <c r="L109" s="451" t="s">
        <v>735</v>
      </c>
      <c r="M109" s="341" t="s">
        <v>734</v>
      </c>
      <c r="N109" s="14" t="s">
        <v>220</v>
      </c>
      <c r="O109" s="344" t="s">
        <v>727</v>
      </c>
      <c r="P109" s="344" t="s">
        <v>729</v>
      </c>
      <c r="Q109" s="332" t="s">
        <v>156</v>
      </c>
      <c r="R109" s="332" t="s">
        <v>156</v>
      </c>
      <c r="S109" s="332" t="s">
        <v>156</v>
      </c>
      <c r="T109" s="332" t="s">
        <v>156</v>
      </c>
      <c r="U109" s="332"/>
      <c r="V109" s="332" t="s">
        <v>156</v>
      </c>
      <c r="W109" s="332" t="s">
        <v>156</v>
      </c>
      <c r="X109" s="332" t="s">
        <v>156</v>
      </c>
      <c r="Y109"/>
      <c r="Z109"/>
      <c r="AA109"/>
    </row>
    <row r="110" spans="2:27" ht="15" thickBot="1" x14ac:dyDescent="0.4">
      <c r="B110" s="14"/>
      <c r="C110" s="14"/>
      <c r="D110" s="34" t="s">
        <v>91</v>
      </c>
      <c r="E110" s="328" t="s">
        <v>736</v>
      </c>
      <c r="F110" s="14" t="s">
        <v>363</v>
      </c>
      <c r="G110" s="321" t="s">
        <v>347</v>
      </c>
      <c r="H110" s="382" t="s">
        <v>737</v>
      </c>
      <c r="I110" s="14" t="s">
        <v>242</v>
      </c>
      <c r="J110" s="427" t="s">
        <v>738</v>
      </c>
      <c r="K110" s="382" t="s">
        <v>737</v>
      </c>
      <c r="L110" s="452" t="s">
        <v>373</v>
      </c>
      <c r="M110" s="382" t="s">
        <v>737</v>
      </c>
      <c r="N110" s="14" t="s">
        <v>242</v>
      </c>
      <c r="O110" s="419" t="s">
        <v>739</v>
      </c>
      <c r="P110" s="420" t="s">
        <v>729</v>
      </c>
      <c r="Q110" s="409" t="s">
        <v>156</v>
      </c>
      <c r="R110" s="409" t="s">
        <v>156</v>
      </c>
      <c r="S110" s="409" t="s">
        <v>156</v>
      </c>
      <c r="T110" s="409" t="s">
        <v>156</v>
      </c>
      <c r="U110" s="409"/>
      <c r="V110" s="409" t="s">
        <v>156</v>
      </c>
      <c r="W110" s="409" t="s">
        <v>156</v>
      </c>
      <c r="X110" s="409" t="s">
        <v>156</v>
      </c>
      <c r="Y110"/>
      <c r="Z110" t="s">
        <v>216</v>
      </c>
      <c r="AA110"/>
    </row>
    <row r="111" spans="2:27" ht="15" thickBot="1" x14ac:dyDescent="0.4">
      <c r="E111"/>
      <c r="F111" s="333"/>
      <c r="G111" s="321"/>
      <c r="H111" s="388" t="s">
        <v>740</v>
      </c>
      <c r="I111" s="14" t="s">
        <v>242</v>
      </c>
      <c r="J111" s="429" t="s">
        <v>738</v>
      </c>
      <c r="K111" s="388" t="s">
        <v>740</v>
      </c>
      <c r="L111" s="453" t="s">
        <v>374</v>
      </c>
      <c r="M111" s="388" t="s">
        <v>740</v>
      </c>
      <c r="N111" s="14" t="s">
        <v>242</v>
      </c>
      <c r="O111" s="419" t="s">
        <v>727</v>
      </c>
      <c r="P111" s="454" t="s">
        <v>729</v>
      </c>
      <c r="Q111" s="409" t="s">
        <v>156</v>
      </c>
      <c r="R111" s="409" t="s">
        <v>156</v>
      </c>
      <c r="S111" s="409" t="s">
        <v>156</v>
      </c>
      <c r="T111" s="409" t="s">
        <v>156</v>
      </c>
      <c r="U111" s="409"/>
      <c r="V111" s="409" t="s">
        <v>156</v>
      </c>
      <c r="W111" s="409" t="s">
        <v>156</v>
      </c>
      <c r="X111" s="409" t="s">
        <v>156</v>
      </c>
      <c r="Y111"/>
      <c r="Z111" t="s">
        <v>40</v>
      </c>
      <c r="AA111" t="s">
        <v>40</v>
      </c>
    </row>
    <row r="112" spans="2:27" ht="15" thickBot="1" x14ac:dyDescent="0.4">
      <c r="B112" s="10"/>
      <c r="C112" s="10"/>
      <c r="D112" s="10" t="s">
        <v>40</v>
      </c>
      <c r="E112" s="328"/>
      <c r="F112" s="333"/>
      <c r="G112" s="14"/>
      <c r="H112" s="388" t="s">
        <v>741</v>
      </c>
      <c r="I112" s="14" t="s">
        <v>242</v>
      </c>
      <c r="J112" s="429" t="s">
        <v>738</v>
      </c>
      <c r="K112" s="388" t="s">
        <v>741</v>
      </c>
      <c r="L112" s="453" t="s">
        <v>375</v>
      </c>
      <c r="M112" s="388" t="s">
        <v>741</v>
      </c>
      <c r="N112" s="14" t="s">
        <v>242</v>
      </c>
      <c r="O112" s="419" t="s">
        <v>727</v>
      </c>
      <c r="P112" s="454" t="s">
        <v>729</v>
      </c>
      <c r="Q112" s="409" t="s">
        <v>156</v>
      </c>
      <c r="R112" s="409" t="s">
        <v>156</v>
      </c>
      <c r="S112" s="409" t="s">
        <v>156</v>
      </c>
      <c r="T112" s="409" t="s">
        <v>156</v>
      </c>
      <c r="U112" s="409"/>
      <c r="V112" s="409" t="s">
        <v>156</v>
      </c>
      <c r="W112" s="409" t="s">
        <v>156</v>
      </c>
      <c r="X112" s="409" t="s">
        <v>156</v>
      </c>
      <c r="Y112"/>
      <c r="Z112" s="337" t="s">
        <v>321</v>
      </c>
      <c r="AA112" s="338" t="s">
        <v>715</v>
      </c>
    </row>
    <row r="113" spans="1:27" ht="15" thickBot="1" x14ac:dyDescent="0.4">
      <c r="A113" s="16" t="s">
        <v>396</v>
      </c>
      <c r="B113" s="14" t="s">
        <v>346</v>
      </c>
      <c r="C113" s="321" t="s">
        <v>347</v>
      </c>
      <c r="D113" s="22" t="s">
        <v>378</v>
      </c>
      <c r="E113" s="328"/>
      <c r="F113" s="333"/>
      <c r="G113" s="14"/>
      <c r="H113" s="393" t="s">
        <v>742</v>
      </c>
      <c r="I113" s="14" t="s">
        <v>242</v>
      </c>
      <c r="J113" s="431" t="s">
        <v>738</v>
      </c>
      <c r="K113" s="393" t="s">
        <v>742</v>
      </c>
      <c r="L113" s="455" t="s">
        <v>376</v>
      </c>
      <c r="M113" s="393" t="s">
        <v>742</v>
      </c>
      <c r="N113" s="14" t="s">
        <v>242</v>
      </c>
      <c r="O113" s="419" t="s">
        <v>727</v>
      </c>
      <c r="P113" s="456" t="s">
        <v>729</v>
      </c>
      <c r="Q113" s="409" t="s">
        <v>156</v>
      </c>
      <c r="R113" s="409" t="s">
        <v>156</v>
      </c>
      <c r="S113" s="409" t="s">
        <v>156</v>
      </c>
      <c r="T113" s="409" t="s">
        <v>156</v>
      </c>
      <c r="U113" s="409"/>
      <c r="V113" s="409" t="s">
        <v>156</v>
      </c>
      <c r="W113" s="409" t="s">
        <v>156</v>
      </c>
      <c r="X113" s="409" t="s">
        <v>156</v>
      </c>
      <c r="Y113"/>
      <c r="Z113" s="424" t="s">
        <v>352</v>
      </c>
      <c r="AA113" s="425" t="s">
        <v>697</v>
      </c>
    </row>
    <row r="114" spans="1:27" x14ac:dyDescent="0.35">
      <c r="A114" t="s">
        <v>72</v>
      </c>
      <c r="B114" s="19"/>
      <c r="C114" s="321"/>
      <c r="D114" s="24" t="s">
        <v>380</v>
      </c>
      <c r="E114" s="328"/>
      <c r="F114" s="333"/>
      <c r="G114" s="14"/>
      <c r="H114" s="42"/>
      <c r="I114" s="14"/>
      <c r="J114" s="43"/>
      <c r="K114" s="42"/>
      <c r="L114"/>
      <c r="M114" s="42"/>
      <c r="N114" s="14"/>
      <c r="O114" s="457"/>
      <c r="P114" s="457"/>
      <c r="Q114" s="11"/>
      <c r="R114" s="11"/>
      <c r="S114" s="11"/>
      <c r="T114" s="11"/>
      <c r="U114" s="11"/>
      <c r="V114" s="11"/>
      <c r="W114" s="11"/>
      <c r="X114" s="11"/>
      <c r="Y114"/>
      <c r="Z114"/>
      <c r="AA114"/>
    </row>
    <row r="115" spans="1:27" x14ac:dyDescent="0.35">
      <c r="B115" s="14"/>
      <c r="C115" s="14"/>
      <c r="D115" s="24" t="s">
        <v>85</v>
      </c>
      <c r="E115" s="328"/>
      <c r="F115" s="333"/>
      <c r="G115" s="14"/>
      <c r="Z115"/>
      <c r="AA115"/>
    </row>
    <row r="116" spans="1:27" x14ac:dyDescent="0.35">
      <c r="B116" s="14"/>
      <c r="C116" s="14"/>
      <c r="D116" s="37" t="s">
        <v>86</v>
      </c>
      <c r="E116"/>
      <c r="F116" s="333"/>
      <c r="G116" s="14"/>
      <c r="Z116"/>
      <c r="AA116"/>
    </row>
    <row r="117" spans="1:27" x14ac:dyDescent="0.35">
      <c r="B117" s="14"/>
      <c r="C117" s="14"/>
      <c r="D117" s="24" t="s">
        <v>84</v>
      </c>
      <c r="E117"/>
      <c r="F117" s="14"/>
      <c r="G117" s="321"/>
      <c r="Z117"/>
      <c r="AA117"/>
    </row>
    <row r="118" spans="1:27" x14ac:dyDescent="0.35">
      <c r="B118" s="14"/>
      <c r="C118" s="14"/>
      <c r="D118" s="24" t="s">
        <v>90</v>
      </c>
      <c r="E118"/>
      <c r="F118" s="333"/>
      <c r="G118" s="321"/>
      <c r="Z118"/>
      <c r="AA118"/>
    </row>
    <row r="119" spans="1:27" ht="15" thickBot="1" x14ac:dyDescent="0.4">
      <c r="B119" s="14"/>
      <c r="C119" s="14"/>
      <c r="D119" s="37" t="s">
        <v>89</v>
      </c>
      <c r="E119"/>
      <c r="F119" s="14"/>
      <c r="G119" s="14"/>
      <c r="Z119"/>
      <c r="AA119"/>
    </row>
    <row r="120" spans="1:27" x14ac:dyDescent="0.35">
      <c r="B120" s="14" t="s">
        <v>363</v>
      </c>
      <c r="C120" s="321" t="s">
        <v>364</v>
      </c>
      <c r="D120" s="26" t="s">
        <v>365</v>
      </c>
      <c r="E120"/>
      <c r="F120" s="14"/>
      <c r="G120" s="14"/>
      <c r="Z120"/>
      <c r="AA120"/>
    </row>
    <row r="121" spans="1:27" x14ac:dyDescent="0.35">
      <c r="B121" s="19"/>
      <c r="C121" s="321"/>
      <c r="D121" s="27" t="s">
        <v>369</v>
      </c>
      <c r="E121"/>
      <c r="F121" s="333"/>
      <c r="G121" s="14"/>
      <c r="Z121"/>
      <c r="AA121"/>
    </row>
    <row r="122" spans="1:27" ht="15" thickBot="1" x14ac:dyDescent="0.4">
      <c r="B122" s="19"/>
      <c r="C122" s="14"/>
      <c r="D122" s="27" t="s">
        <v>371</v>
      </c>
    </row>
    <row r="123" spans="1:27" x14ac:dyDescent="0.35">
      <c r="B123" s="14"/>
      <c r="C123" s="14"/>
      <c r="D123" s="32" t="s">
        <v>366</v>
      </c>
    </row>
    <row r="124" spans="1:27" ht="15" thickBot="1" x14ac:dyDescent="0.4">
      <c r="B124" s="14"/>
      <c r="C124" s="14"/>
      <c r="D124" s="33" t="s">
        <v>370</v>
      </c>
    </row>
    <row r="125" spans="1:27" x14ac:dyDescent="0.35">
      <c r="B125" s="14"/>
      <c r="C125" s="14"/>
      <c r="D125" s="32" t="s">
        <v>372</v>
      </c>
    </row>
    <row r="126" spans="1:27" ht="15" thickBot="1" x14ac:dyDescent="0.4">
      <c r="B126" s="14"/>
      <c r="C126" s="14"/>
      <c r="D126" s="34" t="s">
        <v>91</v>
      </c>
    </row>
    <row r="128" spans="1:27" ht="15" thickBot="1" x14ac:dyDescent="0.4">
      <c r="B128" s="10"/>
      <c r="C128" s="10"/>
      <c r="D128" s="10" t="s">
        <v>40</v>
      </c>
    </row>
    <row r="129" spans="1:4" ht="14.75" customHeight="1" x14ac:dyDescent="0.35">
      <c r="A129" s="16" t="s">
        <v>396</v>
      </c>
      <c r="B129" s="14" t="s">
        <v>346</v>
      </c>
      <c r="C129" s="321" t="s">
        <v>347</v>
      </c>
      <c r="D129" s="18" t="s">
        <v>348</v>
      </c>
    </row>
    <row r="130" spans="1:4" ht="15" thickBot="1" x14ac:dyDescent="0.4">
      <c r="A130" t="s">
        <v>397</v>
      </c>
      <c r="B130" s="19"/>
      <c r="C130" s="321"/>
      <c r="D130" s="20" t="s">
        <v>351</v>
      </c>
    </row>
    <row r="131" spans="1:4" x14ac:dyDescent="0.35">
      <c r="A131" s="16"/>
      <c r="B131" s="19"/>
      <c r="C131" s="14"/>
      <c r="D131" s="18" t="s">
        <v>353</v>
      </c>
    </row>
    <row r="132" spans="1:4" ht="15" thickBot="1" x14ac:dyDescent="0.4">
      <c r="A132" s="16"/>
      <c r="B132" s="19"/>
      <c r="C132" s="14"/>
      <c r="D132" s="20" t="s">
        <v>355</v>
      </c>
    </row>
    <row r="133" spans="1:4" x14ac:dyDescent="0.35">
      <c r="A133" s="16"/>
      <c r="B133" s="19"/>
      <c r="C133" s="14"/>
      <c r="D133" s="18" t="s">
        <v>357</v>
      </c>
    </row>
    <row r="134" spans="1:4" ht="15" thickBot="1" x14ac:dyDescent="0.4">
      <c r="A134" s="16"/>
      <c r="B134" s="19"/>
      <c r="C134" s="14"/>
      <c r="D134" s="20" t="s">
        <v>358</v>
      </c>
    </row>
    <row r="135" spans="1:4" x14ac:dyDescent="0.35">
      <c r="A135" s="16"/>
      <c r="B135" s="19"/>
      <c r="C135" s="14"/>
      <c r="D135" s="18" t="s">
        <v>359</v>
      </c>
    </row>
    <row r="136" spans="1:4" ht="15" thickBot="1" x14ac:dyDescent="0.4">
      <c r="A136" s="16"/>
      <c r="B136" s="19"/>
      <c r="C136" s="14"/>
      <c r="D136" s="20" t="s">
        <v>360</v>
      </c>
    </row>
    <row r="137" spans="1:4" x14ac:dyDescent="0.35">
      <c r="A137" s="16"/>
      <c r="B137" s="19"/>
      <c r="C137" s="14"/>
      <c r="D137" s="18" t="s">
        <v>361</v>
      </c>
    </row>
    <row r="138" spans="1:4" x14ac:dyDescent="0.35">
      <c r="A138" s="16"/>
      <c r="B138" s="19"/>
      <c r="C138" s="14"/>
      <c r="D138" s="57" t="s">
        <v>87</v>
      </c>
    </row>
    <row r="139" spans="1:4" x14ac:dyDescent="0.35">
      <c r="A139" s="16"/>
      <c r="B139" s="19"/>
      <c r="C139" s="14"/>
      <c r="D139" s="57" t="s">
        <v>88</v>
      </c>
    </row>
    <row r="140" spans="1:4" x14ac:dyDescent="0.35">
      <c r="A140" s="16"/>
      <c r="B140" s="19"/>
      <c r="C140" s="14"/>
      <c r="D140" s="57" t="s">
        <v>384</v>
      </c>
    </row>
    <row r="141" spans="1:4" x14ac:dyDescent="0.35">
      <c r="A141" s="16"/>
      <c r="B141" s="19"/>
      <c r="C141" s="14"/>
      <c r="D141" s="57" t="s">
        <v>90</v>
      </c>
    </row>
    <row r="142" spans="1:4" ht="15" thickBot="1" x14ac:dyDescent="0.4">
      <c r="B142" s="19"/>
      <c r="C142" s="14"/>
      <c r="D142" s="20" t="s">
        <v>362</v>
      </c>
    </row>
    <row r="143" spans="1:4" x14ac:dyDescent="0.35">
      <c r="B143" s="14" t="s">
        <v>363</v>
      </c>
      <c r="C143" s="321" t="s">
        <v>364</v>
      </c>
      <c r="D143" s="26" t="s">
        <v>365</v>
      </c>
    </row>
    <row r="144" spans="1:4" x14ac:dyDescent="0.35">
      <c r="B144" s="19"/>
      <c r="C144" s="321"/>
      <c r="D144" s="27" t="s">
        <v>369</v>
      </c>
    </row>
    <row r="145" spans="2:4" x14ac:dyDescent="0.35">
      <c r="B145" s="19"/>
      <c r="C145" s="14"/>
      <c r="D145" s="27" t="s">
        <v>371</v>
      </c>
    </row>
    <row r="146" spans="2:4" x14ac:dyDescent="0.35">
      <c r="B146" s="14"/>
      <c r="C146" s="14"/>
      <c r="D146" s="39" t="s">
        <v>385</v>
      </c>
    </row>
    <row r="147" spans="2:4" x14ac:dyDescent="0.35">
      <c r="B147" s="14"/>
      <c r="C147" s="14"/>
      <c r="D147" s="39" t="s">
        <v>387</v>
      </c>
    </row>
    <row r="148" spans="2:4" x14ac:dyDescent="0.35">
      <c r="B148" s="14"/>
      <c r="C148" s="14"/>
      <c r="D148" s="39" t="s">
        <v>389</v>
      </c>
    </row>
    <row r="149" spans="2:4" x14ac:dyDescent="0.35">
      <c r="B149" s="14"/>
      <c r="C149" s="14"/>
      <c r="D149" s="39" t="s">
        <v>391</v>
      </c>
    </row>
    <row r="150" spans="2:4" x14ac:dyDescent="0.35">
      <c r="B150" s="14"/>
      <c r="C150" s="14"/>
      <c r="D150" s="39" t="s">
        <v>393</v>
      </c>
    </row>
    <row r="151" spans="2:4" ht="15" thickBot="1" x14ac:dyDescent="0.4">
      <c r="B151" s="14"/>
      <c r="C151" s="14"/>
      <c r="D151" s="39" t="s">
        <v>395</v>
      </c>
    </row>
    <row r="152" spans="2:4" x14ac:dyDescent="0.35">
      <c r="B152" s="14"/>
      <c r="C152" s="14"/>
      <c r="D152" s="32" t="s">
        <v>366</v>
      </c>
    </row>
    <row r="153" spans="2:4" ht="15" thickBot="1" x14ac:dyDescent="0.4">
      <c r="B153" s="14"/>
      <c r="C153" s="14"/>
      <c r="D153" s="33" t="s">
        <v>370</v>
      </c>
    </row>
    <row r="154" spans="2:4" x14ac:dyDescent="0.35">
      <c r="B154" s="14"/>
      <c r="C154" s="14"/>
      <c r="D154" s="32" t="s">
        <v>372</v>
      </c>
    </row>
    <row r="155" spans="2:4" ht="15" thickBot="1" x14ac:dyDescent="0.4">
      <c r="B155" s="14"/>
      <c r="C155" s="14"/>
      <c r="D155" s="34" t="s">
        <v>91</v>
      </c>
    </row>
  </sheetData>
  <sheetProtection selectLockedCells="1" selectUnlockedCells="1"/>
  <mergeCells count="26">
    <mergeCell ref="G117:G118"/>
    <mergeCell ref="G86:G87"/>
    <mergeCell ref="G94:G95"/>
    <mergeCell ref="G96:G97"/>
    <mergeCell ref="G103:G104"/>
    <mergeCell ref="G110:G111"/>
    <mergeCell ref="I1:J1"/>
    <mergeCell ref="G3:G5"/>
    <mergeCell ref="G52:G53"/>
    <mergeCell ref="G65:G66"/>
    <mergeCell ref="G71:G72"/>
    <mergeCell ref="C143:C144"/>
    <mergeCell ref="B1:C1"/>
    <mergeCell ref="C3:C5"/>
    <mergeCell ref="C27:C28"/>
    <mergeCell ref="C47:C48"/>
    <mergeCell ref="C120:C121"/>
    <mergeCell ref="C129:C130"/>
    <mergeCell ref="C68:C69"/>
    <mergeCell ref="C78:C79"/>
    <mergeCell ref="C87:C88"/>
    <mergeCell ref="C98:C99"/>
    <mergeCell ref="C113:C114"/>
    <mergeCell ref="F1:G1"/>
    <mergeCell ref="G76:G77"/>
    <mergeCell ref="G83:G84"/>
  </mergeCells>
  <phoneticPr fontId="21" type="noConversion"/>
  <pageMargins left="0.7" right="0.7" top="0.75" bottom="0.75" header="0.3" footer="0.3"/>
  <pageSetup paperSize="9" firstPageNumber="2147483648" orientation="portrait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6"/>
  <sheetViews>
    <sheetView workbookViewId="0">
      <selection activeCell="A15" sqref="A15"/>
    </sheetView>
  </sheetViews>
  <sheetFormatPr baseColWidth="10" defaultRowHeight="14.5" x14ac:dyDescent="0.35"/>
  <cols>
    <col min="1" max="1" width="26.6328125" customWidth="1"/>
    <col min="2" max="2" width="4.36328125" customWidth="1"/>
    <col min="3" max="3" width="19.36328125" customWidth="1"/>
  </cols>
  <sheetData>
    <row r="1" spans="1:5" x14ac:dyDescent="0.35">
      <c r="A1" s="14" t="s">
        <v>161</v>
      </c>
      <c r="B1" s="14"/>
      <c r="C1" s="14"/>
      <c r="D1" s="14"/>
    </row>
    <row r="2" spans="1:5" x14ac:dyDescent="0.35">
      <c r="A2" s="4" t="s">
        <v>162</v>
      </c>
      <c r="B2" s="14"/>
      <c r="C2" s="14"/>
      <c r="D2" s="4" t="s">
        <v>36</v>
      </c>
      <c r="E2" s="1" t="s">
        <v>163</v>
      </c>
    </row>
    <row r="3" spans="1:5" x14ac:dyDescent="0.35">
      <c r="A3" s="14" t="s">
        <v>40</v>
      </c>
      <c r="B3" s="14"/>
      <c r="C3" s="14"/>
      <c r="D3" s="15" t="s">
        <v>37</v>
      </c>
      <c r="E3" t="s">
        <v>40</v>
      </c>
    </row>
    <row r="4" spans="1:5" x14ac:dyDescent="0.35">
      <c r="A4" s="14" t="s">
        <v>164</v>
      </c>
      <c r="B4" s="14"/>
      <c r="C4" s="14"/>
      <c r="D4" s="14">
        <v>2024</v>
      </c>
      <c r="E4" t="s">
        <v>165</v>
      </c>
    </row>
    <row r="5" spans="1:5" x14ac:dyDescent="0.35">
      <c r="A5" s="14" t="s">
        <v>166</v>
      </c>
      <c r="B5" s="14"/>
      <c r="C5" s="14"/>
      <c r="D5" s="14">
        <v>2025</v>
      </c>
      <c r="E5" t="s">
        <v>167</v>
      </c>
    </row>
    <row r="6" spans="1:5" x14ac:dyDescent="0.35">
      <c r="A6" s="14"/>
      <c r="B6" s="14"/>
      <c r="C6" s="14"/>
      <c r="D6" s="14">
        <v>2026</v>
      </c>
      <c r="E6" t="s">
        <v>168</v>
      </c>
    </row>
    <row r="7" spans="1:5" x14ac:dyDescent="0.35">
      <c r="A7" s="14"/>
      <c r="B7" s="14"/>
      <c r="C7" s="14"/>
      <c r="D7" s="14">
        <v>2027</v>
      </c>
      <c r="E7" t="s">
        <v>169</v>
      </c>
    </row>
    <row r="8" spans="1:5" ht="29.15" customHeight="1" x14ac:dyDescent="0.35">
      <c r="A8" s="4" t="s">
        <v>170</v>
      </c>
      <c r="B8" s="14"/>
      <c r="C8" s="14"/>
      <c r="D8" s="14">
        <v>2028</v>
      </c>
      <c r="E8" t="s">
        <v>171</v>
      </c>
    </row>
    <row r="9" spans="1:5" ht="15" customHeight="1" x14ac:dyDescent="0.35">
      <c r="A9" s="16" t="s">
        <v>40</v>
      </c>
      <c r="B9" s="14"/>
      <c r="C9" s="14"/>
      <c r="D9" s="14"/>
      <c r="E9" t="s">
        <v>172</v>
      </c>
    </row>
    <row r="10" spans="1:5" x14ac:dyDescent="0.35">
      <c r="A10" s="16" t="s">
        <v>173</v>
      </c>
      <c r="D10" s="14"/>
      <c r="E10" t="s">
        <v>174</v>
      </c>
    </row>
    <row r="11" spans="1:5" x14ac:dyDescent="0.35">
      <c r="A11" s="16" t="s">
        <v>66</v>
      </c>
      <c r="D11" s="14"/>
      <c r="E11" t="s">
        <v>175</v>
      </c>
    </row>
    <row r="12" spans="1:5" x14ac:dyDescent="0.35">
      <c r="A12" s="16" t="s">
        <v>176</v>
      </c>
      <c r="D12" s="14"/>
      <c r="E12" t="s">
        <v>177</v>
      </c>
    </row>
    <row r="13" spans="1:5" x14ac:dyDescent="0.35">
      <c r="A13" s="16" t="s">
        <v>178</v>
      </c>
      <c r="D13" s="14"/>
      <c r="E13" t="s">
        <v>179</v>
      </c>
    </row>
    <row r="14" spans="1:5" x14ac:dyDescent="0.35">
      <c r="A14" s="14"/>
      <c r="D14" s="14"/>
      <c r="E14" t="s">
        <v>180</v>
      </c>
    </row>
    <row r="15" spans="1:5" x14ac:dyDescent="0.35">
      <c r="A15" s="14"/>
      <c r="D15" s="14"/>
      <c r="E15" t="s">
        <v>181</v>
      </c>
    </row>
    <row r="16" spans="1:5" x14ac:dyDescent="0.35">
      <c r="A16" s="14"/>
      <c r="D16" s="14"/>
      <c r="E16" t="s">
        <v>182</v>
      </c>
    </row>
    <row r="17" spans="1:5" x14ac:dyDescent="0.35">
      <c r="A17" s="14"/>
      <c r="E17" t="s">
        <v>183</v>
      </c>
    </row>
    <row r="18" spans="1:5" x14ac:dyDescent="0.35">
      <c r="A18" s="14"/>
      <c r="E18" t="s">
        <v>184</v>
      </c>
    </row>
    <row r="19" spans="1:5" x14ac:dyDescent="0.35">
      <c r="A19" s="14"/>
      <c r="E19" t="s">
        <v>185</v>
      </c>
    </row>
    <row r="20" spans="1:5" x14ac:dyDescent="0.35">
      <c r="A20" s="14"/>
      <c r="E20" t="s">
        <v>186</v>
      </c>
    </row>
    <row r="21" spans="1:5" x14ac:dyDescent="0.35">
      <c r="A21" s="14"/>
      <c r="E21" t="s">
        <v>187</v>
      </c>
    </row>
    <row r="22" spans="1:5" x14ac:dyDescent="0.35">
      <c r="A22" s="14"/>
      <c r="E22" t="s">
        <v>188</v>
      </c>
    </row>
    <row r="23" spans="1:5" x14ac:dyDescent="0.35">
      <c r="A23" s="14"/>
      <c r="E23" t="s">
        <v>189</v>
      </c>
    </row>
    <row r="24" spans="1:5" x14ac:dyDescent="0.35">
      <c r="E24" t="s">
        <v>190</v>
      </c>
    </row>
    <row r="25" spans="1:5" x14ac:dyDescent="0.35">
      <c r="E25" t="s">
        <v>191</v>
      </c>
    </row>
    <row r="26" spans="1:5" x14ac:dyDescent="0.35">
      <c r="E26" t="s">
        <v>192</v>
      </c>
    </row>
    <row r="27" spans="1:5" x14ac:dyDescent="0.35">
      <c r="E27" t="s">
        <v>193</v>
      </c>
    </row>
    <row r="28" spans="1:5" x14ac:dyDescent="0.35">
      <c r="E28" t="s">
        <v>194</v>
      </c>
    </row>
    <row r="29" spans="1:5" x14ac:dyDescent="0.35">
      <c r="E29" t="s">
        <v>195</v>
      </c>
    </row>
    <row r="30" spans="1:5" x14ac:dyDescent="0.35">
      <c r="E30" t="s">
        <v>196</v>
      </c>
    </row>
    <row r="31" spans="1:5" x14ac:dyDescent="0.35">
      <c r="E31" t="s">
        <v>197</v>
      </c>
    </row>
    <row r="32" spans="1:5" x14ac:dyDescent="0.35">
      <c r="E32" t="s">
        <v>198</v>
      </c>
    </row>
    <row r="33" spans="5:5" x14ac:dyDescent="0.35">
      <c r="E33" t="s">
        <v>199</v>
      </c>
    </row>
    <row r="34" spans="5:5" x14ac:dyDescent="0.35">
      <c r="E34" t="s">
        <v>200</v>
      </c>
    </row>
    <row r="35" spans="5:5" x14ac:dyDescent="0.35">
      <c r="E35" t="s">
        <v>201</v>
      </c>
    </row>
    <row r="36" spans="5:5" x14ac:dyDescent="0.35">
      <c r="E36" t="s">
        <v>202</v>
      </c>
    </row>
  </sheetData>
  <sheetProtection selectLockedCells="1" selectUnlockedCells="1"/>
  <pageMargins left="0.7" right="0.7" top="0.75" bottom="0.75" header="0.3" footer="0.3"/>
  <pageSetup paperSize="9" firstPageNumber="2147483648" orientation="portrait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F177"/>
  <sheetViews>
    <sheetView topLeftCell="A98" zoomScale="85" zoomScaleNormal="85" workbookViewId="0">
      <selection activeCell="A99" sqref="A99:B115"/>
    </sheetView>
  </sheetViews>
  <sheetFormatPr baseColWidth="10" defaultRowHeight="14.5" x14ac:dyDescent="0.35"/>
  <cols>
    <col min="1" max="1" width="12.7265625" customWidth="1"/>
    <col min="2" max="2" width="150.7265625" customWidth="1"/>
    <col min="3" max="3" width="12.7265625" customWidth="1"/>
    <col min="4" max="4" width="180.54296875" customWidth="1"/>
    <col min="5" max="5" width="12.7265625" customWidth="1"/>
    <col min="6" max="6" width="75.453125" customWidth="1"/>
    <col min="7" max="7" width="12.7265625" customWidth="1"/>
    <col min="8" max="8" width="4" customWidth="1"/>
  </cols>
  <sheetData>
    <row r="1" spans="1:20" ht="15" thickBot="1" x14ac:dyDescent="0.4">
      <c r="A1" s="1" t="s">
        <v>271</v>
      </c>
      <c r="B1" s="1" t="s">
        <v>398</v>
      </c>
    </row>
    <row r="2" spans="1:20" s="1" customFormat="1" ht="15" thickBot="1" x14ac:dyDescent="0.4">
      <c r="A2" s="50" t="s">
        <v>399</v>
      </c>
      <c r="B2" s="51" t="s">
        <v>102</v>
      </c>
      <c r="C2" s="50" t="s">
        <v>399</v>
      </c>
      <c r="D2" s="5" t="s">
        <v>400</v>
      </c>
      <c r="E2" s="50" t="s">
        <v>399</v>
      </c>
      <c r="F2" s="52" t="s">
        <v>401</v>
      </c>
      <c r="G2" s="50" t="s">
        <v>399</v>
      </c>
      <c r="H2" s="53" t="s">
        <v>402</v>
      </c>
    </row>
    <row r="3" spans="1:20" s="1" customFormat="1" x14ac:dyDescent="0.35">
      <c r="A3" s="12" t="s">
        <v>40</v>
      </c>
      <c r="B3" s="13" t="s">
        <v>40</v>
      </c>
      <c r="C3" s="13" t="s">
        <v>40</v>
      </c>
      <c r="D3" s="13" t="s">
        <v>40</v>
      </c>
      <c r="E3" s="13" t="s">
        <v>40</v>
      </c>
      <c r="F3" s="7" t="s">
        <v>40</v>
      </c>
      <c r="G3" s="13" t="s">
        <v>40</v>
      </c>
      <c r="H3" s="8" t="s">
        <v>40</v>
      </c>
    </row>
    <row r="4" spans="1:20" ht="20.149999999999999" customHeight="1" x14ac:dyDescent="0.35">
      <c r="A4" s="458" t="s">
        <v>403</v>
      </c>
      <c r="B4" s="459" t="s">
        <v>404</v>
      </c>
      <c r="C4" s="460" t="s">
        <v>403</v>
      </c>
      <c r="D4" s="459" t="s">
        <v>405</v>
      </c>
      <c r="E4" s="460" t="s">
        <v>403</v>
      </c>
      <c r="F4" s="460" t="s">
        <v>743</v>
      </c>
      <c r="G4" s="460" t="s">
        <v>403</v>
      </c>
      <c r="H4" s="461" t="s">
        <v>222</v>
      </c>
      <c r="I4" s="351" t="s">
        <v>406</v>
      </c>
      <c r="K4" s="351" t="s">
        <v>407</v>
      </c>
      <c r="M4" s="351" t="s">
        <v>408</v>
      </c>
      <c r="O4" t="s">
        <v>409</v>
      </c>
      <c r="T4" s="59"/>
    </row>
    <row r="5" spans="1:20" ht="20.149999999999999" customHeight="1" x14ac:dyDescent="0.35">
      <c r="A5" s="458" t="s">
        <v>410</v>
      </c>
      <c r="B5" s="459" t="s">
        <v>404</v>
      </c>
      <c r="C5" s="460" t="s">
        <v>410</v>
      </c>
      <c r="D5" s="459" t="s">
        <v>411</v>
      </c>
      <c r="E5" s="460" t="s">
        <v>410</v>
      </c>
      <c r="F5" s="460" t="s">
        <v>743</v>
      </c>
      <c r="G5" s="460" t="s">
        <v>410</v>
      </c>
      <c r="H5" s="461" t="s">
        <v>222</v>
      </c>
      <c r="I5" s="351" t="s">
        <v>406</v>
      </c>
      <c r="K5" s="351" t="s">
        <v>407</v>
      </c>
      <c r="M5" s="351" t="s">
        <v>408</v>
      </c>
      <c r="T5" s="59"/>
    </row>
    <row r="6" spans="1:20" ht="20.149999999999999" customHeight="1" x14ac:dyDescent="0.35">
      <c r="A6" s="458" t="s">
        <v>412</v>
      </c>
      <c r="B6" s="459" t="s">
        <v>413</v>
      </c>
      <c r="C6" s="460" t="s">
        <v>412</v>
      </c>
      <c r="D6" s="459" t="s">
        <v>414</v>
      </c>
      <c r="E6" s="460" t="s">
        <v>412</v>
      </c>
      <c r="F6" s="460" t="s">
        <v>743</v>
      </c>
      <c r="G6" s="460" t="s">
        <v>412</v>
      </c>
      <c r="H6" s="461" t="s">
        <v>222</v>
      </c>
      <c r="I6" s="351" t="s">
        <v>406</v>
      </c>
      <c r="K6" s="351" t="s">
        <v>407</v>
      </c>
      <c r="M6" s="351" t="s">
        <v>408</v>
      </c>
      <c r="T6" s="59"/>
    </row>
    <row r="7" spans="1:20" ht="20.149999999999999" customHeight="1" x14ac:dyDescent="0.35">
      <c r="A7" s="458" t="s">
        <v>415</v>
      </c>
      <c r="B7" s="459" t="s">
        <v>416</v>
      </c>
      <c r="C7" s="460" t="s">
        <v>415</v>
      </c>
      <c r="D7" s="459" t="s">
        <v>744</v>
      </c>
      <c r="E7" s="460" t="s">
        <v>415</v>
      </c>
      <c r="F7" s="460" t="s">
        <v>743</v>
      </c>
      <c r="G7" s="460" t="s">
        <v>415</v>
      </c>
      <c r="H7" s="461" t="s">
        <v>222</v>
      </c>
      <c r="I7" s="351" t="s">
        <v>406</v>
      </c>
      <c r="K7" s="351" t="s">
        <v>407</v>
      </c>
      <c r="M7" s="351" t="s">
        <v>408</v>
      </c>
      <c r="T7" s="59"/>
    </row>
    <row r="8" spans="1:20" ht="20.149999999999999" customHeight="1" x14ac:dyDescent="0.35">
      <c r="A8" s="458" t="s">
        <v>745</v>
      </c>
      <c r="B8" s="459" t="s">
        <v>416</v>
      </c>
      <c r="C8" s="460" t="s">
        <v>745</v>
      </c>
      <c r="D8" s="459" t="s">
        <v>746</v>
      </c>
      <c r="E8" s="460" t="s">
        <v>745</v>
      </c>
      <c r="F8" s="460" t="s">
        <v>743</v>
      </c>
      <c r="G8" s="460" t="s">
        <v>745</v>
      </c>
      <c r="H8" s="461" t="s">
        <v>222</v>
      </c>
      <c r="I8" s="351" t="s">
        <v>406</v>
      </c>
      <c r="K8" s="351" t="s">
        <v>407</v>
      </c>
      <c r="M8" s="351" t="s">
        <v>408</v>
      </c>
      <c r="T8" s="59"/>
    </row>
    <row r="9" spans="1:20" ht="20.149999999999999" customHeight="1" x14ac:dyDescent="0.35">
      <c r="A9" s="458" t="s">
        <v>747</v>
      </c>
      <c r="B9" s="459" t="s">
        <v>416</v>
      </c>
      <c r="C9" s="460" t="s">
        <v>747</v>
      </c>
      <c r="D9" s="459" t="s">
        <v>748</v>
      </c>
      <c r="E9" s="460" t="s">
        <v>747</v>
      </c>
      <c r="F9" s="460" t="s">
        <v>743</v>
      </c>
      <c r="G9" s="460" t="s">
        <v>747</v>
      </c>
      <c r="H9" s="461" t="s">
        <v>222</v>
      </c>
      <c r="I9" s="351" t="s">
        <v>406</v>
      </c>
      <c r="K9" s="351" t="s">
        <v>407</v>
      </c>
      <c r="M9" s="351" t="s">
        <v>408</v>
      </c>
      <c r="T9" s="59"/>
    </row>
    <row r="10" spans="1:20" ht="20.149999999999999" customHeight="1" x14ac:dyDescent="0.35">
      <c r="A10" s="458" t="s">
        <v>417</v>
      </c>
      <c r="B10" s="459" t="s">
        <v>749</v>
      </c>
      <c r="C10" s="460" t="s">
        <v>417</v>
      </c>
      <c r="D10" s="459" t="s">
        <v>750</v>
      </c>
      <c r="E10" s="460" t="s">
        <v>417</v>
      </c>
      <c r="F10" s="460" t="s">
        <v>743</v>
      </c>
      <c r="G10" s="460" t="s">
        <v>417</v>
      </c>
      <c r="H10" s="461" t="s">
        <v>222</v>
      </c>
      <c r="I10" s="351" t="s">
        <v>406</v>
      </c>
      <c r="K10" s="351" t="s">
        <v>407</v>
      </c>
      <c r="M10" s="351" t="s">
        <v>408</v>
      </c>
      <c r="T10" s="59"/>
    </row>
    <row r="11" spans="1:20" ht="20.149999999999999" customHeight="1" x14ac:dyDescent="0.35">
      <c r="A11" s="458" t="s">
        <v>418</v>
      </c>
      <c r="B11" s="459" t="s">
        <v>749</v>
      </c>
      <c r="C11" s="460" t="s">
        <v>418</v>
      </c>
      <c r="D11" s="459" t="s">
        <v>751</v>
      </c>
      <c r="E11" s="460" t="s">
        <v>418</v>
      </c>
      <c r="F11" s="460" t="s">
        <v>743</v>
      </c>
      <c r="G11" s="460" t="s">
        <v>418</v>
      </c>
      <c r="H11" s="461" t="s">
        <v>222</v>
      </c>
      <c r="I11" s="351" t="s">
        <v>406</v>
      </c>
      <c r="K11" s="351" t="s">
        <v>407</v>
      </c>
      <c r="M11" s="351" t="s">
        <v>408</v>
      </c>
      <c r="T11" s="59"/>
    </row>
    <row r="12" spans="1:20" ht="20.149999999999999" customHeight="1" x14ac:dyDescent="0.35">
      <c r="A12" s="458" t="s">
        <v>419</v>
      </c>
      <c r="B12" s="459" t="s">
        <v>752</v>
      </c>
      <c r="C12" s="460" t="s">
        <v>419</v>
      </c>
      <c r="D12" s="459" t="s">
        <v>420</v>
      </c>
      <c r="E12" s="460" t="s">
        <v>419</v>
      </c>
      <c r="F12" s="460" t="s">
        <v>743</v>
      </c>
      <c r="G12" s="460" t="s">
        <v>419</v>
      </c>
      <c r="H12" s="461" t="s">
        <v>222</v>
      </c>
      <c r="I12" s="351" t="s">
        <v>406</v>
      </c>
      <c r="K12" s="351" t="s">
        <v>407</v>
      </c>
      <c r="M12" s="351" t="s">
        <v>408</v>
      </c>
      <c r="T12" s="59"/>
    </row>
    <row r="13" spans="1:20" ht="20.149999999999999" customHeight="1" x14ac:dyDescent="0.35">
      <c r="A13" s="458" t="s">
        <v>753</v>
      </c>
      <c r="B13" s="459" t="s">
        <v>754</v>
      </c>
      <c r="C13" s="460" t="s">
        <v>753</v>
      </c>
      <c r="D13" s="459" t="s">
        <v>439</v>
      </c>
      <c r="E13" s="460" t="s">
        <v>753</v>
      </c>
      <c r="F13" s="460" t="s">
        <v>743</v>
      </c>
      <c r="G13" s="460" t="s">
        <v>753</v>
      </c>
      <c r="H13" s="461" t="s">
        <v>222</v>
      </c>
      <c r="I13" s="351" t="s">
        <v>406</v>
      </c>
      <c r="K13" s="351" t="s">
        <v>407</v>
      </c>
      <c r="M13" s="351" t="s">
        <v>408</v>
      </c>
      <c r="T13" s="59"/>
    </row>
    <row r="14" spans="1:20" ht="20.149999999999999" customHeight="1" x14ac:dyDescent="0.35">
      <c r="A14" s="458" t="s">
        <v>755</v>
      </c>
      <c r="B14" s="459" t="s">
        <v>756</v>
      </c>
      <c r="C14" s="460" t="s">
        <v>755</v>
      </c>
      <c r="D14" s="459" t="s">
        <v>757</v>
      </c>
      <c r="E14" s="460" t="s">
        <v>755</v>
      </c>
      <c r="F14" s="460" t="s">
        <v>743</v>
      </c>
      <c r="G14" s="460" t="s">
        <v>755</v>
      </c>
      <c r="H14" s="461" t="s">
        <v>222</v>
      </c>
      <c r="I14" s="351" t="s">
        <v>406</v>
      </c>
      <c r="K14" s="351" t="s">
        <v>407</v>
      </c>
      <c r="M14" s="351" t="s">
        <v>408</v>
      </c>
      <c r="T14" s="59"/>
    </row>
    <row r="15" spans="1:20" ht="20.149999999999999" customHeight="1" x14ac:dyDescent="0.35">
      <c r="A15" s="462" t="s">
        <v>421</v>
      </c>
      <c r="B15" s="463" t="s">
        <v>758</v>
      </c>
      <c r="C15" s="464" t="s">
        <v>421</v>
      </c>
      <c r="D15" s="465" t="s">
        <v>759</v>
      </c>
      <c r="E15" s="464" t="s">
        <v>421</v>
      </c>
      <c r="F15" s="466" t="s">
        <v>760</v>
      </c>
      <c r="G15" s="464" t="s">
        <v>421</v>
      </c>
      <c r="H15" s="467" t="s">
        <v>226</v>
      </c>
      <c r="J15" s="396" t="s">
        <v>422</v>
      </c>
    </row>
    <row r="16" spans="1:20" ht="20.149999999999999" customHeight="1" x14ac:dyDescent="0.35">
      <c r="A16" s="462" t="s">
        <v>423</v>
      </c>
      <c r="B16" s="463" t="s">
        <v>758</v>
      </c>
      <c r="C16" s="464" t="s">
        <v>423</v>
      </c>
      <c r="D16" s="465" t="s">
        <v>424</v>
      </c>
      <c r="E16" s="464" t="s">
        <v>423</v>
      </c>
      <c r="F16" s="466" t="s">
        <v>760</v>
      </c>
      <c r="G16" s="464" t="s">
        <v>423</v>
      </c>
      <c r="H16" s="467" t="s">
        <v>226</v>
      </c>
      <c r="J16" s="396" t="s">
        <v>422</v>
      </c>
    </row>
    <row r="17" spans="1:31" ht="20.149999999999999" customHeight="1" x14ac:dyDescent="0.35">
      <c r="A17" s="462" t="s">
        <v>425</v>
      </c>
      <c r="B17" s="463" t="s">
        <v>758</v>
      </c>
      <c r="C17" s="464" t="s">
        <v>425</v>
      </c>
      <c r="D17" s="465" t="s">
        <v>761</v>
      </c>
      <c r="E17" s="464" t="s">
        <v>425</v>
      </c>
      <c r="F17" s="466" t="s">
        <v>760</v>
      </c>
      <c r="G17" s="464" t="s">
        <v>425</v>
      </c>
      <c r="H17" s="467" t="s">
        <v>226</v>
      </c>
      <c r="J17" s="396" t="s">
        <v>422</v>
      </c>
    </row>
    <row r="18" spans="1:31" ht="20.149999999999999" customHeight="1" x14ac:dyDescent="0.35">
      <c r="A18" s="462" t="s">
        <v>426</v>
      </c>
      <c r="B18" s="463" t="s">
        <v>427</v>
      </c>
      <c r="C18" s="464" t="s">
        <v>426</v>
      </c>
      <c r="D18" s="468" t="s">
        <v>762</v>
      </c>
      <c r="E18" s="464" t="s">
        <v>426</v>
      </c>
      <c r="F18" s="466" t="s">
        <v>760</v>
      </c>
      <c r="G18" s="464" t="s">
        <v>426</v>
      </c>
      <c r="H18" s="467" t="s">
        <v>226</v>
      </c>
      <c r="J18" s="396" t="s">
        <v>422</v>
      </c>
    </row>
    <row r="19" spans="1:31" ht="20.149999999999999" customHeight="1" x14ac:dyDescent="0.35">
      <c r="A19" s="462" t="s">
        <v>428</v>
      </c>
      <c r="B19" s="463" t="s">
        <v>429</v>
      </c>
      <c r="C19" s="464" t="s">
        <v>428</v>
      </c>
      <c r="D19" s="463" t="s">
        <v>763</v>
      </c>
      <c r="E19" s="464" t="s">
        <v>428</v>
      </c>
      <c r="F19" s="466" t="s">
        <v>760</v>
      </c>
      <c r="G19" s="464" t="s">
        <v>428</v>
      </c>
      <c r="H19" s="467" t="s">
        <v>226</v>
      </c>
      <c r="J19" s="396" t="s">
        <v>422</v>
      </c>
    </row>
    <row r="20" spans="1:31" ht="20.149999999999999" customHeight="1" x14ac:dyDescent="0.35">
      <c r="A20" s="462" t="s">
        <v>138</v>
      </c>
      <c r="B20" s="463" t="s">
        <v>429</v>
      </c>
      <c r="C20" s="464" t="s">
        <v>138</v>
      </c>
      <c r="D20" s="463" t="s">
        <v>764</v>
      </c>
      <c r="E20" s="464" t="s">
        <v>138</v>
      </c>
      <c r="F20" s="466" t="s">
        <v>760</v>
      </c>
      <c r="G20" s="464" t="s">
        <v>138</v>
      </c>
      <c r="H20" s="467" t="s">
        <v>226</v>
      </c>
      <c r="J20" s="396" t="s">
        <v>422</v>
      </c>
    </row>
    <row r="21" spans="1:31" ht="20.149999999999999" customHeight="1" x14ac:dyDescent="0.35">
      <c r="A21" s="462" t="s">
        <v>139</v>
      </c>
      <c r="B21" s="463" t="s">
        <v>765</v>
      </c>
      <c r="C21" s="464" t="s">
        <v>139</v>
      </c>
      <c r="D21" s="463" t="s">
        <v>766</v>
      </c>
      <c r="E21" s="464" t="s">
        <v>139</v>
      </c>
      <c r="F21" s="466" t="s">
        <v>760</v>
      </c>
      <c r="G21" s="464" t="s">
        <v>139</v>
      </c>
      <c r="H21" s="467" t="s">
        <v>226</v>
      </c>
      <c r="J21" s="396" t="s">
        <v>422</v>
      </c>
    </row>
    <row r="22" spans="1:31" ht="20.149999999999999" customHeight="1" x14ac:dyDescent="0.35">
      <c r="A22" s="462" t="s">
        <v>140</v>
      </c>
      <c r="B22" s="463" t="s">
        <v>767</v>
      </c>
      <c r="C22" s="464" t="s">
        <v>140</v>
      </c>
      <c r="D22" s="463" t="s">
        <v>431</v>
      </c>
      <c r="E22" s="464" t="s">
        <v>140</v>
      </c>
      <c r="F22" s="466" t="s">
        <v>760</v>
      </c>
      <c r="G22" s="464" t="s">
        <v>140</v>
      </c>
      <c r="H22" s="467" t="s">
        <v>226</v>
      </c>
      <c r="J22" s="396" t="s">
        <v>422</v>
      </c>
    </row>
    <row r="23" spans="1:31" ht="20.149999999999999" customHeight="1" x14ac:dyDescent="0.35">
      <c r="A23" s="462" t="s">
        <v>141</v>
      </c>
      <c r="B23" s="463" t="s">
        <v>430</v>
      </c>
      <c r="C23" s="464" t="s">
        <v>141</v>
      </c>
      <c r="D23" s="463" t="s">
        <v>432</v>
      </c>
      <c r="E23" s="464" t="s">
        <v>141</v>
      </c>
      <c r="F23" s="466" t="s">
        <v>760</v>
      </c>
      <c r="G23" s="464" t="s">
        <v>141</v>
      </c>
      <c r="H23" s="467" t="s">
        <v>226</v>
      </c>
      <c r="J23" s="396" t="s">
        <v>422</v>
      </c>
    </row>
    <row r="24" spans="1:31" ht="20.149999999999999" customHeight="1" x14ac:dyDescent="0.35">
      <c r="A24" s="462" t="s">
        <v>142</v>
      </c>
      <c r="B24" s="463" t="s">
        <v>768</v>
      </c>
      <c r="C24" s="464" t="s">
        <v>142</v>
      </c>
      <c r="D24" s="463" t="s">
        <v>769</v>
      </c>
      <c r="E24" s="464" t="s">
        <v>142</v>
      </c>
      <c r="F24" s="466" t="s">
        <v>760</v>
      </c>
      <c r="G24" s="464" t="s">
        <v>142</v>
      </c>
      <c r="H24" s="467" t="s">
        <v>226</v>
      </c>
      <c r="J24" s="396" t="s">
        <v>422</v>
      </c>
    </row>
    <row r="25" spans="1:31" ht="20.149999999999999" customHeight="1" x14ac:dyDescent="0.35">
      <c r="A25" s="462" t="s">
        <v>143</v>
      </c>
      <c r="B25" s="463" t="s">
        <v>770</v>
      </c>
      <c r="C25" s="464" t="s">
        <v>143</v>
      </c>
      <c r="D25" s="463" t="s">
        <v>433</v>
      </c>
      <c r="E25" s="464" t="s">
        <v>143</v>
      </c>
      <c r="F25" s="466" t="s">
        <v>760</v>
      </c>
      <c r="G25" s="464" t="s">
        <v>143</v>
      </c>
      <c r="H25" s="467" t="s">
        <v>226</v>
      </c>
      <c r="J25" s="396" t="s">
        <v>422</v>
      </c>
    </row>
    <row r="26" spans="1:31" ht="20.149999999999999" customHeight="1" x14ac:dyDescent="0.35">
      <c r="A26" s="462" t="s">
        <v>144</v>
      </c>
      <c r="B26" s="463" t="s">
        <v>770</v>
      </c>
      <c r="C26" s="464" t="s">
        <v>144</v>
      </c>
      <c r="D26" s="463" t="s">
        <v>434</v>
      </c>
      <c r="E26" s="464" t="s">
        <v>144</v>
      </c>
      <c r="F26" s="466" t="s">
        <v>760</v>
      </c>
      <c r="G26" s="464" t="s">
        <v>144</v>
      </c>
      <c r="H26" s="467" t="s">
        <v>226</v>
      </c>
      <c r="J26" s="396" t="s">
        <v>422</v>
      </c>
    </row>
    <row r="27" spans="1:31" ht="20.149999999999999" customHeight="1" x14ac:dyDescent="0.35">
      <c r="A27" s="469" t="s">
        <v>145</v>
      </c>
      <c r="B27" s="470" t="s">
        <v>771</v>
      </c>
      <c r="C27" s="471" t="s">
        <v>145</v>
      </c>
      <c r="D27" s="470" t="s">
        <v>772</v>
      </c>
      <c r="E27" s="471" t="s">
        <v>145</v>
      </c>
      <c r="F27" s="471" t="s">
        <v>435</v>
      </c>
      <c r="G27" s="471" t="s">
        <v>145</v>
      </c>
      <c r="H27" s="472" t="s">
        <v>229</v>
      </c>
      <c r="K27" s="473" t="s">
        <v>407</v>
      </c>
      <c r="L27" s="473" t="s">
        <v>436</v>
      </c>
    </row>
    <row r="28" spans="1:31" s="9" customFormat="1" ht="20.149999999999999" customHeight="1" x14ac:dyDescent="0.35">
      <c r="A28" s="469" t="s">
        <v>146</v>
      </c>
      <c r="B28" s="470" t="s">
        <v>771</v>
      </c>
      <c r="C28" s="471" t="s">
        <v>146</v>
      </c>
      <c r="D28" s="470" t="s">
        <v>773</v>
      </c>
      <c r="E28" s="471" t="s">
        <v>146</v>
      </c>
      <c r="F28" s="471" t="s">
        <v>435</v>
      </c>
      <c r="G28" s="471" t="s">
        <v>146</v>
      </c>
      <c r="H28" s="472" t="s">
        <v>229</v>
      </c>
      <c r="I28"/>
      <c r="J28"/>
      <c r="K28" s="473" t="s">
        <v>407</v>
      </c>
      <c r="L28" s="473" t="s">
        <v>436</v>
      </c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</row>
    <row r="29" spans="1:31" s="9" customFormat="1" ht="20.149999999999999" customHeight="1" x14ac:dyDescent="0.35">
      <c r="A29" s="469" t="s">
        <v>147</v>
      </c>
      <c r="B29" s="470" t="s">
        <v>774</v>
      </c>
      <c r="C29" s="471" t="s">
        <v>147</v>
      </c>
      <c r="D29" s="470" t="s">
        <v>775</v>
      </c>
      <c r="E29" s="471" t="s">
        <v>147</v>
      </c>
      <c r="F29" s="471" t="s">
        <v>435</v>
      </c>
      <c r="G29" s="471" t="s">
        <v>147</v>
      </c>
      <c r="H29" s="472" t="s">
        <v>229</v>
      </c>
      <c r="I29"/>
      <c r="J29"/>
      <c r="K29" s="473" t="s">
        <v>407</v>
      </c>
      <c r="L29" s="473" t="s">
        <v>436</v>
      </c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</row>
    <row r="30" spans="1:31" ht="20.149999999999999" customHeight="1" x14ac:dyDescent="0.35">
      <c r="A30" s="469" t="s">
        <v>148</v>
      </c>
      <c r="B30" s="470" t="s">
        <v>437</v>
      </c>
      <c r="C30" s="471" t="s">
        <v>148</v>
      </c>
      <c r="D30" s="470" t="s">
        <v>748</v>
      </c>
      <c r="E30" s="471" t="s">
        <v>148</v>
      </c>
      <c r="F30" s="471" t="s">
        <v>435</v>
      </c>
      <c r="G30" s="471" t="s">
        <v>148</v>
      </c>
      <c r="H30" s="472" t="s">
        <v>229</v>
      </c>
      <c r="K30" s="473" t="s">
        <v>407</v>
      </c>
      <c r="L30" s="473" t="s">
        <v>436</v>
      </c>
    </row>
    <row r="31" spans="1:31" ht="20.149999999999999" customHeight="1" x14ac:dyDescent="0.35">
      <c r="A31" s="469" t="s">
        <v>149</v>
      </c>
      <c r="B31" s="470" t="s">
        <v>437</v>
      </c>
      <c r="C31" s="471" t="s">
        <v>149</v>
      </c>
      <c r="D31" s="470" t="s">
        <v>438</v>
      </c>
      <c r="E31" s="471" t="s">
        <v>149</v>
      </c>
      <c r="F31" s="471" t="s">
        <v>435</v>
      </c>
      <c r="G31" s="471" t="s">
        <v>149</v>
      </c>
      <c r="H31" s="472" t="s">
        <v>229</v>
      </c>
      <c r="K31" s="473" t="s">
        <v>407</v>
      </c>
      <c r="L31" s="473" t="s">
        <v>436</v>
      </c>
    </row>
    <row r="32" spans="1:31" ht="20.149999999999999" customHeight="1" x14ac:dyDescent="0.35">
      <c r="A32" s="469" t="s">
        <v>150</v>
      </c>
      <c r="B32" s="470" t="s">
        <v>437</v>
      </c>
      <c r="C32" s="471" t="s">
        <v>150</v>
      </c>
      <c r="D32" s="470" t="s">
        <v>776</v>
      </c>
      <c r="E32" s="471" t="s">
        <v>150</v>
      </c>
      <c r="F32" s="471" t="s">
        <v>435</v>
      </c>
      <c r="G32" s="471" t="s">
        <v>150</v>
      </c>
      <c r="H32" s="472" t="s">
        <v>229</v>
      </c>
      <c r="K32" s="473" t="s">
        <v>407</v>
      </c>
      <c r="L32" s="473" t="s">
        <v>436</v>
      </c>
    </row>
    <row r="33" spans="1:31" ht="20.149999999999999" customHeight="1" x14ac:dyDescent="0.35">
      <c r="A33" s="469" t="s">
        <v>151</v>
      </c>
      <c r="B33" s="470" t="s">
        <v>437</v>
      </c>
      <c r="C33" s="471" t="s">
        <v>151</v>
      </c>
      <c r="D33" s="470" t="s">
        <v>439</v>
      </c>
      <c r="E33" s="471" t="s">
        <v>151</v>
      </c>
      <c r="F33" s="471" t="s">
        <v>435</v>
      </c>
      <c r="G33" s="471" t="s">
        <v>151</v>
      </c>
      <c r="H33" s="472" t="s">
        <v>229</v>
      </c>
      <c r="K33" s="473" t="s">
        <v>407</v>
      </c>
      <c r="L33" s="473" t="s">
        <v>436</v>
      </c>
    </row>
    <row r="34" spans="1:31" ht="20.149999999999999" customHeight="1" x14ac:dyDescent="0.35">
      <c r="A34" s="469" t="s">
        <v>777</v>
      </c>
      <c r="B34" s="470" t="s">
        <v>756</v>
      </c>
      <c r="C34" s="471" t="s">
        <v>777</v>
      </c>
      <c r="D34" s="470" t="s">
        <v>778</v>
      </c>
      <c r="E34" s="471" t="s">
        <v>777</v>
      </c>
      <c r="F34" s="471" t="s">
        <v>435</v>
      </c>
      <c r="G34" s="471" t="s">
        <v>777</v>
      </c>
      <c r="H34" s="472" t="s">
        <v>229</v>
      </c>
      <c r="K34" s="473" t="s">
        <v>407</v>
      </c>
      <c r="L34" s="473" t="s">
        <v>436</v>
      </c>
    </row>
    <row r="35" spans="1:31" ht="20.149999999999999" customHeight="1" x14ac:dyDescent="0.35"/>
    <row r="36" spans="1:31" ht="20.149999999999999" customHeight="1" thickBot="1" x14ac:dyDescent="0.4">
      <c r="A36" s="1" t="s">
        <v>440</v>
      </c>
      <c r="B36" s="1" t="s">
        <v>779</v>
      </c>
    </row>
    <row r="37" spans="1:31" ht="20.149999999999999" customHeight="1" thickBot="1" x14ac:dyDescent="0.4">
      <c r="A37" s="50" t="s">
        <v>399</v>
      </c>
      <c r="B37" s="51" t="s">
        <v>102</v>
      </c>
      <c r="C37" s="50" t="s">
        <v>399</v>
      </c>
      <c r="D37" s="5" t="s">
        <v>400</v>
      </c>
      <c r="E37" s="50" t="s">
        <v>399</v>
      </c>
      <c r="F37" s="52" t="s">
        <v>401</v>
      </c>
      <c r="G37" s="50" t="s">
        <v>399</v>
      </c>
      <c r="H37" s="53" t="s">
        <v>402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20.149999999999999" customHeight="1" x14ac:dyDescent="0.35">
      <c r="A38" s="13" t="s">
        <v>40</v>
      </c>
      <c r="B38" s="13" t="s">
        <v>40</v>
      </c>
      <c r="C38" s="13" t="s">
        <v>40</v>
      </c>
      <c r="D38" s="13" t="s">
        <v>40</v>
      </c>
      <c r="E38" s="13" t="s">
        <v>40</v>
      </c>
      <c r="F38" s="7" t="s">
        <v>40</v>
      </c>
      <c r="G38" s="13" t="s">
        <v>40</v>
      </c>
      <c r="H38" s="8" t="s">
        <v>40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ht="20.149999999999999" customHeight="1" x14ac:dyDescent="0.35">
      <c r="A39" s="474" t="s">
        <v>152</v>
      </c>
      <c r="B39" s="475" t="s">
        <v>780</v>
      </c>
      <c r="C39" s="474" t="s">
        <v>152</v>
      </c>
      <c r="D39" s="475" t="s">
        <v>781</v>
      </c>
      <c r="E39" s="474" t="s">
        <v>152</v>
      </c>
      <c r="F39" s="476" t="s">
        <v>782</v>
      </c>
      <c r="G39" s="474" t="s">
        <v>152</v>
      </c>
      <c r="H39" s="477" t="s">
        <v>232</v>
      </c>
      <c r="N39" s="404" t="s">
        <v>443</v>
      </c>
      <c r="T39" t="s">
        <v>783</v>
      </c>
      <c r="W39" s="404" t="s">
        <v>784</v>
      </c>
    </row>
    <row r="40" spans="1:31" ht="20.149999999999999" customHeight="1" x14ac:dyDescent="0.35">
      <c r="A40" s="474" t="s">
        <v>153</v>
      </c>
      <c r="B40" s="475" t="s">
        <v>780</v>
      </c>
      <c r="C40" s="474" t="s">
        <v>153</v>
      </c>
      <c r="D40" s="476" t="s">
        <v>785</v>
      </c>
      <c r="E40" s="474" t="s">
        <v>153</v>
      </c>
      <c r="F40" s="476" t="s">
        <v>782</v>
      </c>
      <c r="G40" s="474" t="s">
        <v>153</v>
      </c>
      <c r="H40" s="477" t="s">
        <v>232</v>
      </c>
      <c r="N40" s="404" t="s">
        <v>443</v>
      </c>
      <c r="T40" t="s">
        <v>786</v>
      </c>
      <c r="W40" s="404" t="s">
        <v>784</v>
      </c>
    </row>
    <row r="41" spans="1:31" ht="20.149999999999999" customHeight="1" x14ac:dyDescent="0.35">
      <c r="A41" s="474" t="s">
        <v>154</v>
      </c>
      <c r="B41" s="475" t="s">
        <v>780</v>
      </c>
      <c r="C41" s="474" t="s">
        <v>154</v>
      </c>
      <c r="D41" s="476" t="s">
        <v>787</v>
      </c>
      <c r="E41" s="474" t="s">
        <v>154</v>
      </c>
      <c r="F41" s="476" t="s">
        <v>782</v>
      </c>
      <c r="G41" s="474" t="s">
        <v>154</v>
      </c>
      <c r="H41" s="477" t="s">
        <v>232</v>
      </c>
      <c r="N41" s="404" t="s">
        <v>443</v>
      </c>
      <c r="W41" s="404" t="s">
        <v>784</v>
      </c>
    </row>
    <row r="42" spans="1:31" ht="20.149999999999999" customHeight="1" x14ac:dyDescent="0.35">
      <c r="A42" s="474" t="s">
        <v>155</v>
      </c>
      <c r="B42" s="475" t="s">
        <v>780</v>
      </c>
      <c r="C42" s="474" t="s">
        <v>155</v>
      </c>
      <c r="D42" s="476" t="s">
        <v>788</v>
      </c>
      <c r="E42" s="474" t="s">
        <v>155</v>
      </c>
      <c r="F42" s="476" t="s">
        <v>782</v>
      </c>
      <c r="G42" s="474" t="s">
        <v>155</v>
      </c>
      <c r="H42" s="477" t="s">
        <v>232</v>
      </c>
      <c r="N42" s="404" t="s">
        <v>443</v>
      </c>
      <c r="W42" s="404" t="s">
        <v>784</v>
      </c>
    </row>
    <row r="43" spans="1:31" ht="20.149999999999999" customHeight="1" x14ac:dyDescent="0.35">
      <c r="A43" s="474" t="s">
        <v>789</v>
      </c>
      <c r="B43" s="475" t="s">
        <v>790</v>
      </c>
      <c r="C43" s="474" t="s">
        <v>789</v>
      </c>
      <c r="D43" s="476" t="s">
        <v>791</v>
      </c>
      <c r="E43" s="474" t="s">
        <v>789</v>
      </c>
      <c r="F43" s="476" t="s">
        <v>782</v>
      </c>
      <c r="G43" s="474" t="s">
        <v>789</v>
      </c>
      <c r="H43" s="477" t="s">
        <v>232</v>
      </c>
      <c r="N43" s="404" t="s">
        <v>443</v>
      </c>
      <c r="W43" s="404" t="s">
        <v>784</v>
      </c>
    </row>
    <row r="44" spans="1:31" ht="20.149999999999999" customHeight="1" x14ac:dyDescent="0.35">
      <c r="A44" s="474" t="s">
        <v>792</v>
      </c>
      <c r="B44" s="475" t="s">
        <v>790</v>
      </c>
      <c r="C44" s="474" t="s">
        <v>792</v>
      </c>
      <c r="D44" s="478" t="s">
        <v>793</v>
      </c>
      <c r="E44" s="474" t="s">
        <v>792</v>
      </c>
      <c r="F44" s="476" t="s">
        <v>782</v>
      </c>
      <c r="G44" s="474" t="s">
        <v>792</v>
      </c>
      <c r="H44" s="479" t="s">
        <v>232</v>
      </c>
      <c r="N44" s="404" t="s">
        <v>443</v>
      </c>
      <c r="W44" s="404" t="s">
        <v>784</v>
      </c>
    </row>
    <row r="45" spans="1:31" ht="20.149999999999999" customHeight="1" x14ac:dyDescent="0.35">
      <c r="A45" s="474" t="s">
        <v>794</v>
      </c>
      <c r="B45" s="475" t="s">
        <v>790</v>
      </c>
      <c r="C45" s="474" t="s">
        <v>794</v>
      </c>
      <c r="D45" s="478" t="s">
        <v>795</v>
      </c>
      <c r="E45" s="474" t="s">
        <v>794</v>
      </c>
      <c r="F45" s="476" t="s">
        <v>782</v>
      </c>
      <c r="G45" s="474" t="s">
        <v>794</v>
      </c>
      <c r="H45" s="477" t="s">
        <v>232</v>
      </c>
      <c r="N45" s="404" t="s">
        <v>443</v>
      </c>
      <c r="W45" s="404" t="s">
        <v>784</v>
      </c>
    </row>
    <row r="46" spans="1:31" ht="20.149999999999999" customHeight="1" x14ac:dyDescent="0.35">
      <c r="A46" s="480" t="s">
        <v>796</v>
      </c>
      <c r="B46" s="475" t="s">
        <v>797</v>
      </c>
      <c r="C46" s="480" t="s">
        <v>796</v>
      </c>
      <c r="D46" s="478" t="s">
        <v>798</v>
      </c>
      <c r="E46" s="480" t="s">
        <v>796</v>
      </c>
      <c r="F46" s="476" t="s">
        <v>782</v>
      </c>
      <c r="G46" s="480" t="s">
        <v>796</v>
      </c>
      <c r="H46" s="479" t="s">
        <v>232</v>
      </c>
      <c r="N46" s="404" t="s">
        <v>443</v>
      </c>
      <c r="W46" s="404" t="s">
        <v>784</v>
      </c>
    </row>
    <row r="47" spans="1:31" ht="20.149999999999999" customHeight="1" thickBot="1" x14ac:dyDescent="0.4">
      <c r="A47" s="480" t="s">
        <v>799</v>
      </c>
      <c r="B47" s="475" t="s">
        <v>797</v>
      </c>
      <c r="C47" s="480" t="s">
        <v>799</v>
      </c>
      <c r="D47" s="481" t="s">
        <v>800</v>
      </c>
      <c r="E47" s="480" t="s">
        <v>799</v>
      </c>
      <c r="F47" s="476" t="s">
        <v>782</v>
      </c>
      <c r="G47" s="480" t="s">
        <v>799</v>
      </c>
      <c r="H47" s="482" t="s">
        <v>232</v>
      </c>
      <c r="N47" s="404" t="s">
        <v>443</v>
      </c>
      <c r="W47" s="404" t="s">
        <v>784</v>
      </c>
    </row>
    <row r="48" spans="1:31" ht="20.149999999999999" customHeight="1" x14ac:dyDescent="0.35">
      <c r="A48" s="460" t="s">
        <v>441</v>
      </c>
      <c r="B48" s="483" t="s">
        <v>801</v>
      </c>
      <c r="C48" s="460" t="s">
        <v>441</v>
      </c>
      <c r="D48" s="459" t="s">
        <v>442</v>
      </c>
      <c r="E48" s="460" t="s">
        <v>441</v>
      </c>
      <c r="F48" s="483" t="s">
        <v>802</v>
      </c>
      <c r="G48" s="460" t="s">
        <v>441</v>
      </c>
      <c r="H48" s="461" t="s">
        <v>276</v>
      </c>
      <c r="N48" s="351" t="s">
        <v>443</v>
      </c>
      <c r="W48" s="351" t="s">
        <v>784</v>
      </c>
    </row>
    <row r="49" spans="1:31" x14ac:dyDescent="0.35">
      <c r="A49" s="460" t="s">
        <v>444</v>
      </c>
      <c r="B49" s="483" t="s">
        <v>801</v>
      </c>
      <c r="C49" s="460" t="s">
        <v>444</v>
      </c>
      <c r="D49" s="459" t="s">
        <v>445</v>
      </c>
      <c r="E49" s="460" t="s">
        <v>444</v>
      </c>
      <c r="F49" s="483" t="s">
        <v>802</v>
      </c>
      <c r="G49" s="460" t="s">
        <v>444</v>
      </c>
      <c r="H49" s="461" t="s">
        <v>276</v>
      </c>
      <c r="N49" s="351" t="s">
        <v>443</v>
      </c>
      <c r="W49" s="351" t="s">
        <v>784</v>
      </c>
    </row>
    <row r="50" spans="1:31" x14ac:dyDescent="0.35">
      <c r="A50" s="460" t="s">
        <v>446</v>
      </c>
      <c r="B50" s="483" t="s">
        <v>801</v>
      </c>
      <c r="C50" s="460" t="s">
        <v>446</v>
      </c>
      <c r="D50" s="459" t="s">
        <v>447</v>
      </c>
      <c r="E50" s="460" t="s">
        <v>446</v>
      </c>
      <c r="F50" s="483" t="s">
        <v>802</v>
      </c>
      <c r="G50" s="460" t="s">
        <v>446</v>
      </c>
      <c r="H50" s="461" t="s">
        <v>276</v>
      </c>
      <c r="N50" s="351" t="s">
        <v>443</v>
      </c>
      <c r="W50" s="351" t="s">
        <v>784</v>
      </c>
    </row>
    <row r="51" spans="1:31" s="1" customFormat="1" x14ac:dyDescent="0.35">
      <c r="A51" s="460" t="s">
        <v>448</v>
      </c>
      <c r="B51" s="483" t="s">
        <v>801</v>
      </c>
      <c r="C51" s="460" t="s">
        <v>448</v>
      </c>
      <c r="D51" s="459" t="s">
        <v>803</v>
      </c>
      <c r="E51" s="460" t="s">
        <v>448</v>
      </c>
      <c r="F51" s="483" t="s">
        <v>802</v>
      </c>
      <c r="G51" s="460" t="s">
        <v>448</v>
      </c>
      <c r="H51" s="461" t="s">
        <v>276</v>
      </c>
      <c r="I51"/>
      <c r="J51"/>
      <c r="K51"/>
      <c r="L51"/>
      <c r="M51"/>
      <c r="N51" s="351" t="s">
        <v>443</v>
      </c>
      <c r="O51"/>
      <c r="P51"/>
      <c r="Q51"/>
      <c r="R51"/>
      <c r="S51"/>
      <c r="T51"/>
      <c r="U51"/>
      <c r="V51"/>
      <c r="W51" s="351" t="s">
        <v>784</v>
      </c>
      <c r="X51"/>
      <c r="Y51"/>
      <c r="Z51"/>
      <c r="AA51"/>
      <c r="AB51"/>
      <c r="AC51"/>
      <c r="AD51"/>
      <c r="AE51"/>
    </row>
    <row r="52" spans="1:31" s="1" customFormat="1" x14ac:dyDescent="0.35">
      <c r="A52" s="460" t="s">
        <v>449</v>
      </c>
      <c r="B52" s="483" t="s">
        <v>804</v>
      </c>
      <c r="C52" s="460" t="s">
        <v>449</v>
      </c>
      <c r="D52" s="459" t="s">
        <v>450</v>
      </c>
      <c r="E52" s="460" t="s">
        <v>449</v>
      </c>
      <c r="F52" s="483" t="s">
        <v>805</v>
      </c>
      <c r="G52" s="460" t="s">
        <v>449</v>
      </c>
      <c r="H52" s="461" t="s">
        <v>276</v>
      </c>
      <c r="I52"/>
      <c r="J52"/>
      <c r="K52"/>
      <c r="L52"/>
      <c r="M52"/>
      <c r="N52" s="351" t="s">
        <v>443</v>
      </c>
      <c r="O52"/>
      <c r="P52"/>
      <c r="Q52"/>
      <c r="R52"/>
      <c r="S52"/>
      <c r="T52"/>
      <c r="U52"/>
      <c r="V52"/>
      <c r="W52" s="351" t="s">
        <v>784</v>
      </c>
      <c r="X52"/>
      <c r="Y52"/>
      <c r="Z52"/>
      <c r="AA52"/>
      <c r="AB52"/>
      <c r="AC52"/>
      <c r="AD52"/>
      <c r="AE52"/>
    </row>
    <row r="53" spans="1:31" ht="20.149999999999999" customHeight="1" x14ac:dyDescent="0.35">
      <c r="A53" s="460" t="s">
        <v>451</v>
      </c>
      <c r="B53" s="483" t="s">
        <v>804</v>
      </c>
      <c r="C53" s="460" t="s">
        <v>451</v>
      </c>
      <c r="D53" s="459" t="s">
        <v>452</v>
      </c>
      <c r="E53" s="460" t="s">
        <v>451</v>
      </c>
      <c r="F53" s="483" t="s">
        <v>805</v>
      </c>
      <c r="G53" s="460" t="s">
        <v>451</v>
      </c>
      <c r="H53" s="461" t="s">
        <v>276</v>
      </c>
      <c r="N53" s="351" t="s">
        <v>443</v>
      </c>
      <c r="W53" s="351" t="s">
        <v>784</v>
      </c>
    </row>
    <row r="54" spans="1:31" ht="20.149999999999999" customHeight="1" x14ac:dyDescent="0.35">
      <c r="A54" s="460" t="s">
        <v>453</v>
      </c>
      <c r="B54" s="483" t="s">
        <v>804</v>
      </c>
      <c r="C54" s="460" t="s">
        <v>453</v>
      </c>
      <c r="D54" s="459" t="s">
        <v>454</v>
      </c>
      <c r="E54" s="460" t="s">
        <v>453</v>
      </c>
      <c r="F54" s="483" t="s">
        <v>805</v>
      </c>
      <c r="G54" s="460" t="s">
        <v>453</v>
      </c>
      <c r="H54" s="461" t="s">
        <v>276</v>
      </c>
      <c r="N54" s="351" t="s">
        <v>443</v>
      </c>
      <c r="W54" s="351" t="s">
        <v>784</v>
      </c>
    </row>
    <row r="55" spans="1:31" ht="20.149999999999999" customHeight="1" x14ac:dyDescent="0.35">
      <c r="A55" s="460" t="s">
        <v>455</v>
      </c>
      <c r="B55" s="483" t="s">
        <v>804</v>
      </c>
      <c r="C55" s="460" t="s">
        <v>455</v>
      </c>
      <c r="D55" s="459" t="s">
        <v>806</v>
      </c>
      <c r="E55" s="460" t="s">
        <v>455</v>
      </c>
      <c r="F55" s="483" t="s">
        <v>805</v>
      </c>
      <c r="G55" s="460" t="s">
        <v>455</v>
      </c>
      <c r="H55" s="461" t="s">
        <v>276</v>
      </c>
      <c r="N55" s="351" t="s">
        <v>443</v>
      </c>
      <c r="W55" s="351" t="s">
        <v>784</v>
      </c>
    </row>
    <row r="56" spans="1:31" ht="20.149999999999999" customHeight="1" x14ac:dyDescent="0.35">
      <c r="A56" s="462" t="s">
        <v>456</v>
      </c>
      <c r="B56" s="484" t="s">
        <v>457</v>
      </c>
      <c r="C56" s="462" t="s">
        <v>456</v>
      </c>
      <c r="D56" s="463" t="s">
        <v>458</v>
      </c>
      <c r="E56" s="464" t="s">
        <v>456</v>
      </c>
      <c r="F56" s="484" t="s">
        <v>807</v>
      </c>
      <c r="G56" s="462" t="s">
        <v>456</v>
      </c>
      <c r="H56" s="485" t="s">
        <v>282</v>
      </c>
      <c r="O56" s="396" t="s">
        <v>459</v>
      </c>
      <c r="P56" s="396" t="s">
        <v>460</v>
      </c>
      <c r="Q56" s="396" t="s">
        <v>461</v>
      </c>
      <c r="R56" s="396" t="s">
        <v>462</v>
      </c>
      <c r="W56" s="396" t="s">
        <v>784</v>
      </c>
    </row>
    <row r="57" spans="1:31" ht="20.149999999999999" customHeight="1" x14ac:dyDescent="0.35">
      <c r="A57" s="462" t="s">
        <v>463</v>
      </c>
      <c r="B57" s="484" t="s">
        <v>457</v>
      </c>
      <c r="C57" s="462" t="s">
        <v>463</v>
      </c>
      <c r="D57" s="463" t="s">
        <v>464</v>
      </c>
      <c r="E57" s="464" t="s">
        <v>463</v>
      </c>
      <c r="F57" s="484" t="s">
        <v>807</v>
      </c>
      <c r="G57" s="462" t="s">
        <v>463</v>
      </c>
      <c r="H57" s="485" t="s">
        <v>282</v>
      </c>
      <c r="O57" s="396" t="s">
        <v>459</v>
      </c>
      <c r="P57" s="396" t="s">
        <v>460</v>
      </c>
      <c r="Q57" s="396" t="s">
        <v>461</v>
      </c>
      <c r="R57" s="396" t="s">
        <v>462</v>
      </c>
      <c r="W57" s="396" t="s">
        <v>784</v>
      </c>
    </row>
    <row r="58" spans="1:31" ht="20.149999999999999" customHeight="1" x14ac:dyDescent="0.35">
      <c r="A58" s="462" t="s">
        <v>465</v>
      </c>
      <c r="B58" s="484" t="s">
        <v>808</v>
      </c>
      <c r="C58" s="462" t="s">
        <v>465</v>
      </c>
      <c r="D58" s="463" t="s">
        <v>466</v>
      </c>
      <c r="E58" s="464" t="s">
        <v>465</v>
      </c>
      <c r="F58" s="484" t="s">
        <v>807</v>
      </c>
      <c r="G58" s="462" t="s">
        <v>465</v>
      </c>
      <c r="H58" s="485" t="s">
        <v>282</v>
      </c>
      <c r="O58" s="396" t="s">
        <v>459</v>
      </c>
      <c r="P58" s="396" t="s">
        <v>460</v>
      </c>
      <c r="Q58" s="396" t="s">
        <v>461</v>
      </c>
      <c r="R58" s="396" t="s">
        <v>462</v>
      </c>
      <c r="W58" s="396" t="s">
        <v>784</v>
      </c>
    </row>
    <row r="59" spans="1:31" ht="20.149999999999999" customHeight="1" x14ac:dyDescent="0.35">
      <c r="A59" s="462" t="s">
        <v>467</v>
      </c>
      <c r="B59" s="484" t="s">
        <v>808</v>
      </c>
      <c r="C59" s="462" t="s">
        <v>467</v>
      </c>
      <c r="D59" s="463" t="s">
        <v>470</v>
      </c>
      <c r="E59" s="464" t="s">
        <v>469</v>
      </c>
      <c r="F59" s="484" t="s">
        <v>807</v>
      </c>
      <c r="G59" s="462" t="s">
        <v>467</v>
      </c>
      <c r="H59" s="485" t="s">
        <v>282</v>
      </c>
      <c r="O59" s="396" t="s">
        <v>459</v>
      </c>
      <c r="P59" s="396" t="s">
        <v>460</v>
      </c>
      <c r="Q59" s="396" t="s">
        <v>461</v>
      </c>
      <c r="R59" s="396" t="s">
        <v>462</v>
      </c>
      <c r="W59" s="396" t="s">
        <v>784</v>
      </c>
    </row>
    <row r="60" spans="1:31" ht="20.149999999999999" customHeight="1" x14ac:dyDescent="0.35">
      <c r="A60" s="462" t="s">
        <v>469</v>
      </c>
      <c r="B60" s="484" t="s">
        <v>808</v>
      </c>
      <c r="C60" s="462" t="s">
        <v>469</v>
      </c>
      <c r="D60" s="463" t="s">
        <v>809</v>
      </c>
      <c r="E60" s="464" t="s">
        <v>471</v>
      </c>
      <c r="F60" s="484" t="s">
        <v>807</v>
      </c>
      <c r="G60" s="462" t="s">
        <v>469</v>
      </c>
      <c r="H60" s="485" t="s">
        <v>282</v>
      </c>
      <c r="O60" s="396" t="s">
        <v>459</v>
      </c>
      <c r="P60" s="396" t="s">
        <v>460</v>
      </c>
      <c r="Q60" s="396" t="s">
        <v>461</v>
      </c>
      <c r="R60" s="396" t="s">
        <v>462</v>
      </c>
      <c r="W60" s="396" t="s">
        <v>784</v>
      </c>
    </row>
    <row r="61" spans="1:31" ht="20.149999999999999" customHeight="1" x14ac:dyDescent="0.35">
      <c r="A61" s="462" t="s">
        <v>472</v>
      </c>
      <c r="B61" s="484" t="s">
        <v>810</v>
      </c>
      <c r="C61" s="462" t="s">
        <v>472</v>
      </c>
      <c r="D61" s="463" t="s">
        <v>468</v>
      </c>
      <c r="E61" s="464" t="s">
        <v>467</v>
      </c>
      <c r="F61" s="484" t="s">
        <v>807</v>
      </c>
      <c r="G61" s="462" t="s">
        <v>472</v>
      </c>
      <c r="H61" s="485" t="s">
        <v>282</v>
      </c>
      <c r="O61" s="396" t="s">
        <v>459</v>
      </c>
      <c r="P61" s="396" t="s">
        <v>460</v>
      </c>
      <c r="Q61" s="396" t="s">
        <v>461</v>
      </c>
      <c r="R61" s="396" t="s">
        <v>462</v>
      </c>
      <c r="W61" s="396" t="s">
        <v>784</v>
      </c>
    </row>
    <row r="62" spans="1:31" x14ac:dyDescent="0.35">
      <c r="A62" s="462" t="s">
        <v>474</v>
      </c>
      <c r="B62" s="484" t="s">
        <v>810</v>
      </c>
      <c r="C62" s="462" t="s">
        <v>474</v>
      </c>
      <c r="D62" s="463" t="s">
        <v>470</v>
      </c>
      <c r="E62" s="464" t="s">
        <v>469</v>
      </c>
      <c r="F62" s="484" t="s">
        <v>807</v>
      </c>
      <c r="G62" s="462" t="s">
        <v>474</v>
      </c>
      <c r="H62" s="485" t="s">
        <v>282</v>
      </c>
      <c r="O62" s="396" t="s">
        <v>459</v>
      </c>
      <c r="P62" s="396" t="s">
        <v>460</v>
      </c>
      <c r="Q62" s="396" t="s">
        <v>461</v>
      </c>
      <c r="R62" s="396" t="s">
        <v>462</v>
      </c>
      <c r="W62" s="396" t="s">
        <v>784</v>
      </c>
    </row>
    <row r="63" spans="1:31" x14ac:dyDescent="0.35">
      <c r="A63" s="462" t="s">
        <v>476</v>
      </c>
      <c r="B63" s="484" t="s">
        <v>810</v>
      </c>
      <c r="C63" s="462" t="s">
        <v>476</v>
      </c>
      <c r="D63" s="463" t="s">
        <v>809</v>
      </c>
      <c r="E63" s="464" t="s">
        <v>471</v>
      </c>
      <c r="F63" s="484" t="s">
        <v>807</v>
      </c>
      <c r="G63" s="462" t="s">
        <v>476</v>
      </c>
      <c r="H63" s="485" t="s">
        <v>282</v>
      </c>
      <c r="O63" s="396" t="s">
        <v>459</v>
      </c>
      <c r="P63" s="396" t="s">
        <v>460</v>
      </c>
      <c r="Q63" s="396" t="s">
        <v>461</v>
      </c>
      <c r="R63" s="396" t="s">
        <v>462</v>
      </c>
      <c r="W63" s="396" t="s">
        <v>784</v>
      </c>
    </row>
    <row r="64" spans="1:31" x14ac:dyDescent="0.35">
      <c r="A64" s="462" t="s">
        <v>811</v>
      </c>
      <c r="B64" s="484" t="s">
        <v>812</v>
      </c>
      <c r="C64" s="462" t="s">
        <v>811</v>
      </c>
      <c r="D64" s="463" t="s">
        <v>473</v>
      </c>
      <c r="E64" s="464" t="s">
        <v>472</v>
      </c>
      <c r="F64" s="484" t="s">
        <v>807</v>
      </c>
      <c r="G64" s="462" t="s">
        <v>811</v>
      </c>
      <c r="H64" s="485" t="s">
        <v>282</v>
      </c>
      <c r="O64" s="396" t="s">
        <v>459</v>
      </c>
      <c r="P64" s="396" t="s">
        <v>460</v>
      </c>
      <c r="Q64" s="396" t="s">
        <v>461</v>
      </c>
      <c r="R64" s="396" t="s">
        <v>462</v>
      </c>
      <c r="W64" s="396" t="s">
        <v>784</v>
      </c>
    </row>
    <row r="65" spans="1:28" x14ac:dyDescent="0.35">
      <c r="A65" s="462" t="s">
        <v>813</v>
      </c>
      <c r="B65" s="484" t="s">
        <v>812</v>
      </c>
      <c r="C65" s="462" t="s">
        <v>813</v>
      </c>
      <c r="D65" s="463" t="s">
        <v>475</v>
      </c>
      <c r="E65" s="464" t="s">
        <v>474</v>
      </c>
      <c r="F65" s="484" t="s">
        <v>807</v>
      </c>
      <c r="G65" s="462" t="s">
        <v>813</v>
      </c>
      <c r="H65" s="485" t="s">
        <v>282</v>
      </c>
      <c r="O65" s="396" t="s">
        <v>459</v>
      </c>
      <c r="P65" s="396" t="s">
        <v>460</v>
      </c>
      <c r="Q65" s="396" t="s">
        <v>461</v>
      </c>
      <c r="R65" s="396" t="s">
        <v>462</v>
      </c>
      <c r="W65" s="396" t="s">
        <v>784</v>
      </c>
    </row>
    <row r="67" spans="1:28" ht="15" thickBot="1" x14ac:dyDescent="0.4">
      <c r="A67" s="1" t="s">
        <v>477</v>
      </c>
      <c r="B67" s="1" t="s">
        <v>814</v>
      </c>
    </row>
    <row r="68" spans="1:28" ht="15" thickBot="1" x14ac:dyDescent="0.4">
      <c r="A68" s="50" t="s">
        <v>399</v>
      </c>
      <c r="B68" s="51" t="s">
        <v>102</v>
      </c>
      <c r="C68" s="50" t="s">
        <v>399</v>
      </c>
      <c r="D68" s="5" t="s">
        <v>400</v>
      </c>
      <c r="E68" s="50" t="s">
        <v>399</v>
      </c>
      <c r="F68" s="52" t="s">
        <v>401</v>
      </c>
      <c r="G68" s="50" t="s">
        <v>399</v>
      </c>
      <c r="H68" s="53" t="s">
        <v>402</v>
      </c>
      <c r="I68" s="1"/>
      <c r="J68" s="1"/>
      <c r="K68" s="1"/>
      <c r="L68" s="1"/>
      <c r="M68" s="1"/>
      <c r="N68" s="1"/>
    </row>
    <row r="69" spans="1:28" x14ac:dyDescent="0.35">
      <c r="A69" s="12" t="s">
        <v>40</v>
      </c>
      <c r="B69" s="13" t="s">
        <v>40</v>
      </c>
      <c r="C69" s="13" t="s">
        <v>40</v>
      </c>
      <c r="D69" s="13" t="s">
        <v>40</v>
      </c>
      <c r="E69" s="13" t="s">
        <v>40</v>
      </c>
      <c r="F69" s="7" t="s">
        <v>40</v>
      </c>
      <c r="G69" s="13" t="s">
        <v>40</v>
      </c>
      <c r="H69" s="8" t="s">
        <v>40</v>
      </c>
      <c r="I69" s="1"/>
      <c r="J69" s="1"/>
      <c r="K69" s="1"/>
      <c r="L69" s="1"/>
      <c r="M69" s="1"/>
      <c r="N69" s="1"/>
    </row>
    <row r="70" spans="1:28" x14ac:dyDescent="0.35">
      <c r="A70" s="458" t="s">
        <v>478</v>
      </c>
      <c r="B70" s="483" t="s">
        <v>479</v>
      </c>
      <c r="C70" s="460" t="s">
        <v>478</v>
      </c>
      <c r="D70" s="459" t="s">
        <v>815</v>
      </c>
      <c r="E70" s="460" t="s">
        <v>478</v>
      </c>
      <c r="F70" s="483" t="s">
        <v>816</v>
      </c>
      <c r="G70" s="458" t="s">
        <v>478</v>
      </c>
      <c r="H70" s="461" t="s">
        <v>314</v>
      </c>
      <c r="S70" s="351" t="s">
        <v>511</v>
      </c>
      <c r="T70" s="351" t="s">
        <v>625</v>
      </c>
      <c r="W70" s="351" t="s">
        <v>784</v>
      </c>
      <c r="AB70" t="s">
        <v>817</v>
      </c>
    </row>
    <row r="71" spans="1:28" x14ac:dyDescent="0.35">
      <c r="A71" s="458" t="s">
        <v>480</v>
      </c>
      <c r="B71" s="483" t="s">
        <v>479</v>
      </c>
      <c r="C71" s="460" t="s">
        <v>480</v>
      </c>
      <c r="D71" s="459" t="s">
        <v>481</v>
      </c>
      <c r="E71" s="460" t="s">
        <v>480</v>
      </c>
      <c r="F71" s="483" t="s">
        <v>816</v>
      </c>
      <c r="G71" s="458" t="s">
        <v>480</v>
      </c>
      <c r="H71" s="461" t="s">
        <v>314</v>
      </c>
      <c r="S71" s="351" t="s">
        <v>511</v>
      </c>
      <c r="T71" s="351" t="s">
        <v>625</v>
      </c>
      <c r="W71" s="351" t="s">
        <v>784</v>
      </c>
      <c r="AB71" t="s">
        <v>786</v>
      </c>
    </row>
    <row r="72" spans="1:28" x14ac:dyDescent="0.35">
      <c r="A72" s="458" t="s">
        <v>482</v>
      </c>
      <c r="B72" s="483" t="s">
        <v>818</v>
      </c>
      <c r="C72" s="460" t="s">
        <v>482</v>
      </c>
      <c r="D72" s="459" t="s">
        <v>819</v>
      </c>
      <c r="E72" s="460" t="s">
        <v>482</v>
      </c>
      <c r="F72" s="483" t="s">
        <v>816</v>
      </c>
      <c r="G72" s="458" t="s">
        <v>482</v>
      </c>
      <c r="H72" s="461" t="s">
        <v>314</v>
      </c>
      <c r="S72" s="351" t="s">
        <v>511</v>
      </c>
      <c r="T72" s="351" t="s">
        <v>625</v>
      </c>
      <c r="W72" s="351" t="s">
        <v>784</v>
      </c>
    </row>
    <row r="73" spans="1:28" x14ac:dyDescent="0.35">
      <c r="A73" s="486" t="s">
        <v>483</v>
      </c>
      <c r="B73" s="487" t="s">
        <v>820</v>
      </c>
      <c r="C73" s="488" t="s">
        <v>483</v>
      </c>
      <c r="D73" s="489" t="s">
        <v>484</v>
      </c>
      <c r="E73" s="488" t="s">
        <v>483</v>
      </c>
      <c r="F73" s="483" t="s">
        <v>816</v>
      </c>
      <c r="G73" s="486" t="s">
        <v>483</v>
      </c>
      <c r="H73" s="490" t="s">
        <v>314</v>
      </c>
      <c r="S73" s="351" t="s">
        <v>511</v>
      </c>
      <c r="T73" s="351" t="s">
        <v>625</v>
      </c>
      <c r="W73" s="351" t="s">
        <v>784</v>
      </c>
    </row>
    <row r="74" spans="1:28" x14ac:dyDescent="0.35">
      <c r="A74" s="458" t="s">
        <v>485</v>
      </c>
      <c r="B74" s="483" t="s">
        <v>320</v>
      </c>
      <c r="C74" s="460" t="s">
        <v>485</v>
      </c>
      <c r="D74" s="459" t="s">
        <v>486</v>
      </c>
      <c r="E74" s="460" t="s">
        <v>485</v>
      </c>
      <c r="F74" s="483" t="s">
        <v>816</v>
      </c>
      <c r="G74" s="458" t="s">
        <v>485</v>
      </c>
      <c r="H74" s="461" t="s">
        <v>314</v>
      </c>
      <c r="S74" s="351" t="s">
        <v>511</v>
      </c>
      <c r="T74" s="351" t="s">
        <v>625</v>
      </c>
      <c r="W74" s="351" t="s">
        <v>784</v>
      </c>
    </row>
    <row r="75" spans="1:28" x14ac:dyDescent="0.35">
      <c r="A75" s="458" t="s">
        <v>487</v>
      </c>
      <c r="B75" s="483" t="s">
        <v>320</v>
      </c>
      <c r="C75" s="460" t="s">
        <v>487</v>
      </c>
      <c r="D75" s="459" t="s">
        <v>488</v>
      </c>
      <c r="E75" s="460" t="s">
        <v>487</v>
      </c>
      <c r="F75" s="483" t="s">
        <v>816</v>
      </c>
      <c r="G75" s="458" t="s">
        <v>487</v>
      </c>
      <c r="H75" s="461" t="s">
        <v>314</v>
      </c>
      <c r="S75" s="351" t="s">
        <v>511</v>
      </c>
      <c r="T75" s="351" t="s">
        <v>625</v>
      </c>
      <c r="W75" s="351" t="s">
        <v>784</v>
      </c>
    </row>
    <row r="76" spans="1:28" x14ac:dyDescent="0.35">
      <c r="A76" s="486" t="s">
        <v>489</v>
      </c>
      <c r="B76" s="487" t="s">
        <v>490</v>
      </c>
      <c r="C76" s="488" t="s">
        <v>489</v>
      </c>
      <c r="D76" s="489" t="s">
        <v>491</v>
      </c>
      <c r="E76" s="488" t="s">
        <v>489</v>
      </c>
      <c r="F76" s="483" t="s">
        <v>816</v>
      </c>
      <c r="G76" s="486" t="s">
        <v>489</v>
      </c>
      <c r="H76" s="490" t="s">
        <v>314</v>
      </c>
      <c r="S76" s="351" t="s">
        <v>511</v>
      </c>
      <c r="T76" s="351" t="s">
        <v>625</v>
      </c>
      <c r="W76" s="351" t="s">
        <v>784</v>
      </c>
    </row>
    <row r="77" spans="1:28" x14ac:dyDescent="0.35">
      <c r="A77" s="486" t="s">
        <v>492</v>
      </c>
      <c r="B77" s="487" t="s">
        <v>490</v>
      </c>
      <c r="C77" s="488" t="s">
        <v>492</v>
      </c>
      <c r="D77" s="489" t="s">
        <v>493</v>
      </c>
      <c r="E77" s="488" t="s">
        <v>492</v>
      </c>
      <c r="F77" s="483" t="s">
        <v>816</v>
      </c>
      <c r="G77" s="486" t="s">
        <v>492</v>
      </c>
      <c r="H77" s="490" t="s">
        <v>314</v>
      </c>
      <c r="S77" s="351" t="s">
        <v>511</v>
      </c>
      <c r="T77" s="351" t="s">
        <v>625</v>
      </c>
      <c r="W77" s="351" t="s">
        <v>784</v>
      </c>
    </row>
    <row r="78" spans="1:28" x14ac:dyDescent="0.35">
      <c r="A78" s="458" t="s">
        <v>494</v>
      </c>
      <c r="B78" s="483" t="s">
        <v>821</v>
      </c>
      <c r="C78" s="460" t="s">
        <v>494</v>
      </c>
      <c r="D78" s="459" t="s">
        <v>822</v>
      </c>
      <c r="E78" s="460" t="s">
        <v>469</v>
      </c>
      <c r="F78" s="483" t="s">
        <v>816</v>
      </c>
      <c r="G78" s="458" t="s">
        <v>494</v>
      </c>
      <c r="H78" s="461" t="s">
        <v>314</v>
      </c>
      <c r="S78" s="351" t="s">
        <v>511</v>
      </c>
      <c r="T78" s="351" t="s">
        <v>625</v>
      </c>
      <c r="W78" s="351" t="s">
        <v>784</v>
      </c>
    </row>
    <row r="79" spans="1:28" x14ac:dyDescent="0.35">
      <c r="A79" s="462" t="s">
        <v>495</v>
      </c>
      <c r="B79" s="484" t="s">
        <v>328</v>
      </c>
      <c r="C79" s="464" t="s">
        <v>495</v>
      </c>
      <c r="D79" s="463" t="s">
        <v>823</v>
      </c>
      <c r="E79" s="464" t="s">
        <v>495</v>
      </c>
      <c r="F79" s="484" t="s">
        <v>824</v>
      </c>
      <c r="G79" s="462" t="s">
        <v>495</v>
      </c>
      <c r="H79" s="485" t="s">
        <v>318</v>
      </c>
      <c r="T79" s="396" t="s">
        <v>625</v>
      </c>
    </row>
    <row r="80" spans="1:28" x14ac:dyDescent="0.35">
      <c r="A80" s="462" t="s">
        <v>496</v>
      </c>
      <c r="B80" s="484" t="s">
        <v>328</v>
      </c>
      <c r="C80" s="464" t="s">
        <v>496</v>
      </c>
      <c r="D80" s="463" t="s">
        <v>825</v>
      </c>
      <c r="E80" s="464" t="s">
        <v>496</v>
      </c>
      <c r="F80" s="484" t="s">
        <v>824</v>
      </c>
      <c r="G80" s="462" t="s">
        <v>496</v>
      </c>
      <c r="H80" s="485" t="s">
        <v>318</v>
      </c>
      <c r="T80" s="396" t="s">
        <v>625</v>
      </c>
    </row>
    <row r="81" spans="1:552" s="54" customFormat="1" x14ac:dyDescent="0.35">
      <c r="A81" s="462" t="s">
        <v>497</v>
      </c>
      <c r="B81" s="484" t="s">
        <v>330</v>
      </c>
      <c r="C81" s="464" t="s">
        <v>497</v>
      </c>
      <c r="D81" s="463" t="s">
        <v>826</v>
      </c>
      <c r="E81" s="464" t="s">
        <v>497</v>
      </c>
      <c r="F81" s="484" t="s">
        <v>824</v>
      </c>
      <c r="G81" s="462" t="s">
        <v>497</v>
      </c>
      <c r="H81" s="485" t="s">
        <v>318</v>
      </c>
      <c r="I81"/>
      <c r="J81"/>
      <c r="K81"/>
      <c r="L81"/>
      <c r="M81"/>
      <c r="N81"/>
      <c r="O81"/>
      <c r="P81"/>
      <c r="Q81"/>
      <c r="R81"/>
      <c r="S81"/>
      <c r="T81" s="396" t="s">
        <v>625</v>
      </c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</row>
    <row r="82" spans="1:552" x14ac:dyDescent="0.35">
      <c r="A82" s="462" t="s">
        <v>498</v>
      </c>
      <c r="B82" s="484" t="s">
        <v>330</v>
      </c>
      <c r="C82" s="464" t="s">
        <v>498</v>
      </c>
      <c r="D82" s="463" t="s">
        <v>827</v>
      </c>
      <c r="E82" s="464" t="s">
        <v>498</v>
      </c>
      <c r="F82" s="484" t="s">
        <v>824</v>
      </c>
      <c r="G82" s="462" t="s">
        <v>498</v>
      </c>
      <c r="H82" s="485" t="s">
        <v>318</v>
      </c>
      <c r="T82" s="396" t="s">
        <v>625</v>
      </c>
    </row>
    <row r="83" spans="1:552" x14ac:dyDescent="0.35">
      <c r="A83" s="462" t="s">
        <v>499</v>
      </c>
      <c r="B83" s="484" t="s">
        <v>828</v>
      </c>
      <c r="C83" s="464" t="s">
        <v>499</v>
      </c>
      <c r="D83" s="463" t="s">
        <v>829</v>
      </c>
      <c r="E83" s="464" t="s">
        <v>499</v>
      </c>
      <c r="F83" s="484" t="s">
        <v>824</v>
      </c>
      <c r="G83" s="462" t="s">
        <v>499</v>
      </c>
      <c r="H83" s="485" t="s">
        <v>318</v>
      </c>
      <c r="T83" s="396" t="s">
        <v>625</v>
      </c>
    </row>
    <row r="84" spans="1:552" x14ac:dyDescent="0.35">
      <c r="A84" s="462" t="s">
        <v>500</v>
      </c>
      <c r="B84" s="484" t="s">
        <v>828</v>
      </c>
      <c r="C84" s="464" t="s">
        <v>500</v>
      </c>
      <c r="D84" s="463" t="s">
        <v>830</v>
      </c>
      <c r="E84" s="464" t="s">
        <v>500</v>
      </c>
      <c r="F84" s="484" t="s">
        <v>824</v>
      </c>
      <c r="G84" s="462" t="s">
        <v>500</v>
      </c>
      <c r="H84" s="485" t="s">
        <v>318</v>
      </c>
      <c r="T84" s="396" t="s">
        <v>625</v>
      </c>
    </row>
    <row r="85" spans="1:552" s="54" customFormat="1" x14ac:dyDescent="0.35">
      <c r="A85" s="462" t="s">
        <v>501</v>
      </c>
      <c r="B85" s="484" t="s">
        <v>831</v>
      </c>
      <c r="C85" s="464" t="s">
        <v>501</v>
      </c>
      <c r="D85" s="464" t="s">
        <v>832</v>
      </c>
      <c r="E85" s="464" t="s">
        <v>501</v>
      </c>
      <c r="F85" s="484" t="s">
        <v>824</v>
      </c>
      <c r="G85" s="462" t="s">
        <v>501</v>
      </c>
      <c r="H85" s="485" t="s">
        <v>318</v>
      </c>
      <c r="I85"/>
      <c r="J85"/>
      <c r="K85"/>
      <c r="L85"/>
      <c r="M85"/>
      <c r="N85"/>
      <c r="O85"/>
      <c r="P85"/>
      <c r="Q85"/>
      <c r="R85"/>
      <c r="S85"/>
      <c r="T85" s="396" t="s">
        <v>625</v>
      </c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</row>
    <row r="86" spans="1:552" s="54" customFormat="1" x14ac:dyDescent="0.35">
      <c r="A86" s="462" t="s">
        <v>502</v>
      </c>
      <c r="B86" s="484" t="s">
        <v>831</v>
      </c>
      <c r="C86" s="464" t="s">
        <v>502</v>
      </c>
      <c r="D86" s="464" t="s">
        <v>833</v>
      </c>
      <c r="E86" s="464" t="s">
        <v>502</v>
      </c>
      <c r="F86" s="484" t="s">
        <v>824</v>
      </c>
      <c r="G86" s="462" t="s">
        <v>502</v>
      </c>
      <c r="H86" s="485" t="s">
        <v>318</v>
      </c>
      <c r="I86"/>
      <c r="J86"/>
      <c r="K86"/>
      <c r="L86"/>
      <c r="M86"/>
      <c r="N86"/>
      <c r="O86"/>
      <c r="P86"/>
      <c r="Q86"/>
      <c r="R86"/>
      <c r="S86"/>
      <c r="T86" s="396" t="s">
        <v>625</v>
      </c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  <c r="RO86"/>
      <c r="RP86"/>
      <c r="RQ86"/>
      <c r="RR86"/>
      <c r="RS86"/>
      <c r="RT86"/>
      <c r="RU86"/>
      <c r="RV86"/>
      <c r="RW86"/>
      <c r="RX86"/>
      <c r="RY86"/>
      <c r="RZ86"/>
      <c r="SA86"/>
      <c r="SB86"/>
      <c r="SC86"/>
      <c r="SD86"/>
      <c r="SE86"/>
      <c r="SF86"/>
      <c r="SG86"/>
      <c r="SH86"/>
      <c r="SI86"/>
      <c r="SJ86"/>
      <c r="SK86"/>
      <c r="SL86"/>
      <c r="SM86"/>
      <c r="SN86"/>
      <c r="SO86"/>
      <c r="SP86"/>
      <c r="SQ86"/>
      <c r="SR86"/>
      <c r="SS86"/>
      <c r="ST86"/>
      <c r="SU86"/>
      <c r="SV86"/>
      <c r="SW86"/>
      <c r="SX86"/>
      <c r="SY86"/>
      <c r="SZ86"/>
      <c r="TA86"/>
      <c r="TB86"/>
      <c r="TC86"/>
      <c r="TD86"/>
      <c r="TE86"/>
      <c r="TF86"/>
      <c r="TG86"/>
      <c r="TH86"/>
      <c r="TI86"/>
      <c r="TJ86"/>
      <c r="TK86"/>
      <c r="TL86"/>
      <c r="TM86"/>
      <c r="TN86"/>
      <c r="TO86"/>
      <c r="TP86"/>
      <c r="TQ86"/>
      <c r="TR86"/>
      <c r="TS86"/>
      <c r="TT86"/>
      <c r="TU86"/>
      <c r="TV86"/>
      <c r="TW86"/>
      <c r="TX86"/>
      <c r="TY86"/>
      <c r="TZ86"/>
      <c r="UA86"/>
      <c r="UB86"/>
      <c r="UC86"/>
      <c r="UD86"/>
      <c r="UE86"/>
      <c r="UF86"/>
    </row>
    <row r="87" spans="1:552" s="54" customFormat="1" x14ac:dyDescent="0.35">
      <c r="A87" s="462" t="s">
        <v>503</v>
      </c>
      <c r="B87" s="484" t="s">
        <v>831</v>
      </c>
      <c r="C87" s="464" t="s">
        <v>503</v>
      </c>
      <c r="D87" s="464" t="s">
        <v>834</v>
      </c>
      <c r="E87" s="464" t="s">
        <v>503</v>
      </c>
      <c r="F87" s="484" t="s">
        <v>824</v>
      </c>
      <c r="G87" s="462" t="s">
        <v>503</v>
      </c>
      <c r="H87" s="485" t="s">
        <v>318</v>
      </c>
      <c r="I87"/>
      <c r="J87"/>
      <c r="K87"/>
      <c r="L87"/>
      <c r="M87"/>
      <c r="N87"/>
      <c r="O87"/>
      <c r="P87"/>
      <c r="Q87"/>
      <c r="R87"/>
      <c r="S87"/>
      <c r="T87" s="396" t="s">
        <v>625</v>
      </c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</row>
    <row r="88" spans="1:552" x14ac:dyDescent="0.35">
      <c r="A88" s="462" t="s">
        <v>835</v>
      </c>
      <c r="B88" s="484" t="s">
        <v>831</v>
      </c>
      <c r="C88" s="464" t="s">
        <v>835</v>
      </c>
      <c r="D88" s="464" t="s">
        <v>836</v>
      </c>
      <c r="E88" s="464" t="s">
        <v>503</v>
      </c>
      <c r="F88" s="484" t="s">
        <v>824</v>
      </c>
      <c r="G88" s="462" t="s">
        <v>835</v>
      </c>
      <c r="H88" s="485" t="s">
        <v>318</v>
      </c>
      <c r="T88" s="396" t="s">
        <v>625</v>
      </c>
    </row>
    <row r="89" spans="1:552" x14ac:dyDescent="0.35">
      <c r="A89" s="462" t="s">
        <v>504</v>
      </c>
      <c r="B89" s="484" t="s">
        <v>837</v>
      </c>
      <c r="C89" s="464" t="s">
        <v>504</v>
      </c>
      <c r="D89" s="464" t="s">
        <v>838</v>
      </c>
      <c r="E89" s="464" t="s">
        <v>504</v>
      </c>
      <c r="F89" s="484" t="s">
        <v>824</v>
      </c>
      <c r="G89" s="462" t="s">
        <v>504</v>
      </c>
      <c r="H89" s="485" t="s">
        <v>318</v>
      </c>
      <c r="T89" s="396" t="s">
        <v>625</v>
      </c>
    </row>
    <row r="90" spans="1:552" x14ac:dyDescent="0.35">
      <c r="A90" s="462" t="s">
        <v>839</v>
      </c>
      <c r="B90" s="484" t="s">
        <v>837</v>
      </c>
      <c r="C90" s="464" t="s">
        <v>839</v>
      </c>
      <c r="D90" s="464" t="s">
        <v>840</v>
      </c>
      <c r="E90" s="464" t="s">
        <v>839</v>
      </c>
      <c r="F90" s="484" t="s">
        <v>824</v>
      </c>
      <c r="G90" s="462" t="s">
        <v>839</v>
      </c>
      <c r="H90" s="485" t="s">
        <v>318</v>
      </c>
      <c r="T90" s="396" t="s">
        <v>625</v>
      </c>
    </row>
    <row r="91" spans="1:552" x14ac:dyDescent="0.35">
      <c r="A91" s="491" t="s">
        <v>534</v>
      </c>
      <c r="B91" s="492" t="s">
        <v>841</v>
      </c>
      <c r="C91" s="491" t="s">
        <v>534</v>
      </c>
      <c r="D91" s="493" t="s">
        <v>535</v>
      </c>
      <c r="E91" s="491" t="s">
        <v>534</v>
      </c>
      <c r="F91" s="492" t="s">
        <v>842</v>
      </c>
      <c r="G91" s="491" t="s">
        <v>534</v>
      </c>
      <c r="H91" s="494" t="s">
        <v>106</v>
      </c>
      <c r="T91" s="406" t="s">
        <v>625</v>
      </c>
      <c r="W91" s="406" t="s">
        <v>784</v>
      </c>
    </row>
    <row r="92" spans="1:552" s="9" customFormat="1" x14ac:dyDescent="0.35">
      <c r="A92" s="491" t="s">
        <v>536</v>
      </c>
      <c r="B92" s="492" t="s">
        <v>841</v>
      </c>
      <c r="C92" s="491" t="s">
        <v>536</v>
      </c>
      <c r="D92" s="493" t="s">
        <v>537</v>
      </c>
      <c r="E92" s="491" t="s">
        <v>536</v>
      </c>
      <c r="F92" s="492" t="s">
        <v>842</v>
      </c>
      <c r="G92" s="491" t="s">
        <v>536</v>
      </c>
      <c r="H92" s="494" t="s">
        <v>106</v>
      </c>
      <c r="I92"/>
      <c r="J92"/>
      <c r="K92"/>
      <c r="L92"/>
      <c r="M92"/>
      <c r="N92"/>
      <c r="O92"/>
      <c r="P92"/>
      <c r="Q92"/>
      <c r="R92"/>
      <c r="S92"/>
      <c r="T92" s="406" t="s">
        <v>625</v>
      </c>
      <c r="U92"/>
      <c r="V92"/>
      <c r="W92" s="406" t="s">
        <v>784</v>
      </c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</row>
    <row r="93" spans="1:552" s="9" customFormat="1" x14ac:dyDescent="0.35">
      <c r="A93" s="491" t="s">
        <v>538</v>
      </c>
      <c r="B93" s="492" t="s">
        <v>539</v>
      </c>
      <c r="C93" s="491" t="s">
        <v>538</v>
      </c>
      <c r="D93" s="493" t="s">
        <v>540</v>
      </c>
      <c r="E93" s="491" t="s">
        <v>538</v>
      </c>
      <c r="F93" s="492" t="s">
        <v>842</v>
      </c>
      <c r="G93" s="491" t="s">
        <v>538</v>
      </c>
      <c r="H93" s="494" t="s">
        <v>106</v>
      </c>
      <c r="I93"/>
      <c r="J93"/>
      <c r="K93"/>
      <c r="L93"/>
      <c r="M93"/>
      <c r="N93"/>
      <c r="O93"/>
      <c r="P93"/>
      <c r="Q93"/>
      <c r="R93"/>
      <c r="S93"/>
      <c r="T93" s="406" t="s">
        <v>625</v>
      </c>
      <c r="U93"/>
      <c r="V93"/>
      <c r="W93" s="406" t="s">
        <v>784</v>
      </c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  <c r="PY93"/>
      <c r="PZ93"/>
      <c r="QA93"/>
      <c r="QB93"/>
      <c r="QC93"/>
      <c r="QD93"/>
      <c r="QE93"/>
      <c r="QF93"/>
      <c r="QG93"/>
      <c r="QH93"/>
      <c r="QI93"/>
      <c r="QJ93"/>
      <c r="QK93"/>
      <c r="QL93"/>
      <c r="QM93"/>
      <c r="QN93"/>
      <c r="QO93"/>
      <c r="QP93"/>
      <c r="QQ93"/>
      <c r="QR93"/>
      <c r="QS93"/>
      <c r="QT93"/>
      <c r="QU93"/>
      <c r="QV93"/>
      <c r="QW93"/>
      <c r="QX93"/>
      <c r="QY93"/>
      <c r="QZ93"/>
      <c r="RA93"/>
      <c r="RB93"/>
      <c r="RC93"/>
      <c r="RD93"/>
      <c r="RE93"/>
      <c r="RF93"/>
      <c r="RG93"/>
      <c r="RH93"/>
      <c r="RI93"/>
      <c r="RJ93"/>
      <c r="RK93"/>
      <c r="RL93"/>
      <c r="RM93"/>
      <c r="RN93"/>
      <c r="RO93"/>
      <c r="RP93"/>
      <c r="RQ93"/>
      <c r="RR93"/>
      <c r="RS93"/>
      <c r="RT93"/>
      <c r="RU93"/>
      <c r="RV93"/>
      <c r="RW93"/>
      <c r="RX93"/>
      <c r="RY93"/>
      <c r="RZ93"/>
      <c r="SA93"/>
      <c r="SB93"/>
      <c r="SC93"/>
      <c r="SD93"/>
      <c r="SE93"/>
      <c r="SF93"/>
      <c r="SG93"/>
      <c r="SH93"/>
      <c r="SI93"/>
      <c r="SJ93"/>
      <c r="SK93"/>
      <c r="SL93"/>
      <c r="SM93"/>
      <c r="SN93"/>
      <c r="SO93"/>
      <c r="SP93"/>
      <c r="SQ93"/>
      <c r="SR93"/>
      <c r="SS93"/>
      <c r="ST93"/>
      <c r="SU93"/>
      <c r="SV93"/>
      <c r="SW93"/>
      <c r="SX93"/>
      <c r="SY93"/>
      <c r="SZ93"/>
      <c r="TA93"/>
      <c r="TB93"/>
      <c r="TC93"/>
      <c r="TD93"/>
      <c r="TE93"/>
      <c r="TF93"/>
      <c r="TG93"/>
      <c r="TH93"/>
      <c r="TI93"/>
      <c r="TJ93"/>
      <c r="TK93"/>
      <c r="TL93"/>
      <c r="TM93"/>
      <c r="TN93"/>
      <c r="TO93"/>
      <c r="TP93"/>
      <c r="TQ93"/>
      <c r="TR93"/>
      <c r="TS93"/>
      <c r="TT93"/>
      <c r="TU93"/>
      <c r="TV93"/>
      <c r="TW93"/>
      <c r="TX93"/>
      <c r="TY93"/>
      <c r="TZ93"/>
      <c r="UA93"/>
      <c r="UB93"/>
      <c r="UC93"/>
      <c r="UD93"/>
      <c r="UE93"/>
      <c r="UF93"/>
    </row>
    <row r="94" spans="1:552" x14ac:dyDescent="0.35">
      <c r="A94" s="491" t="s">
        <v>541</v>
      </c>
      <c r="B94" s="492" t="s">
        <v>539</v>
      </c>
      <c r="C94" s="491" t="s">
        <v>541</v>
      </c>
      <c r="D94" s="493" t="s">
        <v>542</v>
      </c>
      <c r="E94" s="491" t="s">
        <v>541</v>
      </c>
      <c r="F94" s="492" t="s">
        <v>842</v>
      </c>
      <c r="G94" s="491" t="s">
        <v>541</v>
      </c>
      <c r="H94" s="494" t="s">
        <v>106</v>
      </c>
      <c r="T94" s="406" t="s">
        <v>625</v>
      </c>
      <c r="W94" s="406" t="s">
        <v>784</v>
      </c>
    </row>
    <row r="95" spans="1:552" x14ac:dyDescent="0.35">
      <c r="A95" s="491" t="s">
        <v>543</v>
      </c>
      <c r="B95" s="492" t="s">
        <v>843</v>
      </c>
      <c r="C95" s="491" t="s">
        <v>543</v>
      </c>
      <c r="D95" s="493" t="s">
        <v>844</v>
      </c>
      <c r="E95" s="491" t="s">
        <v>543</v>
      </c>
      <c r="F95" s="492" t="s">
        <v>842</v>
      </c>
      <c r="G95" s="491" t="s">
        <v>543</v>
      </c>
      <c r="H95" s="494" t="s">
        <v>106</v>
      </c>
      <c r="T95" s="406" t="s">
        <v>625</v>
      </c>
      <c r="W95" s="406" t="s">
        <v>784</v>
      </c>
    </row>
    <row r="97" spans="1:27" ht="15" thickBot="1" x14ac:dyDescent="0.4">
      <c r="A97" s="1" t="s">
        <v>508</v>
      </c>
      <c r="B97" s="1" t="s">
        <v>509</v>
      </c>
    </row>
    <row r="98" spans="1:27" ht="15" thickBot="1" x14ac:dyDescent="0.4">
      <c r="A98" s="50" t="s">
        <v>399</v>
      </c>
      <c r="B98" s="51" t="s">
        <v>102</v>
      </c>
      <c r="C98" s="50" t="s">
        <v>399</v>
      </c>
      <c r="D98" s="5" t="s">
        <v>400</v>
      </c>
      <c r="E98" s="50" t="s">
        <v>399</v>
      </c>
      <c r="F98" s="52" t="s">
        <v>401</v>
      </c>
      <c r="G98" s="50" t="s">
        <v>399</v>
      </c>
      <c r="H98" s="53" t="s">
        <v>402</v>
      </c>
      <c r="I98" s="1"/>
      <c r="J98" s="1"/>
      <c r="K98" s="1"/>
      <c r="L98" s="1"/>
      <c r="M98" s="1"/>
      <c r="N98" s="1"/>
    </row>
    <row r="99" spans="1:27" x14ac:dyDescent="0.35">
      <c r="A99" s="12" t="s">
        <v>40</v>
      </c>
      <c r="B99" s="13" t="s">
        <v>40</v>
      </c>
      <c r="C99" s="13" t="s">
        <v>40</v>
      </c>
      <c r="D99" s="13" t="s">
        <v>40</v>
      </c>
      <c r="E99" s="13" t="s">
        <v>40</v>
      </c>
      <c r="F99" s="7" t="s">
        <v>40</v>
      </c>
      <c r="G99" s="13" t="s">
        <v>40</v>
      </c>
      <c r="H99" s="8" t="s">
        <v>40</v>
      </c>
      <c r="I99" s="1"/>
      <c r="J99" s="1"/>
      <c r="K99" s="1"/>
      <c r="L99" s="1"/>
      <c r="M99" s="1"/>
      <c r="N99" s="1"/>
    </row>
    <row r="100" spans="1:27" x14ac:dyDescent="0.35">
      <c r="A100" s="458" t="s">
        <v>845</v>
      </c>
      <c r="B100" s="483" t="s">
        <v>349</v>
      </c>
      <c r="C100" s="458" t="s">
        <v>845</v>
      </c>
      <c r="D100" s="459" t="s">
        <v>846</v>
      </c>
      <c r="E100" s="458" t="s">
        <v>845</v>
      </c>
      <c r="F100" s="483" t="s">
        <v>847</v>
      </c>
      <c r="G100" s="458" t="s">
        <v>845</v>
      </c>
      <c r="H100" s="461" t="s">
        <v>321</v>
      </c>
      <c r="U100" s="351" t="s">
        <v>521</v>
      </c>
      <c r="X100" s="351" t="s">
        <v>848</v>
      </c>
      <c r="Y100" s="351" t="s">
        <v>849</v>
      </c>
      <c r="AA100" t="s">
        <v>850</v>
      </c>
    </row>
    <row r="101" spans="1:27" x14ac:dyDescent="0.35">
      <c r="A101" s="458" t="s">
        <v>505</v>
      </c>
      <c r="B101" s="483" t="s">
        <v>851</v>
      </c>
      <c r="C101" s="458" t="s">
        <v>505</v>
      </c>
      <c r="D101" s="459" t="s">
        <v>852</v>
      </c>
      <c r="E101" s="458" t="s">
        <v>505</v>
      </c>
      <c r="F101" s="483" t="s">
        <v>847</v>
      </c>
      <c r="G101" s="458" t="s">
        <v>505</v>
      </c>
      <c r="H101" s="461" t="s">
        <v>321</v>
      </c>
      <c r="U101" s="351" t="s">
        <v>521</v>
      </c>
      <c r="X101" s="351" t="s">
        <v>848</v>
      </c>
      <c r="Y101" s="351" t="s">
        <v>849</v>
      </c>
      <c r="AA101" t="s">
        <v>786</v>
      </c>
    </row>
    <row r="102" spans="1:27" x14ac:dyDescent="0.35">
      <c r="A102" s="458" t="s">
        <v>506</v>
      </c>
      <c r="B102" s="483" t="s">
        <v>853</v>
      </c>
      <c r="C102" s="458" t="s">
        <v>506</v>
      </c>
      <c r="D102" s="459" t="s">
        <v>854</v>
      </c>
      <c r="E102" s="458" t="s">
        <v>506</v>
      </c>
      <c r="F102" s="483" t="s">
        <v>847</v>
      </c>
      <c r="G102" s="458" t="s">
        <v>506</v>
      </c>
      <c r="H102" s="461" t="s">
        <v>321</v>
      </c>
      <c r="U102" s="351" t="s">
        <v>521</v>
      </c>
      <c r="X102" s="351" t="s">
        <v>848</v>
      </c>
      <c r="Y102" s="351" t="s">
        <v>849</v>
      </c>
    </row>
    <row r="103" spans="1:27" x14ac:dyDescent="0.35">
      <c r="A103" s="458" t="s">
        <v>507</v>
      </c>
      <c r="B103" s="483" t="s">
        <v>855</v>
      </c>
      <c r="C103" s="458" t="s">
        <v>507</v>
      </c>
      <c r="D103" s="459" t="s">
        <v>856</v>
      </c>
      <c r="E103" s="458" t="s">
        <v>507</v>
      </c>
      <c r="F103" s="483" t="s">
        <v>847</v>
      </c>
      <c r="G103" s="458" t="s">
        <v>507</v>
      </c>
      <c r="H103" s="461" t="s">
        <v>321</v>
      </c>
      <c r="U103" s="351" t="s">
        <v>521</v>
      </c>
      <c r="X103" s="351" t="s">
        <v>848</v>
      </c>
      <c r="Y103" s="351" t="s">
        <v>849</v>
      </c>
    </row>
    <row r="104" spans="1:27" x14ac:dyDescent="0.35">
      <c r="A104" s="458" t="s">
        <v>857</v>
      </c>
      <c r="B104" s="483" t="s">
        <v>858</v>
      </c>
      <c r="C104" s="458" t="s">
        <v>857</v>
      </c>
      <c r="D104" s="459" t="s">
        <v>859</v>
      </c>
      <c r="E104" s="458" t="s">
        <v>857</v>
      </c>
      <c r="F104" s="483" t="s">
        <v>847</v>
      </c>
      <c r="G104" s="458" t="s">
        <v>857</v>
      </c>
      <c r="H104" s="461" t="s">
        <v>321</v>
      </c>
      <c r="U104" s="351" t="s">
        <v>521</v>
      </c>
      <c r="X104" s="351" t="s">
        <v>848</v>
      </c>
      <c r="Y104" s="351" t="s">
        <v>849</v>
      </c>
    </row>
    <row r="105" spans="1:27" x14ac:dyDescent="0.35">
      <c r="A105" s="458" t="s">
        <v>860</v>
      </c>
      <c r="B105" s="483" t="s">
        <v>861</v>
      </c>
      <c r="C105" s="458" t="s">
        <v>860</v>
      </c>
      <c r="D105" s="459" t="s">
        <v>862</v>
      </c>
      <c r="E105" s="458" t="s">
        <v>860</v>
      </c>
      <c r="F105" s="483" t="s">
        <v>847</v>
      </c>
      <c r="G105" s="458" t="s">
        <v>860</v>
      </c>
      <c r="H105" s="461" t="s">
        <v>321</v>
      </c>
      <c r="U105" s="351" t="s">
        <v>521</v>
      </c>
      <c r="X105" s="351" t="s">
        <v>848</v>
      </c>
      <c r="Y105" s="351" t="s">
        <v>849</v>
      </c>
    </row>
    <row r="106" spans="1:27" x14ac:dyDescent="0.35">
      <c r="A106" s="458" t="s">
        <v>863</v>
      </c>
      <c r="B106" s="458" t="s">
        <v>514</v>
      </c>
      <c r="C106" s="458" t="s">
        <v>863</v>
      </c>
      <c r="D106" s="458" t="s">
        <v>515</v>
      </c>
      <c r="E106" s="458" t="s">
        <v>863</v>
      </c>
      <c r="F106" s="483" t="s">
        <v>847</v>
      </c>
      <c r="G106" s="458" t="s">
        <v>863</v>
      </c>
      <c r="H106" s="461" t="s">
        <v>321</v>
      </c>
      <c r="U106" s="351" t="s">
        <v>521</v>
      </c>
      <c r="X106" s="351" t="s">
        <v>848</v>
      </c>
      <c r="Y106" s="351" t="s">
        <v>849</v>
      </c>
    </row>
    <row r="107" spans="1:27" x14ac:dyDescent="0.35">
      <c r="A107" s="458" t="s">
        <v>864</v>
      </c>
      <c r="B107" s="458" t="s">
        <v>514</v>
      </c>
      <c r="C107" s="458" t="s">
        <v>864</v>
      </c>
      <c r="D107" s="459" t="s">
        <v>516</v>
      </c>
      <c r="E107" s="458" t="s">
        <v>864</v>
      </c>
      <c r="F107" s="483" t="s">
        <v>847</v>
      </c>
      <c r="G107" s="458" t="s">
        <v>864</v>
      </c>
      <c r="H107" s="461" t="s">
        <v>321</v>
      </c>
      <c r="U107" s="351" t="s">
        <v>521</v>
      </c>
      <c r="X107" s="351" t="s">
        <v>848</v>
      </c>
      <c r="Y107" s="351" t="s">
        <v>849</v>
      </c>
    </row>
    <row r="108" spans="1:27" x14ac:dyDescent="0.35">
      <c r="A108" s="458" t="s">
        <v>865</v>
      </c>
      <c r="B108" s="458" t="s">
        <v>514</v>
      </c>
      <c r="C108" s="458" t="s">
        <v>865</v>
      </c>
      <c r="D108" s="459" t="s">
        <v>866</v>
      </c>
      <c r="E108" s="458" t="s">
        <v>865</v>
      </c>
      <c r="F108" s="483" t="s">
        <v>847</v>
      </c>
      <c r="G108" s="458" t="s">
        <v>865</v>
      </c>
      <c r="H108" s="461" t="s">
        <v>321</v>
      </c>
      <c r="U108" s="351" t="s">
        <v>521</v>
      </c>
      <c r="X108" s="351" t="s">
        <v>848</v>
      </c>
      <c r="Y108" s="351" t="s">
        <v>849</v>
      </c>
    </row>
    <row r="109" spans="1:27" x14ac:dyDescent="0.35">
      <c r="A109" s="458" t="s">
        <v>867</v>
      </c>
      <c r="B109" s="483" t="s">
        <v>868</v>
      </c>
      <c r="C109" s="458" t="s">
        <v>867</v>
      </c>
      <c r="D109" s="459" t="s">
        <v>869</v>
      </c>
      <c r="E109" s="458" t="s">
        <v>867</v>
      </c>
      <c r="F109" s="483" t="s">
        <v>847</v>
      </c>
      <c r="G109" s="458" t="s">
        <v>867</v>
      </c>
      <c r="H109" s="461" t="s">
        <v>321</v>
      </c>
      <c r="U109" s="351" t="s">
        <v>521</v>
      </c>
      <c r="X109" s="351" t="s">
        <v>848</v>
      </c>
      <c r="Y109" s="351" t="s">
        <v>849</v>
      </c>
    </row>
    <row r="110" spans="1:27" x14ac:dyDescent="0.35">
      <c r="A110" s="458" t="s">
        <v>870</v>
      </c>
      <c r="B110" s="483" t="s">
        <v>868</v>
      </c>
      <c r="C110" s="458" t="s">
        <v>870</v>
      </c>
      <c r="D110" s="458" t="s">
        <v>517</v>
      </c>
      <c r="E110" s="458" t="s">
        <v>870</v>
      </c>
      <c r="F110" s="483" t="s">
        <v>847</v>
      </c>
      <c r="G110" s="458" t="s">
        <v>870</v>
      </c>
      <c r="H110" s="461" t="s">
        <v>321</v>
      </c>
      <c r="U110" s="351" t="s">
        <v>521</v>
      </c>
      <c r="X110" s="351" t="s">
        <v>848</v>
      </c>
      <c r="Y110" s="351" t="s">
        <v>849</v>
      </c>
    </row>
    <row r="111" spans="1:27" x14ac:dyDescent="0.35">
      <c r="A111" s="458" t="s">
        <v>871</v>
      </c>
      <c r="B111" s="458" t="s">
        <v>647</v>
      </c>
      <c r="C111" s="458" t="s">
        <v>871</v>
      </c>
      <c r="D111" s="458" t="s">
        <v>518</v>
      </c>
      <c r="E111" s="458" t="s">
        <v>871</v>
      </c>
      <c r="F111" s="483" t="s">
        <v>847</v>
      </c>
      <c r="G111" s="458" t="s">
        <v>871</v>
      </c>
      <c r="H111" s="461" t="s">
        <v>321</v>
      </c>
      <c r="U111" s="351" t="s">
        <v>521</v>
      </c>
      <c r="X111" s="351" t="s">
        <v>848</v>
      </c>
      <c r="Y111" s="351" t="s">
        <v>849</v>
      </c>
    </row>
    <row r="112" spans="1:27" x14ac:dyDescent="0.35">
      <c r="A112" s="491" t="s">
        <v>519</v>
      </c>
      <c r="B112" s="492" t="s">
        <v>872</v>
      </c>
      <c r="C112" s="491" t="s">
        <v>519</v>
      </c>
      <c r="D112" s="493" t="s">
        <v>520</v>
      </c>
      <c r="E112" s="491" t="s">
        <v>519</v>
      </c>
      <c r="F112" s="492" t="s">
        <v>873</v>
      </c>
      <c r="G112" s="491" t="s">
        <v>519</v>
      </c>
      <c r="H112" s="494" t="s">
        <v>352</v>
      </c>
      <c r="U112" s="406" t="s">
        <v>521</v>
      </c>
      <c r="V112" s="406" t="s">
        <v>522</v>
      </c>
      <c r="X112" s="59"/>
      <c r="Y112" s="406" t="s">
        <v>849</v>
      </c>
    </row>
    <row r="113" spans="1:26" x14ac:dyDescent="0.35">
      <c r="A113" s="491" t="s">
        <v>523</v>
      </c>
      <c r="B113" s="492" t="s">
        <v>524</v>
      </c>
      <c r="C113" s="491" t="s">
        <v>523</v>
      </c>
      <c r="D113" s="493" t="s">
        <v>874</v>
      </c>
      <c r="E113" s="491" t="s">
        <v>523</v>
      </c>
      <c r="F113" s="492" t="s">
        <v>873</v>
      </c>
      <c r="G113" s="491" t="s">
        <v>523</v>
      </c>
      <c r="H113" s="494" t="s">
        <v>352</v>
      </c>
      <c r="U113" s="406" t="s">
        <v>521</v>
      </c>
      <c r="V113" s="406" t="s">
        <v>522</v>
      </c>
      <c r="X113" s="59"/>
      <c r="Y113" s="406" t="s">
        <v>849</v>
      </c>
    </row>
    <row r="114" spans="1:26" x14ac:dyDescent="0.35">
      <c r="A114" s="491" t="s">
        <v>525</v>
      </c>
      <c r="B114" s="492" t="s">
        <v>526</v>
      </c>
      <c r="C114" s="491" t="s">
        <v>525</v>
      </c>
      <c r="D114" s="493" t="s">
        <v>527</v>
      </c>
      <c r="E114" s="491" t="s">
        <v>525</v>
      </c>
      <c r="F114" s="492" t="s">
        <v>873</v>
      </c>
      <c r="G114" s="491" t="s">
        <v>525</v>
      </c>
      <c r="H114" s="494" t="s">
        <v>352</v>
      </c>
      <c r="U114" s="406" t="s">
        <v>521</v>
      </c>
      <c r="V114" s="406" t="s">
        <v>522</v>
      </c>
      <c r="X114" s="59"/>
      <c r="Y114" s="406" t="s">
        <v>849</v>
      </c>
    </row>
    <row r="115" spans="1:26" x14ac:dyDescent="0.35">
      <c r="A115" s="491" t="s">
        <v>528</v>
      </c>
      <c r="B115" s="492" t="s">
        <v>875</v>
      </c>
      <c r="C115" s="491" t="s">
        <v>528</v>
      </c>
      <c r="D115" s="493" t="s">
        <v>529</v>
      </c>
      <c r="E115" s="491" t="s">
        <v>528</v>
      </c>
      <c r="F115" s="492" t="s">
        <v>873</v>
      </c>
      <c r="G115" s="491" t="s">
        <v>528</v>
      </c>
      <c r="H115" s="494" t="s">
        <v>352</v>
      </c>
      <c r="U115" s="406" t="s">
        <v>521</v>
      </c>
      <c r="V115" s="406" t="s">
        <v>522</v>
      </c>
      <c r="X115" s="59"/>
      <c r="Y115" s="406" t="s">
        <v>849</v>
      </c>
    </row>
    <row r="117" spans="1:26" ht="15" thickBot="1" x14ac:dyDescent="0.4">
      <c r="A117" s="1" t="s">
        <v>530</v>
      </c>
      <c r="B117" s="1" t="s">
        <v>531</v>
      </c>
    </row>
    <row r="118" spans="1:26" ht="15" thickBot="1" x14ac:dyDescent="0.4">
      <c r="A118" s="50" t="s">
        <v>399</v>
      </c>
      <c r="B118" s="51" t="s">
        <v>102</v>
      </c>
      <c r="C118" s="50" t="s">
        <v>399</v>
      </c>
      <c r="D118" s="5" t="s">
        <v>400</v>
      </c>
      <c r="E118" s="50" t="s">
        <v>399</v>
      </c>
      <c r="F118" s="52" t="s">
        <v>401</v>
      </c>
      <c r="G118" s="50" t="s">
        <v>399</v>
      </c>
      <c r="H118" s="53" t="s">
        <v>402</v>
      </c>
      <c r="U118" s="1"/>
      <c r="V118" s="1"/>
      <c r="W118" s="1"/>
      <c r="X118" s="1"/>
      <c r="Y118" s="1"/>
      <c r="Z118" s="1"/>
    </row>
    <row r="119" spans="1:26" x14ac:dyDescent="0.35">
      <c r="A119" s="12" t="s">
        <v>40</v>
      </c>
      <c r="B119" s="13" t="s">
        <v>40</v>
      </c>
      <c r="C119" s="13" t="s">
        <v>40</v>
      </c>
      <c r="D119" s="13" t="s">
        <v>40</v>
      </c>
      <c r="E119" s="13" t="s">
        <v>40</v>
      </c>
      <c r="F119" s="7" t="s">
        <v>40</v>
      </c>
      <c r="G119" s="13" t="s">
        <v>40</v>
      </c>
      <c r="H119" s="8" t="s">
        <v>40</v>
      </c>
      <c r="U119" s="1"/>
      <c r="V119" s="1"/>
      <c r="W119" s="1"/>
      <c r="X119" s="1"/>
      <c r="Y119" s="1"/>
      <c r="Z119" s="1"/>
    </row>
    <row r="120" spans="1:26" x14ac:dyDescent="0.35">
      <c r="A120" s="458" t="s">
        <v>510</v>
      </c>
      <c r="B120" s="483" t="s">
        <v>648</v>
      </c>
      <c r="C120" s="458" t="s">
        <v>510</v>
      </c>
      <c r="D120" s="459" t="s">
        <v>876</v>
      </c>
      <c r="E120" s="458" t="s">
        <v>510</v>
      </c>
      <c r="F120" s="483" t="s">
        <v>877</v>
      </c>
      <c r="G120" s="458" t="s">
        <v>510</v>
      </c>
      <c r="H120" s="461" t="s">
        <v>350</v>
      </c>
      <c r="V120" s="495" t="s">
        <v>522</v>
      </c>
      <c r="X120" s="351" t="s">
        <v>848</v>
      </c>
    </row>
    <row r="121" spans="1:26" x14ac:dyDescent="0.35">
      <c r="A121" s="458" t="s">
        <v>512</v>
      </c>
      <c r="B121" s="483" t="s">
        <v>648</v>
      </c>
      <c r="C121" s="458" t="s">
        <v>512</v>
      </c>
      <c r="D121" s="459" t="s">
        <v>878</v>
      </c>
      <c r="E121" s="458" t="s">
        <v>512</v>
      </c>
      <c r="F121" s="483" t="s">
        <v>877</v>
      </c>
      <c r="G121" s="458" t="s">
        <v>512</v>
      </c>
      <c r="H121" s="461" t="s">
        <v>350</v>
      </c>
      <c r="V121" s="495" t="s">
        <v>522</v>
      </c>
      <c r="X121" s="351" t="s">
        <v>848</v>
      </c>
    </row>
    <row r="122" spans="1:26" x14ac:dyDescent="0.35">
      <c r="A122" s="458" t="s">
        <v>513</v>
      </c>
      <c r="B122" s="483" t="s">
        <v>879</v>
      </c>
      <c r="C122" s="458" t="s">
        <v>513</v>
      </c>
      <c r="D122" s="459" t="s">
        <v>533</v>
      </c>
      <c r="E122" s="458" t="s">
        <v>513</v>
      </c>
      <c r="F122" s="483" t="s">
        <v>877</v>
      </c>
      <c r="G122" s="458" t="s">
        <v>513</v>
      </c>
      <c r="H122" s="461" t="s">
        <v>350</v>
      </c>
      <c r="V122" s="495" t="s">
        <v>522</v>
      </c>
      <c r="X122" s="351" t="s">
        <v>848</v>
      </c>
    </row>
    <row r="123" spans="1:26" x14ac:dyDescent="0.35">
      <c r="A123" s="458" t="s">
        <v>880</v>
      </c>
      <c r="B123" s="483" t="s">
        <v>881</v>
      </c>
      <c r="C123" s="458" t="s">
        <v>880</v>
      </c>
      <c r="D123" s="459" t="s">
        <v>882</v>
      </c>
      <c r="E123" s="458" t="s">
        <v>880</v>
      </c>
      <c r="F123" s="483" t="s">
        <v>877</v>
      </c>
      <c r="G123" s="458" t="s">
        <v>880</v>
      </c>
      <c r="H123" s="461" t="s">
        <v>350</v>
      </c>
      <c r="V123" s="495" t="s">
        <v>522</v>
      </c>
      <c r="X123" s="351" t="s">
        <v>848</v>
      </c>
    </row>
    <row r="124" spans="1:26" x14ac:dyDescent="0.35">
      <c r="A124" s="458" t="s">
        <v>883</v>
      </c>
      <c r="B124" s="483" t="s">
        <v>881</v>
      </c>
      <c r="C124" s="458" t="s">
        <v>883</v>
      </c>
      <c r="D124" s="459" t="s">
        <v>884</v>
      </c>
      <c r="E124" s="458" t="s">
        <v>883</v>
      </c>
      <c r="F124" s="483" t="s">
        <v>877</v>
      </c>
      <c r="G124" s="458" t="s">
        <v>883</v>
      </c>
      <c r="H124" s="461" t="s">
        <v>350</v>
      </c>
      <c r="V124" s="495" t="s">
        <v>522</v>
      </c>
      <c r="X124" s="351" t="s">
        <v>848</v>
      </c>
    </row>
    <row r="125" spans="1:26" x14ac:dyDescent="0.35">
      <c r="A125" s="458" t="s">
        <v>885</v>
      </c>
      <c r="B125" s="483" t="s">
        <v>881</v>
      </c>
      <c r="C125" s="458" t="s">
        <v>885</v>
      </c>
      <c r="D125" s="459" t="s">
        <v>886</v>
      </c>
      <c r="E125" s="458" t="s">
        <v>885</v>
      </c>
      <c r="F125" s="483" t="s">
        <v>877</v>
      </c>
      <c r="G125" s="458" t="s">
        <v>885</v>
      </c>
      <c r="H125" s="461" t="s">
        <v>350</v>
      </c>
      <c r="V125" s="495" t="s">
        <v>522</v>
      </c>
      <c r="X125" s="351" t="s">
        <v>848</v>
      </c>
    </row>
    <row r="126" spans="1:26" x14ac:dyDescent="0.35">
      <c r="A126" s="458" t="s">
        <v>887</v>
      </c>
      <c r="B126" s="483" t="s">
        <v>881</v>
      </c>
      <c r="C126" s="458" t="s">
        <v>887</v>
      </c>
      <c r="D126" s="458" t="s">
        <v>888</v>
      </c>
      <c r="E126" s="458" t="s">
        <v>887</v>
      </c>
      <c r="F126" s="483" t="s">
        <v>877</v>
      </c>
      <c r="G126" s="458" t="s">
        <v>887</v>
      </c>
      <c r="H126" s="461" t="s">
        <v>350</v>
      </c>
      <c r="V126" s="495" t="s">
        <v>522</v>
      </c>
      <c r="X126" s="351" t="s">
        <v>848</v>
      </c>
    </row>
    <row r="127" spans="1:26" x14ac:dyDescent="0.35">
      <c r="A127" s="458" t="s">
        <v>889</v>
      </c>
      <c r="B127" s="483" t="s">
        <v>890</v>
      </c>
      <c r="C127" s="458" t="s">
        <v>889</v>
      </c>
      <c r="D127" s="459" t="s">
        <v>891</v>
      </c>
      <c r="E127" s="458" t="s">
        <v>889</v>
      </c>
      <c r="F127" s="483" t="s">
        <v>877</v>
      </c>
      <c r="G127" s="458" t="s">
        <v>889</v>
      </c>
      <c r="H127" s="461" t="s">
        <v>350</v>
      </c>
      <c r="V127" s="495" t="s">
        <v>522</v>
      </c>
      <c r="X127" s="351" t="s">
        <v>848</v>
      </c>
    </row>
    <row r="128" spans="1:26" x14ac:dyDescent="0.35">
      <c r="A128" s="458" t="s">
        <v>649</v>
      </c>
      <c r="B128" s="496" t="s">
        <v>650</v>
      </c>
      <c r="C128" s="458" t="s">
        <v>649</v>
      </c>
      <c r="D128" s="497" t="s">
        <v>892</v>
      </c>
      <c r="E128" s="458" t="s">
        <v>649</v>
      </c>
      <c r="F128" s="483" t="s">
        <v>877</v>
      </c>
      <c r="G128" s="458" t="s">
        <v>649</v>
      </c>
      <c r="H128" s="461" t="s">
        <v>350</v>
      </c>
      <c r="V128" s="495" t="s">
        <v>522</v>
      </c>
      <c r="X128" s="351" t="s">
        <v>848</v>
      </c>
    </row>
    <row r="129" spans="1:31" x14ac:dyDescent="0.35">
      <c r="A129" s="458" t="s">
        <v>642</v>
      </c>
      <c r="B129" s="483" t="s">
        <v>356</v>
      </c>
      <c r="C129" s="458" t="s">
        <v>642</v>
      </c>
      <c r="D129" s="459" t="s">
        <v>893</v>
      </c>
      <c r="E129" s="458" t="s">
        <v>642</v>
      </c>
      <c r="F129" s="483" t="s">
        <v>877</v>
      </c>
      <c r="G129" s="458" t="s">
        <v>642</v>
      </c>
      <c r="H129" s="461" t="s">
        <v>350</v>
      </c>
      <c r="V129" s="495" t="s">
        <v>522</v>
      </c>
      <c r="X129" s="351" t="s">
        <v>848</v>
      </c>
    </row>
    <row r="130" spans="1:31" x14ac:dyDescent="0.35">
      <c r="A130" s="458" t="s">
        <v>643</v>
      </c>
      <c r="B130" s="498" t="s">
        <v>894</v>
      </c>
      <c r="C130" s="458" t="s">
        <v>643</v>
      </c>
      <c r="D130" s="498" t="s">
        <v>895</v>
      </c>
      <c r="E130" s="458" t="s">
        <v>643</v>
      </c>
      <c r="F130" s="483" t="s">
        <v>877</v>
      </c>
      <c r="G130" s="458" t="s">
        <v>643</v>
      </c>
      <c r="H130" s="461" t="s">
        <v>350</v>
      </c>
      <c r="U130" s="499"/>
      <c r="V130" s="495" t="s">
        <v>522</v>
      </c>
      <c r="W130" s="499"/>
      <c r="X130" s="351" t="s">
        <v>848</v>
      </c>
      <c r="Y130" s="499"/>
      <c r="Z130" s="499"/>
      <c r="AA130" s="499"/>
      <c r="AB130" s="499"/>
      <c r="AC130" s="499"/>
      <c r="AD130" s="499"/>
      <c r="AE130" s="499"/>
    </row>
    <row r="131" spans="1:31" x14ac:dyDescent="0.35">
      <c r="A131" s="458" t="s">
        <v>896</v>
      </c>
      <c r="B131" s="498" t="s">
        <v>894</v>
      </c>
      <c r="C131" s="458" t="s">
        <v>896</v>
      </c>
      <c r="D131" s="498" t="s">
        <v>897</v>
      </c>
      <c r="E131" s="458" t="s">
        <v>896</v>
      </c>
      <c r="F131" s="483" t="s">
        <v>877</v>
      </c>
      <c r="G131" s="458" t="s">
        <v>896</v>
      </c>
      <c r="H131" s="461" t="s">
        <v>350</v>
      </c>
      <c r="U131" s="499"/>
      <c r="V131" s="495" t="s">
        <v>522</v>
      </c>
      <c r="W131" s="499"/>
      <c r="X131" s="351" t="s">
        <v>848</v>
      </c>
      <c r="Y131" s="499"/>
      <c r="Z131" s="499"/>
      <c r="AA131" s="499"/>
      <c r="AB131" s="499"/>
      <c r="AC131" s="499"/>
      <c r="AD131" s="499"/>
      <c r="AE131" s="499"/>
    </row>
    <row r="132" spans="1:31" x14ac:dyDescent="0.35">
      <c r="A132" s="458" t="s">
        <v>651</v>
      </c>
      <c r="B132" s="500" t="s">
        <v>898</v>
      </c>
      <c r="C132" s="458" t="s">
        <v>651</v>
      </c>
      <c r="D132" s="500" t="s">
        <v>899</v>
      </c>
      <c r="E132" s="458" t="s">
        <v>651</v>
      </c>
      <c r="F132" s="483" t="s">
        <v>877</v>
      </c>
      <c r="G132" s="458" t="s">
        <v>651</v>
      </c>
      <c r="H132" s="461" t="s">
        <v>350</v>
      </c>
      <c r="U132" s="499"/>
      <c r="V132" s="495" t="s">
        <v>522</v>
      </c>
      <c r="W132" s="499"/>
      <c r="X132" s="351" t="s">
        <v>848</v>
      </c>
      <c r="Y132" s="499"/>
      <c r="Z132" s="499"/>
      <c r="AA132" s="499"/>
      <c r="AB132" s="499"/>
      <c r="AC132" s="499"/>
      <c r="AD132" s="499"/>
      <c r="AE132" s="499"/>
    </row>
    <row r="133" spans="1:31" x14ac:dyDescent="0.35">
      <c r="A133" s="458" t="s">
        <v>652</v>
      </c>
      <c r="B133" s="500" t="s">
        <v>898</v>
      </c>
      <c r="C133" s="458" t="s">
        <v>652</v>
      </c>
      <c r="D133" s="497" t="s">
        <v>900</v>
      </c>
      <c r="E133" s="458" t="s">
        <v>652</v>
      </c>
      <c r="F133" s="483" t="s">
        <v>877</v>
      </c>
      <c r="G133" s="458" t="s">
        <v>652</v>
      </c>
      <c r="H133" s="461" t="s">
        <v>350</v>
      </c>
      <c r="V133" s="495" t="s">
        <v>522</v>
      </c>
      <c r="X133" s="351" t="s">
        <v>848</v>
      </c>
    </row>
    <row r="134" spans="1:31" x14ac:dyDescent="0.35">
      <c r="A134" s="458" t="s">
        <v>653</v>
      </c>
      <c r="B134" s="500" t="s">
        <v>898</v>
      </c>
      <c r="C134" s="458" t="s">
        <v>653</v>
      </c>
      <c r="D134" s="497" t="s">
        <v>901</v>
      </c>
      <c r="E134" s="458" t="s">
        <v>653</v>
      </c>
      <c r="F134" s="483" t="s">
        <v>877</v>
      </c>
      <c r="G134" s="458" t="s">
        <v>653</v>
      </c>
      <c r="H134" s="461" t="s">
        <v>350</v>
      </c>
      <c r="V134" s="495" t="s">
        <v>522</v>
      </c>
      <c r="X134" s="351" t="s">
        <v>848</v>
      </c>
    </row>
    <row r="135" spans="1:31" x14ac:dyDescent="0.35">
      <c r="A135" s="458" t="s">
        <v>654</v>
      </c>
      <c r="B135" s="500" t="s">
        <v>898</v>
      </c>
      <c r="C135" s="458" t="s">
        <v>654</v>
      </c>
      <c r="D135" s="497" t="s">
        <v>902</v>
      </c>
      <c r="E135" s="458" t="s">
        <v>654</v>
      </c>
      <c r="F135" s="483" t="s">
        <v>877</v>
      </c>
      <c r="G135" s="458" t="s">
        <v>654</v>
      </c>
      <c r="H135" s="461" t="s">
        <v>350</v>
      </c>
      <c r="V135" s="495" t="s">
        <v>522</v>
      </c>
      <c r="X135" s="351" t="s">
        <v>848</v>
      </c>
    </row>
    <row r="136" spans="1:31" x14ac:dyDescent="0.35">
      <c r="A136" s="458" t="s">
        <v>903</v>
      </c>
      <c r="B136" s="483" t="s">
        <v>644</v>
      </c>
      <c r="C136" s="458" t="s">
        <v>903</v>
      </c>
      <c r="D136" s="459" t="s">
        <v>904</v>
      </c>
      <c r="E136" s="458" t="s">
        <v>903</v>
      </c>
      <c r="F136" s="483" t="s">
        <v>877</v>
      </c>
      <c r="G136" s="458" t="s">
        <v>903</v>
      </c>
      <c r="H136" s="461" t="s">
        <v>350</v>
      </c>
      <c r="V136" s="495" t="s">
        <v>522</v>
      </c>
      <c r="X136" s="351" t="s">
        <v>848</v>
      </c>
    </row>
    <row r="137" spans="1:31" x14ac:dyDescent="0.35">
      <c r="A137" s="458" t="s">
        <v>905</v>
      </c>
      <c r="B137" s="483" t="s">
        <v>906</v>
      </c>
      <c r="C137" s="458" t="s">
        <v>905</v>
      </c>
      <c r="D137" s="459" t="s">
        <v>907</v>
      </c>
      <c r="E137" s="458" t="s">
        <v>905</v>
      </c>
      <c r="F137" s="483" t="s">
        <v>877</v>
      </c>
      <c r="G137" s="458" t="s">
        <v>905</v>
      </c>
      <c r="H137" s="461" t="s">
        <v>350</v>
      </c>
      <c r="V137" s="495" t="s">
        <v>522</v>
      </c>
      <c r="X137" s="351" t="s">
        <v>848</v>
      </c>
    </row>
    <row r="138" spans="1:31" x14ac:dyDescent="0.35">
      <c r="A138" s="458" t="s">
        <v>908</v>
      </c>
      <c r="B138" s="483" t="s">
        <v>645</v>
      </c>
      <c r="C138" s="458" t="s">
        <v>908</v>
      </c>
      <c r="D138" s="459" t="s">
        <v>909</v>
      </c>
      <c r="E138" s="458" t="s">
        <v>908</v>
      </c>
      <c r="F138" s="483" t="s">
        <v>877</v>
      </c>
      <c r="G138" s="458" t="s">
        <v>908</v>
      </c>
      <c r="H138" s="461" t="s">
        <v>350</v>
      </c>
      <c r="V138" s="495" t="s">
        <v>522</v>
      </c>
      <c r="X138" s="351" t="s">
        <v>848</v>
      </c>
    </row>
    <row r="139" spans="1:31" x14ac:dyDescent="0.35">
      <c r="A139" s="458" t="s">
        <v>910</v>
      </c>
      <c r="B139" s="483" t="s">
        <v>646</v>
      </c>
      <c r="C139" s="458" t="s">
        <v>910</v>
      </c>
      <c r="D139" s="459" t="s">
        <v>516</v>
      </c>
      <c r="E139" s="458" t="s">
        <v>910</v>
      </c>
      <c r="F139" s="483" t="s">
        <v>877</v>
      </c>
      <c r="G139" s="458" t="s">
        <v>910</v>
      </c>
      <c r="H139" s="461" t="s">
        <v>350</v>
      </c>
      <c r="V139" s="495" t="s">
        <v>522</v>
      </c>
      <c r="X139" s="351" t="s">
        <v>848</v>
      </c>
    </row>
    <row r="140" spans="1:31" x14ac:dyDescent="0.35">
      <c r="A140" s="458" t="s">
        <v>911</v>
      </c>
      <c r="B140" s="483" t="s">
        <v>646</v>
      </c>
      <c r="C140" s="458" t="s">
        <v>911</v>
      </c>
      <c r="D140" s="459" t="s">
        <v>912</v>
      </c>
      <c r="E140" s="458" t="s">
        <v>911</v>
      </c>
      <c r="F140" s="483" t="s">
        <v>877</v>
      </c>
      <c r="G140" s="458" t="s">
        <v>911</v>
      </c>
      <c r="H140" s="461" t="s">
        <v>350</v>
      </c>
      <c r="V140" s="495" t="s">
        <v>522</v>
      </c>
      <c r="X140" s="351" t="s">
        <v>848</v>
      </c>
    </row>
    <row r="141" spans="1:31" x14ac:dyDescent="0.35">
      <c r="A141" s="458" t="s">
        <v>913</v>
      </c>
      <c r="B141" s="483" t="s">
        <v>646</v>
      </c>
      <c r="C141" s="458" t="s">
        <v>913</v>
      </c>
      <c r="D141" s="459" t="s">
        <v>914</v>
      </c>
      <c r="E141" s="458" t="s">
        <v>913</v>
      </c>
      <c r="F141" s="483" t="s">
        <v>877</v>
      </c>
      <c r="G141" s="458" t="s">
        <v>913</v>
      </c>
      <c r="H141" s="461" t="s">
        <v>350</v>
      </c>
      <c r="U141" s="499"/>
      <c r="V141" s="495" t="s">
        <v>522</v>
      </c>
      <c r="W141" s="499"/>
      <c r="X141" s="351" t="s">
        <v>848</v>
      </c>
      <c r="Y141" s="499"/>
      <c r="Z141" s="499"/>
      <c r="AA141" s="499"/>
      <c r="AB141" s="499"/>
      <c r="AC141" s="499"/>
      <c r="AD141" s="499"/>
      <c r="AE141" s="499"/>
    </row>
    <row r="142" spans="1:31" x14ac:dyDescent="0.35">
      <c r="A142" s="458" t="s">
        <v>915</v>
      </c>
      <c r="B142" s="496" t="s">
        <v>647</v>
      </c>
      <c r="C142" s="458" t="s">
        <v>915</v>
      </c>
      <c r="D142" s="497" t="s">
        <v>916</v>
      </c>
      <c r="E142" s="458" t="s">
        <v>915</v>
      </c>
      <c r="F142" s="483" t="s">
        <v>877</v>
      </c>
      <c r="G142" s="458" t="s">
        <v>915</v>
      </c>
      <c r="H142" s="461" t="s">
        <v>350</v>
      </c>
      <c r="U142" s="499"/>
      <c r="V142" s="495" t="s">
        <v>522</v>
      </c>
      <c r="W142" s="499"/>
      <c r="X142" s="351" t="s">
        <v>848</v>
      </c>
      <c r="Y142" s="499"/>
      <c r="Z142" s="499"/>
      <c r="AA142" s="499"/>
      <c r="AB142" s="499"/>
      <c r="AC142" s="499"/>
      <c r="AD142" s="499"/>
      <c r="AE142" s="499"/>
    </row>
    <row r="143" spans="1:31" x14ac:dyDescent="0.35">
      <c r="A143" s="501" t="s">
        <v>532</v>
      </c>
      <c r="B143" s="502" t="s">
        <v>917</v>
      </c>
      <c r="C143" s="501" t="s">
        <v>532</v>
      </c>
      <c r="D143" s="503" t="s">
        <v>918</v>
      </c>
      <c r="E143" s="501" t="s">
        <v>532</v>
      </c>
      <c r="F143" s="502" t="s">
        <v>919</v>
      </c>
      <c r="G143" s="501" t="s">
        <v>532</v>
      </c>
      <c r="H143" s="504" t="s">
        <v>105</v>
      </c>
      <c r="U143" s="505" t="s">
        <v>521</v>
      </c>
      <c r="V143" s="505" t="s">
        <v>522</v>
      </c>
      <c r="W143" s="499"/>
      <c r="X143" s="505" t="s">
        <v>848</v>
      </c>
      <c r="Y143" s="499"/>
      <c r="Z143" s="499"/>
      <c r="AA143" s="499"/>
      <c r="AB143" s="499"/>
      <c r="AC143" s="499"/>
      <c r="AD143" s="499"/>
      <c r="AE143" s="499"/>
    </row>
    <row r="144" spans="1:31" x14ac:dyDescent="0.35">
      <c r="A144" s="501" t="s">
        <v>111</v>
      </c>
      <c r="B144" s="502" t="s">
        <v>920</v>
      </c>
      <c r="C144" s="501" t="s">
        <v>111</v>
      </c>
      <c r="D144" s="503" t="s">
        <v>921</v>
      </c>
      <c r="E144" s="501" t="s">
        <v>111</v>
      </c>
      <c r="F144" s="502" t="s">
        <v>919</v>
      </c>
      <c r="G144" s="501" t="s">
        <v>111</v>
      </c>
      <c r="H144" s="504" t="s">
        <v>105</v>
      </c>
      <c r="U144" s="505" t="s">
        <v>521</v>
      </c>
      <c r="V144" s="505" t="s">
        <v>522</v>
      </c>
      <c r="W144" s="499"/>
      <c r="X144" s="505" t="s">
        <v>848</v>
      </c>
      <c r="Y144" s="499"/>
      <c r="Z144" s="499"/>
      <c r="AA144" s="499"/>
      <c r="AB144" s="499"/>
      <c r="AC144" s="499"/>
      <c r="AD144" s="499"/>
      <c r="AE144" s="499"/>
    </row>
    <row r="146" spans="1:26" ht="15" thickBot="1" x14ac:dyDescent="0.4">
      <c r="A146" s="1" t="s">
        <v>530</v>
      </c>
      <c r="B146" s="1" t="s">
        <v>544</v>
      </c>
    </row>
    <row r="147" spans="1:26" ht="15" thickBot="1" x14ac:dyDescent="0.4">
      <c r="A147" s="50" t="s">
        <v>399</v>
      </c>
      <c r="B147" s="51" t="s">
        <v>102</v>
      </c>
      <c r="C147" s="50" t="s">
        <v>399</v>
      </c>
      <c r="D147" s="5" t="s">
        <v>400</v>
      </c>
      <c r="E147" s="50" t="s">
        <v>399</v>
      </c>
      <c r="F147" s="52" t="s">
        <v>401</v>
      </c>
      <c r="G147" s="50" t="s">
        <v>399</v>
      </c>
      <c r="H147" s="53" t="s">
        <v>402</v>
      </c>
      <c r="U147" s="1"/>
      <c r="V147" s="1"/>
      <c r="W147" s="1"/>
      <c r="X147" s="1"/>
      <c r="Y147" s="1"/>
      <c r="Z147" s="1"/>
    </row>
    <row r="148" spans="1:26" x14ac:dyDescent="0.35">
      <c r="A148" s="12" t="s">
        <v>40</v>
      </c>
      <c r="B148" s="13" t="s">
        <v>40</v>
      </c>
      <c r="C148" s="13" t="s">
        <v>40</v>
      </c>
      <c r="D148" s="13" t="s">
        <v>40</v>
      </c>
      <c r="E148" s="13" t="s">
        <v>40</v>
      </c>
      <c r="F148" s="7" t="s">
        <v>40</v>
      </c>
      <c r="G148" s="13" t="s">
        <v>40</v>
      </c>
      <c r="H148" s="8" t="s">
        <v>40</v>
      </c>
      <c r="U148" s="1"/>
      <c r="V148" s="1"/>
      <c r="W148" s="1"/>
      <c r="X148" s="1"/>
      <c r="Y148" s="1"/>
      <c r="Z148" s="1"/>
    </row>
    <row r="149" spans="1:26" x14ac:dyDescent="0.35">
      <c r="A149" s="458" t="s">
        <v>510</v>
      </c>
      <c r="B149" s="483" t="s">
        <v>648</v>
      </c>
      <c r="C149" s="458" t="s">
        <v>510</v>
      </c>
      <c r="D149" s="459" t="s">
        <v>876</v>
      </c>
      <c r="E149" s="458" t="s">
        <v>510</v>
      </c>
      <c r="F149" s="483" t="s">
        <v>877</v>
      </c>
      <c r="G149" s="458" t="s">
        <v>510</v>
      </c>
      <c r="H149" s="461" t="s">
        <v>350</v>
      </c>
      <c r="V149" s="495" t="s">
        <v>522</v>
      </c>
      <c r="X149" s="351" t="s">
        <v>848</v>
      </c>
    </row>
    <row r="150" spans="1:26" x14ac:dyDescent="0.35">
      <c r="A150" s="458" t="s">
        <v>512</v>
      </c>
      <c r="B150" s="483" t="s">
        <v>648</v>
      </c>
      <c r="C150" s="458" t="s">
        <v>512</v>
      </c>
      <c r="D150" s="459" t="s">
        <v>878</v>
      </c>
      <c r="E150" s="458" t="s">
        <v>512</v>
      </c>
      <c r="F150" s="483" t="s">
        <v>877</v>
      </c>
      <c r="G150" s="458" t="s">
        <v>512</v>
      </c>
      <c r="H150" s="461" t="s">
        <v>350</v>
      </c>
      <c r="V150" s="495" t="s">
        <v>522</v>
      </c>
      <c r="X150" s="351" t="s">
        <v>848</v>
      </c>
    </row>
    <row r="151" spans="1:26" x14ac:dyDescent="0.35">
      <c r="A151" s="458" t="s">
        <v>513</v>
      </c>
      <c r="B151" s="483" t="s">
        <v>879</v>
      </c>
      <c r="C151" s="458" t="s">
        <v>513</v>
      </c>
      <c r="D151" s="459" t="s">
        <v>533</v>
      </c>
      <c r="E151" s="458" t="s">
        <v>513</v>
      </c>
      <c r="F151" s="483" t="s">
        <v>877</v>
      </c>
      <c r="G151" s="458" t="s">
        <v>513</v>
      </c>
      <c r="H151" s="461" t="s">
        <v>350</v>
      </c>
      <c r="V151" s="495" t="s">
        <v>522</v>
      </c>
      <c r="X151" s="351" t="s">
        <v>848</v>
      </c>
    </row>
    <row r="152" spans="1:26" x14ac:dyDescent="0.35">
      <c r="A152" s="458" t="s">
        <v>880</v>
      </c>
      <c r="B152" s="483" t="s">
        <v>881</v>
      </c>
      <c r="C152" s="458" t="s">
        <v>880</v>
      </c>
      <c r="D152" s="459" t="s">
        <v>882</v>
      </c>
      <c r="E152" s="458" t="s">
        <v>880</v>
      </c>
      <c r="F152" s="483" t="s">
        <v>877</v>
      </c>
      <c r="G152" s="458" t="s">
        <v>880</v>
      </c>
      <c r="H152" s="461" t="s">
        <v>350</v>
      </c>
      <c r="V152" s="495" t="s">
        <v>522</v>
      </c>
      <c r="X152" s="351" t="s">
        <v>848</v>
      </c>
    </row>
    <row r="153" spans="1:26" x14ac:dyDescent="0.35">
      <c r="A153" s="458" t="s">
        <v>883</v>
      </c>
      <c r="B153" s="483" t="s">
        <v>881</v>
      </c>
      <c r="C153" s="458" t="s">
        <v>883</v>
      </c>
      <c r="D153" s="459" t="s">
        <v>884</v>
      </c>
      <c r="E153" s="458" t="s">
        <v>883</v>
      </c>
      <c r="F153" s="483" t="s">
        <v>877</v>
      </c>
      <c r="G153" s="458" t="s">
        <v>883</v>
      </c>
      <c r="H153" s="461" t="s">
        <v>350</v>
      </c>
      <c r="V153" s="495" t="s">
        <v>522</v>
      </c>
      <c r="X153" s="351" t="s">
        <v>848</v>
      </c>
    </row>
    <row r="154" spans="1:26" x14ac:dyDescent="0.35">
      <c r="A154" s="458" t="s">
        <v>885</v>
      </c>
      <c r="B154" s="483" t="s">
        <v>881</v>
      </c>
      <c r="C154" s="458" t="s">
        <v>885</v>
      </c>
      <c r="D154" s="459" t="s">
        <v>886</v>
      </c>
      <c r="E154" s="458" t="s">
        <v>885</v>
      </c>
      <c r="F154" s="483" t="s">
        <v>877</v>
      </c>
      <c r="G154" s="458" t="s">
        <v>885</v>
      </c>
      <c r="H154" s="461" t="s">
        <v>350</v>
      </c>
      <c r="V154" s="495" t="s">
        <v>522</v>
      </c>
      <c r="X154" s="351" t="s">
        <v>848</v>
      </c>
    </row>
    <row r="155" spans="1:26" x14ac:dyDescent="0.35">
      <c r="A155" s="458" t="s">
        <v>887</v>
      </c>
      <c r="B155" s="483" t="s">
        <v>881</v>
      </c>
      <c r="C155" s="458" t="s">
        <v>887</v>
      </c>
      <c r="D155" s="458" t="s">
        <v>888</v>
      </c>
      <c r="E155" s="458" t="s">
        <v>887</v>
      </c>
      <c r="F155" s="483" t="s">
        <v>877</v>
      </c>
      <c r="G155" s="458" t="s">
        <v>887</v>
      </c>
      <c r="H155" s="461" t="s">
        <v>350</v>
      </c>
      <c r="V155" s="495" t="s">
        <v>522</v>
      </c>
      <c r="X155" s="351" t="s">
        <v>848</v>
      </c>
    </row>
    <row r="156" spans="1:26" x14ac:dyDescent="0.35">
      <c r="A156" s="458" t="s">
        <v>889</v>
      </c>
      <c r="B156" s="483" t="s">
        <v>922</v>
      </c>
      <c r="C156" s="458" t="s">
        <v>889</v>
      </c>
      <c r="D156" s="459" t="s">
        <v>891</v>
      </c>
      <c r="E156" s="458" t="s">
        <v>889</v>
      </c>
      <c r="F156" s="483" t="s">
        <v>877</v>
      </c>
      <c r="G156" s="458" t="s">
        <v>889</v>
      </c>
      <c r="H156" s="461" t="s">
        <v>350</v>
      </c>
      <c r="V156" s="495" t="s">
        <v>522</v>
      </c>
      <c r="X156" s="351" t="s">
        <v>848</v>
      </c>
    </row>
    <row r="157" spans="1:26" x14ac:dyDescent="0.35">
      <c r="A157" s="458" t="s">
        <v>649</v>
      </c>
      <c r="B157" s="496" t="s">
        <v>650</v>
      </c>
      <c r="C157" s="458" t="s">
        <v>649</v>
      </c>
      <c r="D157" s="497" t="s">
        <v>892</v>
      </c>
      <c r="E157" s="458" t="s">
        <v>649</v>
      </c>
      <c r="F157" s="483" t="s">
        <v>877</v>
      </c>
      <c r="G157" s="458" t="s">
        <v>649</v>
      </c>
      <c r="H157" s="461" t="s">
        <v>350</v>
      </c>
      <c r="V157" s="495" t="s">
        <v>522</v>
      </c>
      <c r="X157" s="351" t="s">
        <v>848</v>
      </c>
    </row>
    <row r="159" spans="1:26" ht="15" thickBot="1" x14ac:dyDescent="0.4">
      <c r="A159" s="1" t="s">
        <v>530</v>
      </c>
      <c r="B159" s="1" t="s">
        <v>545</v>
      </c>
    </row>
    <row r="160" spans="1:26" ht="15" thickBot="1" x14ac:dyDescent="0.4">
      <c r="A160" s="50" t="s">
        <v>399</v>
      </c>
      <c r="B160" s="51" t="s">
        <v>102</v>
      </c>
      <c r="C160" s="50" t="s">
        <v>399</v>
      </c>
      <c r="D160" s="5" t="s">
        <v>400</v>
      </c>
      <c r="E160" s="50" t="s">
        <v>399</v>
      </c>
      <c r="F160" s="52" t="s">
        <v>401</v>
      </c>
      <c r="G160" s="50" t="s">
        <v>399</v>
      </c>
      <c r="H160" s="53" t="s">
        <v>402</v>
      </c>
      <c r="U160" s="1"/>
      <c r="V160" s="1"/>
      <c r="W160" s="1"/>
      <c r="X160" s="1"/>
      <c r="Y160" s="1"/>
      <c r="Z160" s="1"/>
    </row>
    <row r="161" spans="1:31" s="6" customFormat="1" x14ac:dyDescent="0.35">
      <c r="A161" s="12" t="s">
        <v>40</v>
      </c>
      <c r="B161" s="13" t="s">
        <v>40</v>
      </c>
      <c r="C161" s="13" t="s">
        <v>40</v>
      </c>
      <c r="D161" s="13" t="s">
        <v>40</v>
      </c>
      <c r="E161" s="13" t="s">
        <v>40</v>
      </c>
      <c r="F161" s="7" t="s">
        <v>40</v>
      </c>
      <c r="G161" s="13" t="s">
        <v>40</v>
      </c>
      <c r="H161" s="8" t="s">
        <v>40</v>
      </c>
      <c r="I161"/>
      <c r="J161"/>
      <c r="K161"/>
      <c r="L161"/>
      <c r="M161"/>
      <c r="N161"/>
      <c r="O161"/>
      <c r="P161"/>
      <c r="Q161"/>
      <c r="R161"/>
      <c r="S161"/>
      <c r="T161"/>
      <c r="U161" s="1"/>
      <c r="V161" s="1"/>
      <c r="W161" s="1"/>
      <c r="X161" s="1"/>
      <c r="Y161" s="1"/>
      <c r="Z161" s="1"/>
      <c r="AA161"/>
      <c r="AB161"/>
      <c r="AC161"/>
      <c r="AD161"/>
      <c r="AE161"/>
    </row>
    <row r="162" spans="1:31" s="6" customFormat="1" x14ac:dyDescent="0.35">
      <c r="A162" s="458" t="s">
        <v>642</v>
      </c>
      <c r="B162" s="483" t="s">
        <v>356</v>
      </c>
      <c r="C162" s="458" t="s">
        <v>642</v>
      </c>
      <c r="D162" s="459" t="s">
        <v>893</v>
      </c>
      <c r="E162" s="458" t="s">
        <v>642</v>
      </c>
      <c r="F162" s="483" t="s">
        <v>877</v>
      </c>
      <c r="G162" s="458" t="s">
        <v>642</v>
      </c>
      <c r="H162" s="461" t="s">
        <v>350</v>
      </c>
      <c r="I162"/>
      <c r="J162"/>
      <c r="K162"/>
      <c r="L162"/>
      <c r="M162"/>
      <c r="N162"/>
      <c r="O162"/>
      <c r="P162"/>
      <c r="Q162"/>
      <c r="R162"/>
      <c r="S162"/>
      <c r="T162"/>
      <c r="U162"/>
      <c r="V162" s="495" t="s">
        <v>522</v>
      </c>
      <c r="W162"/>
      <c r="X162" s="351" t="s">
        <v>848</v>
      </c>
      <c r="Y162"/>
      <c r="Z162"/>
      <c r="AA162"/>
      <c r="AB162"/>
      <c r="AC162"/>
      <c r="AD162"/>
      <c r="AE162"/>
    </row>
    <row r="163" spans="1:31" s="6" customFormat="1" x14ac:dyDescent="0.35">
      <c r="A163" s="458" t="s">
        <v>643</v>
      </c>
      <c r="B163" s="498" t="s">
        <v>894</v>
      </c>
      <c r="C163" s="458" t="s">
        <v>643</v>
      </c>
      <c r="D163" s="498" t="s">
        <v>895</v>
      </c>
      <c r="E163" s="458" t="s">
        <v>643</v>
      </c>
      <c r="F163" s="483" t="s">
        <v>877</v>
      </c>
      <c r="G163" s="458" t="s">
        <v>643</v>
      </c>
      <c r="H163" s="461" t="s">
        <v>350</v>
      </c>
      <c r="I163"/>
      <c r="J163"/>
      <c r="K163"/>
      <c r="L163"/>
      <c r="M163"/>
      <c r="N163"/>
      <c r="O163"/>
      <c r="P163"/>
      <c r="Q163"/>
      <c r="R163"/>
      <c r="S163"/>
      <c r="T163"/>
      <c r="U163" s="499"/>
      <c r="V163" s="495" t="s">
        <v>522</v>
      </c>
      <c r="W163" s="499"/>
      <c r="X163" s="351" t="s">
        <v>848</v>
      </c>
      <c r="Y163" s="499"/>
      <c r="Z163" s="499"/>
      <c r="AA163" s="499"/>
      <c r="AB163" s="499"/>
      <c r="AC163" s="499"/>
      <c r="AD163" s="499"/>
      <c r="AE163" s="499"/>
    </row>
    <row r="164" spans="1:31" x14ac:dyDescent="0.35">
      <c r="A164" s="458" t="s">
        <v>896</v>
      </c>
      <c r="B164" s="498" t="s">
        <v>894</v>
      </c>
      <c r="C164" s="458" t="s">
        <v>896</v>
      </c>
      <c r="D164" s="498" t="s">
        <v>897</v>
      </c>
      <c r="E164" s="458" t="s">
        <v>896</v>
      </c>
      <c r="F164" s="483" t="s">
        <v>877</v>
      </c>
      <c r="G164" s="458" t="s">
        <v>896</v>
      </c>
      <c r="H164" s="461" t="s">
        <v>350</v>
      </c>
      <c r="U164" s="499"/>
      <c r="V164" s="495" t="s">
        <v>522</v>
      </c>
      <c r="W164" s="499"/>
      <c r="X164" s="351" t="s">
        <v>848</v>
      </c>
      <c r="Y164" s="499"/>
      <c r="Z164" s="499"/>
      <c r="AA164" s="499"/>
      <c r="AB164" s="499"/>
      <c r="AC164" s="499"/>
      <c r="AD164" s="499"/>
      <c r="AE164" s="499"/>
    </row>
    <row r="165" spans="1:31" x14ac:dyDescent="0.35">
      <c r="A165" s="458" t="s">
        <v>651</v>
      </c>
      <c r="B165" s="500" t="s">
        <v>898</v>
      </c>
      <c r="C165" s="458" t="s">
        <v>651</v>
      </c>
      <c r="D165" s="500" t="s">
        <v>899</v>
      </c>
      <c r="E165" s="458" t="s">
        <v>651</v>
      </c>
      <c r="F165" s="483" t="s">
        <v>877</v>
      </c>
      <c r="G165" s="458" t="s">
        <v>651</v>
      </c>
      <c r="H165" s="461" t="s">
        <v>350</v>
      </c>
      <c r="U165" s="499"/>
      <c r="V165" s="495" t="s">
        <v>522</v>
      </c>
      <c r="W165" s="499"/>
      <c r="X165" s="351" t="s">
        <v>848</v>
      </c>
      <c r="Y165" s="499"/>
      <c r="Z165" s="499"/>
      <c r="AA165" s="499"/>
      <c r="AB165" s="499"/>
      <c r="AC165" s="499"/>
      <c r="AD165" s="499"/>
      <c r="AE165" s="499"/>
    </row>
    <row r="166" spans="1:31" x14ac:dyDescent="0.35">
      <c r="A166" s="458" t="s">
        <v>652</v>
      </c>
      <c r="B166" s="500" t="s">
        <v>898</v>
      </c>
      <c r="C166" s="458" t="s">
        <v>652</v>
      </c>
      <c r="D166" s="497" t="s">
        <v>900</v>
      </c>
      <c r="E166" s="458" t="s">
        <v>652</v>
      </c>
      <c r="F166" s="483" t="s">
        <v>877</v>
      </c>
      <c r="G166" s="458" t="s">
        <v>652</v>
      </c>
      <c r="H166" s="461" t="s">
        <v>350</v>
      </c>
      <c r="V166" s="495" t="s">
        <v>522</v>
      </c>
      <c r="X166" s="351" t="s">
        <v>848</v>
      </c>
    </row>
    <row r="167" spans="1:31" x14ac:dyDescent="0.35">
      <c r="A167" s="458" t="s">
        <v>653</v>
      </c>
      <c r="B167" s="500" t="s">
        <v>898</v>
      </c>
      <c r="C167" s="458" t="s">
        <v>653</v>
      </c>
      <c r="D167" s="497" t="s">
        <v>901</v>
      </c>
      <c r="E167" s="458" t="s">
        <v>653</v>
      </c>
      <c r="F167" s="483" t="s">
        <v>877</v>
      </c>
      <c r="G167" s="458" t="s">
        <v>653</v>
      </c>
      <c r="H167" s="461" t="s">
        <v>350</v>
      </c>
      <c r="V167" s="495" t="s">
        <v>522</v>
      </c>
      <c r="X167" s="351" t="s">
        <v>848</v>
      </c>
    </row>
    <row r="168" spans="1:31" x14ac:dyDescent="0.35">
      <c r="A168" s="458" t="s">
        <v>654</v>
      </c>
      <c r="B168" s="500" t="s">
        <v>898</v>
      </c>
      <c r="C168" s="458" t="s">
        <v>654</v>
      </c>
      <c r="D168" s="497" t="s">
        <v>902</v>
      </c>
      <c r="E168" s="458" t="s">
        <v>654</v>
      </c>
      <c r="F168" s="483" t="s">
        <v>877</v>
      </c>
      <c r="G168" s="458" t="s">
        <v>654</v>
      </c>
      <c r="H168" s="461" t="s">
        <v>350</v>
      </c>
      <c r="V168" s="495" t="s">
        <v>522</v>
      </c>
      <c r="X168" s="351" t="s">
        <v>848</v>
      </c>
    </row>
    <row r="169" spans="1:31" x14ac:dyDescent="0.35">
      <c r="A169" s="458" t="s">
        <v>903</v>
      </c>
      <c r="B169" s="483" t="s">
        <v>644</v>
      </c>
      <c r="C169" s="458" t="s">
        <v>903</v>
      </c>
      <c r="D169" s="459" t="s">
        <v>904</v>
      </c>
      <c r="E169" s="458" t="s">
        <v>903</v>
      </c>
      <c r="F169" s="483" t="s">
        <v>877</v>
      </c>
      <c r="G169" s="458" t="s">
        <v>903</v>
      </c>
      <c r="H169" s="461" t="s">
        <v>350</v>
      </c>
      <c r="V169" s="495" t="s">
        <v>522</v>
      </c>
      <c r="X169" s="351" t="s">
        <v>848</v>
      </c>
    </row>
    <row r="170" spans="1:31" x14ac:dyDescent="0.35">
      <c r="A170" s="458" t="s">
        <v>905</v>
      </c>
      <c r="B170" s="483" t="s">
        <v>906</v>
      </c>
      <c r="C170" s="458" t="s">
        <v>905</v>
      </c>
      <c r="D170" s="459" t="s">
        <v>907</v>
      </c>
      <c r="E170" s="458" t="s">
        <v>905</v>
      </c>
      <c r="F170" s="483" t="s">
        <v>877</v>
      </c>
      <c r="G170" s="458" t="s">
        <v>905</v>
      </c>
      <c r="H170" s="461" t="s">
        <v>350</v>
      </c>
      <c r="V170" s="495" t="s">
        <v>522</v>
      </c>
      <c r="X170" s="351" t="s">
        <v>848</v>
      </c>
    </row>
    <row r="171" spans="1:31" x14ac:dyDescent="0.35">
      <c r="A171" s="458" t="s">
        <v>908</v>
      </c>
      <c r="B171" s="483" t="s">
        <v>645</v>
      </c>
      <c r="C171" s="458" t="s">
        <v>908</v>
      </c>
      <c r="D171" s="459" t="s">
        <v>909</v>
      </c>
      <c r="E171" s="458" t="s">
        <v>908</v>
      </c>
      <c r="F171" s="483" t="s">
        <v>877</v>
      </c>
      <c r="G171" s="458" t="s">
        <v>908</v>
      </c>
      <c r="H171" s="461" t="s">
        <v>350</v>
      </c>
      <c r="V171" s="495" t="s">
        <v>522</v>
      </c>
      <c r="X171" s="351" t="s">
        <v>848</v>
      </c>
    </row>
    <row r="172" spans="1:31" s="6" customFormat="1" x14ac:dyDescent="0.35">
      <c r="A172" s="458" t="s">
        <v>910</v>
      </c>
      <c r="B172" s="483" t="s">
        <v>646</v>
      </c>
      <c r="C172" s="458" t="s">
        <v>910</v>
      </c>
      <c r="D172" s="459" t="s">
        <v>516</v>
      </c>
      <c r="E172" s="458" t="s">
        <v>910</v>
      </c>
      <c r="F172" s="483" t="s">
        <v>877</v>
      </c>
      <c r="G172" s="458" t="s">
        <v>910</v>
      </c>
      <c r="H172" s="461" t="s">
        <v>350</v>
      </c>
      <c r="I172"/>
      <c r="J172"/>
      <c r="K172"/>
      <c r="L172"/>
      <c r="M172"/>
      <c r="N172"/>
      <c r="O172"/>
      <c r="P172"/>
      <c r="Q172"/>
      <c r="R172"/>
      <c r="S172"/>
      <c r="T172"/>
      <c r="U172"/>
      <c r="V172" s="495" t="s">
        <v>522</v>
      </c>
      <c r="W172"/>
      <c r="X172" s="351" t="s">
        <v>848</v>
      </c>
      <c r="Y172"/>
      <c r="Z172"/>
      <c r="AA172"/>
      <c r="AB172"/>
      <c r="AC172"/>
      <c r="AD172"/>
      <c r="AE172"/>
    </row>
    <row r="173" spans="1:31" s="6" customFormat="1" x14ac:dyDescent="0.35">
      <c r="A173" s="458" t="s">
        <v>911</v>
      </c>
      <c r="B173" s="483" t="s">
        <v>646</v>
      </c>
      <c r="C173" s="458" t="s">
        <v>911</v>
      </c>
      <c r="D173" s="459" t="s">
        <v>912</v>
      </c>
      <c r="E173" s="458" t="s">
        <v>911</v>
      </c>
      <c r="F173" s="483" t="s">
        <v>877</v>
      </c>
      <c r="G173" s="458" t="s">
        <v>911</v>
      </c>
      <c r="H173" s="461" t="s">
        <v>350</v>
      </c>
      <c r="I173"/>
      <c r="J173"/>
      <c r="K173"/>
      <c r="L173"/>
      <c r="M173"/>
      <c r="N173"/>
      <c r="O173"/>
      <c r="P173"/>
      <c r="Q173"/>
      <c r="R173"/>
      <c r="S173"/>
      <c r="T173"/>
      <c r="U173"/>
      <c r="V173" s="495" t="s">
        <v>522</v>
      </c>
      <c r="W173"/>
      <c r="X173" s="351" t="s">
        <v>848</v>
      </c>
      <c r="Y173"/>
      <c r="Z173"/>
      <c r="AA173"/>
      <c r="AB173"/>
      <c r="AC173"/>
      <c r="AD173"/>
      <c r="AE173"/>
    </row>
    <row r="174" spans="1:31" s="6" customFormat="1" x14ac:dyDescent="0.35">
      <c r="A174" s="458" t="s">
        <v>913</v>
      </c>
      <c r="B174" s="483" t="s">
        <v>646</v>
      </c>
      <c r="C174" s="458" t="s">
        <v>913</v>
      </c>
      <c r="D174" s="459" t="s">
        <v>914</v>
      </c>
      <c r="E174" s="458" t="s">
        <v>913</v>
      </c>
      <c r="F174" s="483" t="s">
        <v>877</v>
      </c>
      <c r="G174" s="458" t="s">
        <v>913</v>
      </c>
      <c r="H174" s="461" t="s">
        <v>350</v>
      </c>
      <c r="I174"/>
      <c r="J174"/>
      <c r="K174"/>
      <c r="L174"/>
      <c r="M174"/>
      <c r="N174"/>
      <c r="O174"/>
      <c r="P174"/>
      <c r="Q174"/>
      <c r="R174"/>
      <c r="S174"/>
      <c r="T174"/>
      <c r="U174" s="499"/>
      <c r="V174" s="495" t="s">
        <v>522</v>
      </c>
      <c r="W174" s="499"/>
      <c r="X174" s="351" t="s">
        <v>848</v>
      </c>
      <c r="Y174" s="499"/>
      <c r="Z174" s="499"/>
      <c r="AA174" s="499"/>
      <c r="AB174" s="499"/>
      <c r="AC174" s="499"/>
      <c r="AD174" s="499"/>
      <c r="AE174" s="499"/>
    </row>
    <row r="175" spans="1:31" s="6" customFormat="1" x14ac:dyDescent="0.35">
      <c r="A175" s="458" t="s">
        <v>915</v>
      </c>
      <c r="B175" s="496" t="s">
        <v>647</v>
      </c>
      <c r="C175" s="458" t="s">
        <v>915</v>
      </c>
      <c r="D175" s="497" t="s">
        <v>916</v>
      </c>
      <c r="E175" s="458" t="s">
        <v>915</v>
      </c>
      <c r="F175" s="483" t="s">
        <v>877</v>
      </c>
      <c r="G175" s="458" t="s">
        <v>915</v>
      </c>
      <c r="H175" s="461" t="s">
        <v>350</v>
      </c>
      <c r="I175"/>
      <c r="J175"/>
      <c r="K175"/>
      <c r="L175"/>
      <c r="M175"/>
      <c r="N175"/>
      <c r="O175"/>
      <c r="P175"/>
      <c r="Q175"/>
      <c r="R175"/>
      <c r="S175"/>
      <c r="T175"/>
      <c r="U175" s="499"/>
      <c r="V175" s="495" t="s">
        <v>522</v>
      </c>
      <c r="W175" s="499"/>
      <c r="X175" s="351" t="s">
        <v>848</v>
      </c>
      <c r="Y175" s="499"/>
      <c r="Z175" s="499"/>
      <c r="AA175" s="499"/>
      <c r="AB175" s="499"/>
      <c r="AC175" s="499"/>
      <c r="AD175" s="499"/>
      <c r="AE175" s="499"/>
    </row>
    <row r="176" spans="1:31" s="6" customFormat="1" x14ac:dyDescent="0.35">
      <c r="A176" s="501" t="s">
        <v>532</v>
      </c>
      <c r="B176" s="502" t="s">
        <v>917</v>
      </c>
      <c r="C176" s="501" t="s">
        <v>532</v>
      </c>
      <c r="D176" s="503" t="s">
        <v>918</v>
      </c>
      <c r="E176" s="501" t="s">
        <v>532</v>
      </c>
      <c r="F176" s="502" t="s">
        <v>919</v>
      </c>
      <c r="G176" s="501" t="s">
        <v>532</v>
      </c>
      <c r="H176" s="504" t="s">
        <v>105</v>
      </c>
      <c r="I176"/>
      <c r="J176"/>
      <c r="K176"/>
      <c r="L176"/>
      <c r="M176"/>
      <c r="N176"/>
      <c r="O176"/>
      <c r="P176"/>
      <c r="Q176"/>
      <c r="R176"/>
      <c r="S176"/>
      <c r="T176"/>
      <c r="U176" s="505" t="s">
        <v>521</v>
      </c>
      <c r="V176" s="505" t="s">
        <v>522</v>
      </c>
      <c r="W176" s="499"/>
      <c r="X176" s="505" t="s">
        <v>848</v>
      </c>
      <c r="Y176" s="499"/>
      <c r="Z176" s="499"/>
      <c r="AA176" s="499"/>
      <c r="AB176" s="499"/>
      <c r="AC176" s="499"/>
      <c r="AD176" s="499"/>
      <c r="AE176" s="499"/>
    </row>
    <row r="177" spans="1:31" x14ac:dyDescent="0.35">
      <c r="A177" s="501" t="s">
        <v>111</v>
      </c>
      <c r="B177" s="502" t="s">
        <v>920</v>
      </c>
      <c r="C177" s="501" t="s">
        <v>111</v>
      </c>
      <c r="D177" s="503" t="s">
        <v>921</v>
      </c>
      <c r="E177" s="501" t="s">
        <v>111</v>
      </c>
      <c r="F177" s="502" t="s">
        <v>919</v>
      </c>
      <c r="G177" s="501" t="s">
        <v>111</v>
      </c>
      <c r="H177" s="504" t="s">
        <v>105</v>
      </c>
      <c r="U177" s="505" t="s">
        <v>521</v>
      </c>
      <c r="V177" s="505" t="s">
        <v>522</v>
      </c>
      <c r="W177" s="499"/>
      <c r="X177" s="505" t="s">
        <v>848</v>
      </c>
      <c r="Y177" s="499"/>
      <c r="Z177" s="499"/>
      <c r="AA177" s="499"/>
      <c r="AB177" s="499"/>
      <c r="AC177" s="499"/>
      <c r="AD177" s="499"/>
      <c r="AE177" s="499"/>
    </row>
  </sheetData>
  <sheetProtection selectLockedCells="1" selectUnlockedCells="1"/>
  <phoneticPr fontId="22" type="noConversion"/>
  <pageMargins left="0.7" right="0.7" top="0.75" bottom="0.75" header="0.3" footer="0.3"/>
  <pageSetup paperSize="9" firstPageNumber="2147483648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Mode d'emploi</vt:lpstr>
      <vt:lpstr>1. Présentation générale</vt:lpstr>
      <vt:lpstr>2. Problématisation E32b</vt:lpstr>
      <vt:lpstr>3. Scénario E32b</vt:lpstr>
      <vt:lpstr>4. Barème E32b</vt:lpstr>
      <vt:lpstr>5. Transfert vers grille E32b</vt:lpstr>
      <vt:lpstr>Tâches</vt:lpstr>
      <vt:lpstr>Données générales</vt:lpstr>
      <vt:lpstr>Compétences</vt:lpstr>
      <vt:lpstr>Savoirs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dramstein</dc:creator>
  <cp:lastModifiedBy>Didier Ramstein</cp:lastModifiedBy>
  <cp:revision>2</cp:revision>
  <dcterms:created xsi:type="dcterms:W3CDTF">2021-11-18T14:19:30Z</dcterms:created>
  <dcterms:modified xsi:type="dcterms:W3CDTF">2024-03-11T20:19:47Z</dcterms:modified>
</cp:coreProperties>
</file>