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D:\Dom travail\productions multimédia\captivate\CAO\construction Charle IX\publication\"/>
    </mc:Choice>
  </mc:AlternateContent>
  <bookViews>
    <workbookView xWindow="0" yWindow="0" windowWidth="23040" windowHeight="9084"/>
  </bookViews>
  <sheets>
    <sheet name="Base évaluation C9" sheetId="1" r:id="rId1"/>
  </sheets>
  <definedNames>
    <definedName name="note20" localSheetId="0">'Base évaluation C9'!$R$7</definedName>
    <definedName name="_xlnm.Print_Area" localSheetId="0">'Base évaluation C9'!$A$5:$H$40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E53" i="1"/>
  <c r="I39" i="1"/>
  <c r="I38" i="1"/>
  <c r="I50" i="1"/>
  <c r="I49" i="1"/>
  <c r="I46" i="1"/>
  <c r="D63" i="1"/>
  <c r="J57" i="1"/>
  <c r="M52" i="1"/>
  <c r="P48" i="1"/>
  <c r="O48" i="1"/>
  <c r="Q48" i="1" s="1"/>
  <c r="J48" i="1" s="1"/>
  <c r="I48" i="1"/>
  <c r="I47" i="1"/>
  <c r="P45" i="1"/>
  <c r="O45" i="1"/>
  <c r="Q45" i="1" s="1"/>
  <c r="J45" i="1" s="1"/>
  <c r="I45" i="1"/>
  <c r="I43" i="1"/>
  <c r="I42" i="1"/>
  <c r="P41" i="1"/>
  <c r="O41" i="1"/>
  <c r="Q41" i="1" s="1"/>
  <c r="J41" i="1" s="1"/>
  <c r="I41" i="1"/>
  <c r="I40" i="1"/>
  <c r="D40" i="1"/>
  <c r="I37" i="1"/>
  <c r="I36" i="1"/>
  <c r="I35" i="1"/>
  <c r="I33" i="1"/>
  <c r="I32" i="1"/>
  <c r="I31" i="1"/>
  <c r="P30" i="1"/>
  <c r="O30" i="1"/>
  <c r="Q30" i="1" s="1"/>
  <c r="J30" i="1" s="1"/>
  <c r="I30" i="1"/>
  <c r="P29" i="1"/>
  <c r="O29" i="1"/>
  <c r="Q29" i="1" s="1"/>
  <c r="J29" i="1" s="1"/>
  <c r="I29" i="1"/>
  <c r="J28" i="1"/>
  <c r="I28" i="1"/>
  <c r="J27" i="1"/>
  <c r="I27" i="1"/>
  <c r="J26" i="1"/>
  <c r="I26" i="1"/>
  <c r="J25" i="1"/>
  <c r="I25" i="1"/>
  <c r="P24" i="1"/>
  <c r="P23" i="1" s="1"/>
  <c r="O23" i="1" s="1" a="1"/>
  <c r="O23" i="1" s="1"/>
  <c r="O24" i="1"/>
  <c r="Q24" i="1" s="1"/>
  <c r="J24" i="1" s="1"/>
  <c r="I24" i="1"/>
  <c r="I23" i="1"/>
  <c r="D23" i="1"/>
  <c r="I22" i="1"/>
  <c r="P21" i="1"/>
  <c r="P20" i="1" s="1"/>
  <c r="O20" i="1" s="1"/>
  <c r="O21" i="1"/>
  <c r="Q21" i="1" s="1"/>
  <c r="J21" i="1" s="1"/>
  <c r="I21" i="1"/>
  <c r="I20" i="1"/>
  <c r="D20" i="1"/>
  <c r="I18" i="1"/>
  <c r="I17" i="1"/>
  <c r="I16" i="1"/>
  <c r="I15" i="1"/>
  <c r="I14" i="1"/>
  <c r="P13" i="1"/>
  <c r="O13" i="1"/>
  <c r="Q13" i="1" s="1"/>
  <c r="J13" i="1" s="1"/>
  <c r="I13" i="1"/>
  <c r="I11" i="1"/>
  <c r="I10" i="1"/>
  <c r="I9" i="1"/>
  <c r="P8" i="1"/>
  <c r="O8" i="1"/>
  <c r="Q8" i="1" s="1"/>
  <c r="J8" i="1" s="1"/>
  <c r="I8" i="1"/>
  <c r="D7" i="1"/>
  <c r="P7" i="1" l="1"/>
  <c r="E52" i="1"/>
  <c r="E55" i="1" s="1"/>
  <c r="E57" i="1" s="1"/>
  <c r="J12" i="1"/>
  <c r="P40" i="1"/>
  <c r="O40" i="1" s="1" a="1"/>
  <c r="O40" i="1" s="1"/>
  <c r="J40" i="1" s="1"/>
  <c r="J18" i="1"/>
  <c r="J43" i="1"/>
  <c r="J47" i="1"/>
  <c r="J39" i="1"/>
  <c r="Q23" i="1"/>
  <c r="J23" i="1"/>
  <c r="Q20" i="1"/>
  <c r="J20" i="1"/>
  <c r="O7" i="1" a="1"/>
  <c r="O7" i="1" s="1"/>
  <c r="P52" i="1" l="1"/>
  <c r="Q40" i="1"/>
  <c r="Q7" i="1"/>
  <c r="J7" i="1"/>
</calcChain>
</file>

<file path=xl/sharedStrings.xml><?xml version="1.0" encoding="utf-8"?>
<sst xmlns="http://schemas.openxmlformats.org/spreadsheetml/2006/main" count="112" uniqueCount="93">
  <si>
    <t xml:space="preserve">ÉVALUATION DE L'UNITÉ U.42 conception des modèles en 2D et 3D </t>
  </si>
  <si>
    <t xml:space="preserve">Note brute </t>
  </si>
  <si>
    <t>note pondérée</t>
  </si>
  <si>
    <t>Compétences évaluées</t>
  </si>
  <si>
    <r>
      <t xml:space="preserve">Indicateurs de performance                                                                                                                 </t>
    </r>
    <r>
      <rPr>
        <sz val="10"/>
        <rFont val="Times New Roman"/>
        <family val="1"/>
      </rPr>
      <t>évaluation</t>
    </r>
  </si>
  <si>
    <t>O/N</t>
  </si>
  <si>
    <t>Profil du candidat</t>
  </si>
  <si>
    <t>a</t>
  </si>
  <si>
    <t>b</t>
  </si>
  <si>
    <t>c</t>
  </si>
  <si>
    <t>C1.31</t>
  </si>
  <si>
    <t>Préconcevoir les modèles</t>
  </si>
  <si>
    <t>Poids de la compétence</t>
  </si>
  <si>
    <t>C1.311</t>
  </si>
  <si>
    <t>Analyser les formes géométriques et les contraintes techniques du produit. En déduire les conditions nécessaires de construction (aisance, spécificités géométriques et dimensionnelles) et les tolérances nécessaires associées.</t>
  </si>
  <si>
    <t xml:space="preserve">Les conditions fonctionnelles sont identifiées.
Les spécifications fonctionnelles dimensionnelles, géométriques, sont cohérentes et reportées sur les dessins de définition.
</t>
  </si>
  <si>
    <t>N</t>
  </si>
  <si>
    <t>Poids du critère</t>
  </si>
  <si>
    <t>Partie 1: modélisation 3D</t>
  </si>
  <si>
    <t>L'adaptation des lignes du modèle proposé est correctement modélisé sur la forme 3D.
 Les valeurs de construction d'un modèle de type richelieu sont respectées.</t>
  </si>
  <si>
    <t>Partie 2 : modélisation 2D</t>
  </si>
  <si>
    <t xml:space="preserve">la géométrie du modèle proposée est conforme aux fonctionnalités du produit (chaussant, système de fermeture, aisance). </t>
  </si>
  <si>
    <t>C1.312</t>
  </si>
  <si>
    <t>Intégrer les données du styliste pour préconcevoir les lignes caractéristiques du modèle</t>
  </si>
  <si>
    <t>Les représentations du modèle sont géométriquement et dimensionnellement  conformes aux  cahier des charges et dessins du styliste</t>
  </si>
  <si>
    <t>Les lignes du modèles respectent "l'esprit" du modèle de référence.</t>
  </si>
  <si>
    <t>Les motifs sont correctement conçus et appliqués</t>
  </si>
  <si>
    <t>La gestion des couches du projet sont fonctionnelles et bien organisées.</t>
  </si>
  <si>
    <t>La planche indique bien les références des couleurs utilisées. Les tons sont bien identifiées.</t>
  </si>
  <si>
    <t>C1.32</t>
  </si>
  <si>
    <t>Élaborer le dessin de définition du produit</t>
  </si>
  <si>
    <t>C1.321</t>
  </si>
  <si>
    <t xml:space="preserve">Élaborer les représentations graphiques 2D ou 3D, les nomenclatures et les spécifications associées.
</t>
  </si>
  <si>
    <t xml:space="preserve">Les dessins de définition sont complets et exploitables (plan, dessins des pièces).
Respect des normes (cartouche, format, référencement du document)
Les spécifications sont explicites (surface des pièces, quantité à la paire, périmètre, nom et pointure)
</t>
  </si>
  <si>
    <t>Les plans sont imprimés et bien présentés avec les informations d'identifcation essentielles.</t>
  </si>
  <si>
    <t>C1.51</t>
  </si>
  <si>
    <t>Concevoir le plan du modèle</t>
  </si>
  <si>
    <t>C1.511</t>
  </si>
  <si>
    <t>Développer numériquement le plan d’un modèle.
Utiliser les fonctionnalités d’un logiciel 2D et/ou 3D dans le but d’optimiser la démarche de développement de plan.</t>
  </si>
  <si>
    <t>Le plan est développé et exploitable pour l’extraction des gabarits.
Le fichier numérique est optimisé en vue d’une exploitation ultérieure pour le développement d’autres produits.</t>
  </si>
  <si>
    <t>O</t>
  </si>
  <si>
    <t>Le plan est bien organisé : les couches sont gérées efficacement.</t>
  </si>
  <si>
    <t>Les suppléments liées aux marges d'assemblage et de rafraîchissage sont conformes au cahier des charges.</t>
  </si>
  <si>
    <t>C1.512</t>
  </si>
  <si>
    <t>Archiver le plan du modèle et les documents associés en vue de son exploitation.</t>
  </si>
  <si>
    <t>Les données sont correctement mémorisées et exploitables par tout modéliste.
Les dossiers de sauvegarde sont bien organisés (plan avant graduation, plan après graduation, nomenclature des pièces).
Les noms d'enregistrement sont signifiants.</t>
  </si>
  <si>
    <t>C1.513</t>
  </si>
  <si>
    <t>Extraire et concevoir tous ses éléments constitutifs du modèle (gabarits) en vue de leur exploitation industrielle, notamment pour la découpe numérique.</t>
  </si>
  <si>
    <t>Les pièces extraites sont exploitables par le fabricant d'emporte-pièces ou pour une découpe numérique.</t>
  </si>
  <si>
    <t>les noms des couches permettent l'exploitation des pièces à l'aide d'un découpeur numérique (gestion des pointures et des matières  et des quantités à découper).</t>
  </si>
  <si>
    <t>C2.2</t>
  </si>
  <si>
    <t>Concevoir et effectuer la graduation numérique du modèle (pour la chaussure)</t>
  </si>
  <si>
    <t>C2.211</t>
  </si>
  <si>
    <t>Concevoir les règles de graduation à appliquer au modèle.
Sauvegarder les règles et enrichir les bases de données</t>
  </si>
  <si>
    <t xml:space="preserve">Les règles sont conformes aux caractéristiques du modèle.
</t>
  </si>
  <si>
    <t>attention aux groupes</t>
  </si>
  <si>
    <t>Le paramétrage des règles sont conformes au cahier des charges, notamment au système de pointure utilisé, les longueurs et largeurs de référence.</t>
  </si>
  <si>
    <t>C2.212</t>
  </si>
  <si>
    <t>Définir les paramètres géométriques variant et invariant caractéristiques de la graduation envisagée.</t>
  </si>
  <si>
    <t>Les règles de graduation sont correctement appliquées : Les centres, relations et zones de lissage sont correctement positionnées.</t>
  </si>
  <si>
    <t>Le plan est imprimé et permet de visulaliser clairement les relations et règles associées.</t>
  </si>
  <si>
    <t>C2.213</t>
  </si>
  <si>
    <t>Réaliser et contrôler la graduation de tous les éléments du modèle en CAO</t>
  </si>
  <si>
    <t xml:space="preserve">Le contrôle permet de valider les évolutions dans toutes les pointures les spécificités esthétiques, géométrique et dimensionnelle du modèle. 
</t>
  </si>
  <si>
    <t>Les pièces du modèle sont graduées et enregistrées dans un projet.</t>
  </si>
  <si>
    <t>Le pièces comportent les entités géométriques nécessaire à leur exploitation en production (traceurs, coches, ientifiant, pointeau)</t>
  </si>
  <si>
    <t>Note brute de la partie obtenue par calcul automatique</t>
  </si>
  <si>
    <t>Total % COMP</t>
  </si>
  <si>
    <t>Barème</t>
  </si>
  <si>
    <t>Heure enregistrement</t>
  </si>
  <si>
    <t xml:space="preserve">Note sur 20 calculée </t>
  </si>
  <si>
    <t>/20</t>
  </si>
  <si>
    <t>coefficient :</t>
  </si>
  <si>
    <t xml:space="preserve">Points obtenus à l'épreuve : </t>
  </si>
  <si>
    <t>/80</t>
  </si>
  <si>
    <t>Appréciation globale</t>
  </si>
  <si>
    <t>Noms des Correcteurs</t>
  </si>
  <si>
    <t>Signatures</t>
  </si>
  <si>
    <t xml:space="preserve">mise à jour le </t>
  </si>
  <si>
    <t>TP1 à 2 Charles IX boucle sur élastique</t>
  </si>
  <si>
    <t>Note finale</t>
  </si>
  <si>
    <t>Nom de l'étudiant :</t>
  </si>
  <si>
    <t>Date du travail effectué :</t>
  </si>
  <si>
    <t>les méthodologie de conception du Charles IX sont suivies. (Réglage de la largeur de bride, positionnement des axes de construction de la birde)</t>
  </si>
  <si>
    <t>Les dimensions de la boucles et de l'élastique sont prises en compte pour la conception des pièces du modèle, notamment de la bride.</t>
  </si>
  <si>
    <r>
      <t xml:space="preserve"> Les gabarits sont adaptés à une exploitation industrielle. L'extraction des pièces intègrent les bonnes entités géométriques ainsi que les motifs, </t>
    </r>
    <r>
      <rPr>
        <b/>
        <sz val="12"/>
        <color theme="4" tint="-0.249977111117893"/>
        <rFont val="Arial"/>
        <family val="2"/>
      </rPr>
      <t>traceurs, coches, cran, vagues</t>
    </r>
    <r>
      <rPr>
        <sz val="12"/>
        <color theme="4" tint="-0.249977111117893"/>
        <rFont val="Arial"/>
        <family val="2"/>
      </rPr>
      <t>, code pointures ainsi que les indications textuelles.</t>
    </r>
  </si>
  <si>
    <r>
      <rPr>
        <b/>
        <sz val="12"/>
        <color theme="4" tint="-0.249977111117893"/>
        <rFont val="Arial"/>
        <family val="2"/>
      </rPr>
      <t>La claque boiteuse dessus</t>
    </r>
    <r>
      <rPr>
        <sz val="12"/>
        <color theme="4" tint="-0.249977111117893"/>
        <rFont val="Arial"/>
        <family val="2"/>
      </rPr>
      <t xml:space="preserve"> est extraite et conforme aux règles de construction d'un modèle Charles IX.</t>
    </r>
  </si>
  <si>
    <r>
      <rPr>
        <b/>
        <sz val="12"/>
        <color theme="4" tint="-0.249977111117893"/>
        <rFont val="Arial"/>
        <family val="2"/>
      </rPr>
      <t>Le quartier intérieur dessus</t>
    </r>
    <r>
      <rPr>
        <sz val="12"/>
        <color theme="4" tint="-0.249977111117893"/>
        <rFont val="Arial"/>
        <family val="2"/>
      </rPr>
      <t xml:space="preserve"> est extrait et conforme aux règles de construction d'un modèle Charles IX.</t>
    </r>
  </si>
  <si>
    <r>
      <rPr>
        <b/>
        <sz val="12"/>
        <color theme="4" tint="-0.249977111117893"/>
        <rFont val="Arial"/>
        <family val="2"/>
      </rPr>
      <t>La bride dessus</t>
    </r>
    <r>
      <rPr>
        <sz val="12"/>
        <color theme="4" tint="-0.249977111117893"/>
        <rFont val="Arial"/>
        <family val="2"/>
      </rPr>
      <t xml:space="preserve"> est extrait et conforme aux règles de construction d'un modèle Charles IX.</t>
    </r>
  </si>
  <si>
    <r>
      <rPr>
        <b/>
        <sz val="12"/>
        <color theme="4" tint="-0.249977111117893"/>
        <rFont val="Arial"/>
        <family val="2"/>
      </rPr>
      <t xml:space="preserve">La claque doublure </t>
    </r>
    <r>
      <rPr>
        <sz val="12"/>
        <color theme="4" tint="-0.249977111117893"/>
        <rFont val="Arial"/>
        <family val="2"/>
      </rPr>
      <t>est extraite et conforme aux règles de construction d'un modèle Charles IX.</t>
    </r>
  </si>
  <si>
    <r>
      <rPr>
        <b/>
        <sz val="12"/>
        <color theme="4" tint="-0.249977111117893"/>
        <rFont val="Arial"/>
        <family val="2"/>
      </rPr>
      <t xml:space="preserve">La bride doublure </t>
    </r>
    <r>
      <rPr>
        <sz val="12"/>
        <color theme="4" tint="-0.249977111117893"/>
        <rFont val="Arial"/>
        <family val="2"/>
      </rPr>
      <t>est extraite et conformes aux règles de construction d'un modèle Charles IX.</t>
    </r>
  </si>
  <si>
    <r>
      <rPr>
        <b/>
        <sz val="12"/>
        <color theme="4" tint="-0.249977111117893"/>
        <rFont val="Arial"/>
        <family val="2"/>
      </rPr>
      <t xml:space="preserve">L'antiglissoir </t>
    </r>
    <r>
      <rPr>
        <sz val="12"/>
        <color theme="4" tint="-0.249977111117893"/>
        <rFont val="Arial"/>
        <family val="2"/>
      </rPr>
      <t>est extrait et conformes aux règles de construction d'un modèle Charles IX.</t>
    </r>
  </si>
  <si>
    <r>
      <rPr>
        <b/>
        <sz val="12"/>
        <color theme="4" tint="-0.249977111117893"/>
        <rFont val="Arial"/>
        <family val="2"/>
      </rPr>
      <t xml:space="preserve">Les renforts </t>
    </r>
    <r>
      <rPr>
        <sz val="12"/>
        <color theme="4" tint="-0.249977111117893"/>
        <rFont val="Arial"/>
        <family val="2"/>
      </rPr>
      <t>sont extraits et adaptés aux matières employées.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</si>
</sst>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53" x14ac:knownFonts="1">
    <font>
      <sz val="10"/>
      <name val="Times New Roman"/>
    </font>
    <font>
      <b/>
      <sz val="11"/>
      <color theme="1"/>
      <name val="Calibri"/>
      <family val="2"/>
      <scheme val="minor"/>
    </font>
    <font>
      <sz val="10"/>
      <name val="Times New Roman"/>
      <family val="1"/>
    </font>
    <font>
      <b/>
      <sz val="14"/>
      <name val="Calibri"/>
      <family val="2"/>
      <scheme val="minor"/>
    </font>
    <font>
      <sz val="9"/>
      <name val="Times New Roman"/>
      <family val="1"/>
    </font>
    <font>
      <b/>
      <sz val="12"/>
      <name val="Arial"/>
      <family val="2"/>
    </font>
    <font>
      <sz val="12"/>
      <name val="Arial Black"/>
      <family val="2"/>
    </font>
    <font>
      <sz val="10"/>
      <color indexed="10"/>
      <name val="Arial"/>
      <family val="2"/>
    </font>
    <font>
      <b/>
      <sz val="10"/>
      <name val="Arial"/>
      <family val="2"/>
    </font>
    <font>
      <b/>
      <i/>
      <sz val="10"/>
      <name val="Arial"/>
      <family val="2"/>
    </font>
    <font>
      <b/>
      <sz val="9"/>
      <color indexed="63"/>
      <name val="Arial"/>
      <family val="2"/>
    </font>
    <font>
      <sz val="10"/>
      <color rgb="FFFF0000"/>
      <name val="Arial"/>
      <family val="2"/>
    </font>
    <font>
      <sz val="10"/>
      <color rgb="FFFF0000"/>
      <name val="Times New Roman"/>
      <family val="1"/>
    </font>
    <font>
      <sz val="10"/>
      <color indexed="9"/>
      <name val="Arial"/>
      <family val="2"/>
    </font>
    <font>
      <b/>
      <sz val="16"/>
      <name val="Arial"/>
      <family val="2"/>
    </font>
    <font>
      <b/>
      <sz val="18"/>
      <name val="Arial"/>
      <family val="2"/>
    </font>
    <font>
      <b/>
      <sz val="9"/>
      <color indexed="8"/>
      <name val="Arial"/>
      <family val="2"/>
    </font>
    <font>
      <b/>
      <sz val="10"/>
      <color theme="3"/>
      <name val="Arial"/>
      <family val="2"/>
    </font>
    <font>
      <b/>
      <sz val="10"/>
      <color rgb="FFFF0000"/>
      <name val="Arial"/>
      <family val="2"/>
    </font>
    <font>
      <b/>
      <sz val="10"/>
      <name val="Times New Roman"/>
      <family val="1"/>
    </font>
    <font>
      <sz val="12"/>
      <name val="Arial"/>
      <family val="2"/>
    </font>
    <font>
      <b/>
      <i/>
      <sz val="14"/>
      <name val="Arial"/>
      <family val="2"/>
    </font>
    <font>
      <sz val="9"/>
      <name val="Arial"/>
      <family val="2"/>
    </font>
    <font>
      <sz val="8"/>
      <name val="Arial"/>
      <family val="2"/>
    </font>
    <font>
      <sz val="9"/>
      <color indexed="10"/>
      <name val="Arial"/>
      <family val="2"/>
    </font>
    <font>
      <b/>
      <sz val="12"/>
      <color rgb="FF00B050"/>
      <name val="Arial"/>
      <family val="2"/>
    </font>
    <font>
      <sz val="12"/>
      <color rgb="FF00B050"/>
      <name val="Arial"/>
      <family val="2"/>
    </font>
    <font>
      <b/>
      <sz val="12"/>
      <color theme="6" tint="-0.499984740745262"/>
      <name val="Arial"/>
      <family val="2"/>
    </font>
    <font>
      <sz val="10"/>
      <name val="Arial"/>
      <family val="2"/>
    </font>
    <font>
      <b/>
      <sz val="9"/>
      <color rgb="FF002060"/>
      <name val="Arial"/>
      <family val="2"/>
    </font>
    <font>
      <b/>
      <sz val="12"/>
      <color rgb="FF0070C0"/>
      <name val="Arial"/>
      <family val="2"/>
    </font>
    <font>
      <sz val="12"/>
      <color rgb="FF0070C0"/>
      <name val="Arial"/>
      <family val="2"/>
    </font>
    <font>
      <b/>
      <sz val="9"/>
      <color rgb="FFFF0000"/>
      <name val="Arial"/>
      <family val="2"/>
    </font>
    <font>
      <sz val="11"/>
      <name val="Arial"/>
      <family val="2"/>
    </font>
    <font>
      <b/>
      <sz val="9"/>
      <name val="Arial"/>
      <family val="2"/>
    </font>
    <font>
      <sz val="12"/>
      <color theme="3"/>
      <name val="Arial"/>
      <family val="2"/>
    </font>
    <font>
      <sz val="11"/>
      <color rgb="FFC00000"/>
      <name val="Arial"/>
      <family val="2"/>
    </font>
    <font>
      <sz val="12"/>
      <color theme="9" tint="-0.499984740745262"/>
      <name val="Arial"/>
      <family val="2"/>
    </font>
    <font>
      <sz val="12"/>
      <color rgb="FFC00000"/>
      <name val="Arial"/>
      <family val="2"/>
    </font>
    <font>
      <sz val="10"/>
      <color rgb="FF0070C0"/>
      <name val="Arial"/>
      <family val="2"/>
    </font>
    <font>
      <b/>
      <sz val="14"/>
      <name val="Arial"/>
      <family val="2"/>
    </font>
    <font>
      <b/>
      <sz val="12"/>
      <color theme="9" tint="-0.499984740745262"/>
      <name val="Arial"/>
      <family val="2"/>
    </font>
    <font>
      <b/>
      <sz val="11"/>
      <color theme="1"/>
      <name val="Arial"/>
      <family val="2"/>
    </font>
    <font>
      <sz val="14"/>
      <color theme="3"/>
      <name val="Arial"/>
      <family val="2"/>
    </font>
    <font>
      <sz val="16"/>
      <color theme="3"/>
      <name val="Arial"/>
      <family val="2"/>
    </font>
    <font>
      <b/>
      <sz val="9"/>
      <color indexed="10"/>
      <name val="Arial"/>
      <family val="2"/>
    </font>
    <font>
      <sz val="9"/>
      <name val="Arial Narrow"/>
      <family val="2"/>
    </font>
    <font>
      <sz val="9"/>
      <color indexed="10"/>
      <name val="Arial Narrow"/>
      <family val="2"/>
    </font>
    <font>
      <b/>
      <sz val="14"/>
      <color rgb="FFFF0000"/>
      <name val="Arial"/>
      <family val="2"/>
    </font>
    <font>
      <b/>
      <sz val="16"/>
      <color indexed="10"/>
      <name val="Arial"/>
      <family val="2"/>
    </font>
    <font>
      <sz val="12"/>
      <color theme="4" tint="-0.249977111117893"/>
      <name val="Arial"/>
      <family val="2"/>
    </font>
    <font>
      <b/>
      <sz val="12"/>
      <color theme="4" tint="-0.249977111117893"/>
      <name val="Arial"/>
      <family val="2"/>
    </font>
    <font>
      <i/>
      <sz val="12"/>
      <color theme="4" tint="-0.249977111117893"/>
      <name val="Arial"/>
      <family val="2"/>
    </font>
  </fonts>
  <fills count="13">
    <fill>
      <patternFill patternType="none"/>
    </fill>
    <fill>
      <patternFill patternType="gray125"/>
    </fill>
    <fill>
      <patternFill patternType="solid">
        <fgColor indexed="45"/>
        <bgColor indexed="26"/>
      </patternFill>
    </fill>
    <fill>
      <patternFill patternType="solid">
        <fgColor indexed="13"/>
        <bgColor indexed="64"/>
      </patternFill>
    </fill>
    <fill>
      <patternFill patternType="solid">
        <fgColor indexed="31"/>
        <bgColor indexed="22"/>
      </patternFill>
    </fill>
    <fill>
      <patternFill patternType="solid">
        <fgColor theme="6" tint="0.39997558519241921"/>
        <bgColor indexed="64"/>
      </patternFill>
    </fill>
    <fill>
      <patternFill patternType="solid">
        <fgColor theme="6" tint="0.39997558519241921"/>
        <bgColor indexed="22"/>
      </patternFill>
    </fill>
    <fill>
      <patternFill patternType="solid">
        <fgColor rgb="FFFF99CC"/>
        <bgColor indexed="64"/>
      </patternFill>
    </fill>
    <fill>
      <patternFill patternType="solid">
        <fgColor theme="5" tint="0.59999389629810485"/>
        <bgColor indexed="64"/>
      </patternFill>
    </fill>
    <fill>
      <patternFill patternType="solid">
        <fgColor theme="5" tint="0.59999389629810485"/>
        <bgColor indexed="22"/>
      </patternFill>
    </fill>
    <fill>
      <patternFill patternType="solid">
        <fgColor theme="7" tint="0.79998168889431442"/>
        <bgColor indexed="64"/>
      </patternFill>
    </fill>
    <fill>
      <patternFill patternType="solid">
        <fgColor indexed="43"/>
        <bgColor indexed="45"/>
      </patternFill>
    </fill>
    <fill>
      <patternFill patternType="solid">
        <fgColor rgb="FF92D050"/>
        <bgColor indexed="22"/>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8"/>
      </top>
      <bottom/>
      <diagonal/>
    </border>
    <border>
      <left/>
      <right/>
      <top style="medium">
        <color indexed="8"/>
      </top>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0" fontId="2" fillId="0" borderId="0"/>
  </cellStyleXfs>
  <cellXfs count="195">
    <xf numFmtId="0" fontId="0" fillId="0" borderId="0" xfId="0"/>
    <xf numFmtId="0" fontId="2" fillId="0" borderId="0" xfId="2"/>
    <xf numFmtId="0" fontId="4" fillId="0" borderId="0" xfId="2" applyFont="1"/>
    <xf numFmtId="0" fontId="2" fillId="0" borderId="0" xfId="2" applyAlignment="1">
      <alignment horizontal="center"/>
    </xf>
    <xf numFmtId="0" fontId="0" fillId="0" borderId="1" xfId="0" applyBorder="1" applyAlignment="1">
      <alignment horizontal="right" vertical="center"/>
    </xf>
    <xf numFmtId="0" fontId="5" fillId="0" borderId="1" xfId="2" applyFont="1" applyBorder="1" applyAlignment="1">
      <alignment horizontal="left"/>
    </xf>
    <xf numFmtId="14" fontId="5" fillId="0" borderId="1" xfId="2" applyNumberFormat="1" applyFont="1" applyBorder="1" applyAlignment="1">
      <alignment horizontal="left"/>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2" fillId="0" borderId="0" xfId="2" applyAlignment="1" applyProtection="1">
      <alignment vertical="center"/>
    </xf>
    <xf numFmtId="0" fontId="2" fillId="0" borderId="0" xfId="2" applyAlignment="1" applyProtection="1">
      <alignment horizontal="center" vertical="center"/>
    </xf>
    <xf numFmtId="2" fontId="7" fillId="0" borderId="0" xfId="2" applyNumberFormat="1" applyFont="1" applyBorder="1" applyAlignment="1" applyProtection="1">
      <alignment horizontal="center" vertical="center" wrapText="1"/>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9" fillId="0" borderId="7" xfId="2" applyFont="1" applyBorder="1" applyAlignment="1">
      <alignment horizontal="left" vertical="center"/>
    </xf>
    <xf numFmtId="0" fontId="9" fillId="0" borderId="8" xfId="2" applyFont="1" applyBorder="1" applyAlignment="1">
      <alignment horizontal="center" vertical="center"/>
    </xf>
    <xf numFmtId="0" fontId="0" fillId="0" borderId="9" xfId="2" applyFont="1" applyBorder="1" applyAlignment="1">
      <alignment horizontal="center" vertical="center"/>
    </xf>
    <xf numFmtId="0" fontId="0" fillId="0" borderId="10" xfId="2" applyFont="1" applyBorder="1" applyAlignment="1">
      <alignment horizontal="center" vertical="center"/>
    </xf>
    <xf numFmtId="0" fontId="0" fillId="0" borderId="11" xfId="2" applyFont="1" applyBorder="1" applyAlignment="1">
      <alignment horizontal="center" vertical="center"/>
    </xf>
    <xf numFmtId="0" fontId="0" fillId="0" borderId="0" xfId="2" applyFont="1" applyAlignment="1">
      <alignment horizontal="center" vertical="center"/>
    </xf>
    <xf numFmtId="0" fontId="10" fillId="0" borderId="0" xfId="2" applyFont="1" applyFill="1" applyAlignment="1">
      <alignment vertical="center"/>
    </xf>
    <xf numFmtId="0" fontId="7" fillId="0" borderId="0" xfId="2" applyFont="1" applyAlignment="1" applyProtection="1">
      <alignment vertical="center"/>
    </xf>
    <xf numFmtId="9" fontId="11" fillId="0" borderId="0" xfId="2" applyNumberFormat="1" applyFont="1" applyAlignment="1" applyProtection="1">
      <alignment horizontal="center" vertical="center"/>
    </xf>
    <xf numFmtId="0" fontId="11" fillId="0" borderId="0" xfId="2" applyFont="1" applyAlignment="1" applyProtection="1">
      <alignment vertical="center"/>
    </xf>
    <xf numFmtId="0" fontId="12" fillId="0" borderId="0" xfId="2" applyFont="1" applyAlignment="1">
      <alignment horizontal="center" vertical="center"/>
    </xf>
    <xf numFmtId="0" fontId="11" fillId="0" borderId="0" xfId="2" applyFont="1" applyAlignment="1" applyProtection="1">
      <alignment horizontal="center" vertical="center"/>
    </xf>
    <xf numFmtId="10" fontId="13" fillId="0" borderId="0" xfId="2" applyNumberFormat="1" applyFont="1" applyAlignment="1" applyProtection="1">
      <alignment vertical="center"/>
    </xf>
    <xf numFmtId="0" fontId="8" fillId="2" borderId="1" xfId="2" applyFont="1" applyFill="1" applyBorder="1" applyAlignment="1">
      <alignment vertical="center" wrapText="1"/>
    </xf>
    <xf numFmtId="0" fontId="14" fillId="2" borderId="1" xfId="2" applyFont="1" applyFill="1" applyBorder="1" applyAlignment="1">
      <alignment horizontal="left" vertical="center" wrapText="1"/>
    </xf>
    <xf numFmtId="9" fontId="15" fillId="2" borderId="1" xfId="2" applyNumberFormat="1" applyFont="1" applyFill="1" applyBorder="1" applyAlignment="1">
      <alignment horizontal="center" vertical="center" wrapText="1"/>
    </xf>
    <xf numFmtId="0" fontId="15" fillId="2" borderId="1" xfId="2" applyFont="1" applyFill="1" applyBorder="1" applyAlignment="1">
      <alignment horizontal="center" vertical="center" wrapText="1"/>
    </xf>
    <xf numFmtId="0" fontId="0" fillId="0" borderId="1" xfId="2" applyFont="1" applyBorder="1" applyAlignment="1">
      <alignment horizontal="center" vertical="center"/>
    </xf>
    <xf numFmtId="10" fontId="16" fillId="0" borderId="0" xfId="2" applyNumberFormat="1" applyFont="1" applyFill="1" applyAlignment="1" applyProtection="1">
      <alignment horizontal="left" vertical="center"/>
    </xf>
    <xf numFmtId="0" fontId="17" fillId="0" borderId="0" xfId="2" applyFont="1" applyAlignment="1" applyProtection="1">
      <alignment horizontal="right" vertical="center"/>
    </xf>
    <xf numFmtId="9" fontId="17" fillId="0" borderId="0" xfId="2" applyNumberFormat="1" applyFont="1" applyAlignment="1" applyProtection="1">
      <alignment horizontal="center" vertical="center"/>
    </xf>
    <xf numFmtId="0" fontId="13" fillId="0" borderId="0" xfId="2" applyFont="1" applyAlignment="1" applyProtection="1">
      <alignment vertical="center"/>
    </xf>
    <xf numFmtId="2" fontId="2" fillId="3" borderId="0" xfId="2" applyNumberFormat="1" applyFill="1" applyAlignment="1" applyProtection="1">
      <alignment vertical="center"/>
    </xf>
    <xf numFmtId="0" fontId="0" fillId="0" borderId="0" xfId="2" applyFont="1" applyAlignment="1" applyProtection="1">
      <alignment horizontal="center" vertical="center"/>
    </xf>
    <xf numFmtId="2" fontId="18" fillId="0" borderId="0" xfId="1" applyNumberFormat="1" applyFont="1" applyBorder="1" applyAlignment="1" applyProtection="1">
      <alignment vertical="center"/>
    </xf>
    <xf numFmtId="0" fontId="19" fillId="0" borderId="1" xfId="2" applyFont="1" applyBorder="1" applyAlignment="1">
      <alignment horizontal="center" vertical="center"/>
    </xf>
    <xf numFmtId="0" fontId="20" fillId="0" borderId="1" xfId="0" applyFont="1" applyBorder="1" applyAlignment="1">
      <alignment vertical="center" wrapText="1" readingOrder="1"/>
    </xf>
    <xf numFmtId="0" fontId="20" fillId="0" borderId="12" xfId="0" applyFont="1" applyBorder="1" applyAlignment="1">
      <alignment vertical="center" wrapText="1" readingOrder="1"/>
    </xf>
    <xf numFmtId="0" fontId="21" fillId="0" borderId="12" xfId="2" applyFont="1" applyBorder="1" applyAlignment="1">
      <alignment horizontal="center" vertical="center" wrapText="1"/>
    </xf>
    <xf numFmtId="0" fontId="22" fillId="4" borderId="12" xfId="2" applyFont="1" applyFill="1" applyBorder="1" applyAlignment="1" applyProtection="1">
      <alignment horizontal="center" vertical="center"/>
      <protection locked="0"/>
    </xf>
    <xf numFmtId="0" fontId="23" fillId="0" borderId="1" xfId="2" applyFont="1" applyFill="1" applyBorder="1" applyAlignment="1" applyProtection="1">
      <alignment horizontal="center" vertical="center"/>
      <protection hidden="1"/>
    </xf>
    <xf numFmtId="10" fontId="24" fillId="0" borderId="0" xfId="2" applyNumberFormat="1" applyFont="1" applyFill="1" applyAlignment="1" applyProtection="1">
      <alignment horizontal="left" vertical="center"/>
    </xf>
    <xf numFmtId="0" fontId="7" fillId="0" borderId="0" xfId="2" applyFont="1" applyAlignment="1" applyProtection="1">
      <alignment horizontal="right" vertical="center"/>
    </xf>
    <xf numFmtId="9" fontId="7" fillId="0" borderId="0" xfId="2" applyNumberFormat="1" applyFont="1" applyAlignment="1" applyProtection="1">
      <alignment horizontal="center" vertical="center"/>
    </xf>
    <xf numFmtId="2" fontId="7" fillId="0" borderId="0" xfId="2" applyNumberFormat="1" applyFont="1" applyAlignment="1" applyProtection="1">
      <alignment horizontal="center" vertical="center"/>
    </xf>
    <xf numFmtId="10" fontId="0" fillId="0" borderId="0" xfId="2" applyNumberFormat="1" applyFont="1" applyAlignment="1" applyProtection="1">
      <alignment vertical="center"/>
    </xf>
    <xf numFmtId="0" fontId="25" fillId="0" borderId="13" xfId="0" applyFont="1" applyBorder="1" applyAlignment="1">
      <alignment horizontal="center" vertical="center" wrapText="1" readingOrder="1"/>
    </xf>
    <xf numFmtId="0" fontId="26" fillId="0" borderId="14" xfId="0" applyFont="1" applyBorder="1" applyAlignment="1">
      <alignment vertical="center" wrapText="1" readingOrder="1"/>
    </xf>
    <xf numFmtId="0" fontId="20" fillId="5" borderId="14" xfId="2" applyFont="1" applyFill="1" applyBorder="1" applyAlignment="1">
      <alignment horizontal="center" vertical="center" wrapText="1"/>
    </xf>
    <xf numFmtId="0" fontId="27" fillId="6" borderId="14" xfId="2" applyFont="1" applyFill="1" applyBorder="1" applyAlignment="1" applyProtection="1">
      <alignment horizontal="center" vertical="center"/>
      <protection locked="0"/>
    </xf>
    <xf numFmtId="0" fontId="28" fillId="0" borderId="1" xfId="2" applyFont="1" applyFill="1" applyBorder="1" applyAlignment="1" applyProtection="1">
      <alignment horizontal="center" vertical="center"/>
      <protection hidden="1"/>
    </xf>
    <xf numFmtId="1" fontId="24" fillId="0" borderId="0" xfId="2" applyNumberFormat="1" applyFont="1" applyFill="1" applyAlignment="1" applyProtection="1">
      <alignment horizontal="left" vertical="center"/>
    </xf>
    <xf numFmtId="0" fontId="25" fillId="0" borderId="15" xfId="0" applyFont="1" applyBorder="1" applyAlignment="1">
      <alignment horizontal="center" vertical="center" wrapText="1" readingOrder="1"/>
    </xf>
    <xf numFmtId="0" fontId="26" fillId="0" borderId="1" xfId="0" applyFont="1" applyBorder="1" applyAlignment="1">
      <alignment vertical="center" wrapText="1" readingOrder="1"/>
    </xf>
    <xf numFmtId="0" fontId="20" fillId="5" borderId="1" xfId="2" applyFont="1" applyFill="1" applyBorder="1" applyAlignment="1">
      <alignment horizontal="center" vertical="center" wrapText="1"/>
    </xf>
    <xf numFmtId="0" fontId="27" fillId="6" borderId="1" xfId="2" applyFont="1" applyFill="1" applyBorder="1" applyAlignment="1" applyProtection="1">
      <alignment horizontal="center" vertical="center"/>
      <protection locked="0"/>
    </xf>
    <xf numFmtId="0" fontId="25" fillId="0" borderId="16" xfId="0" applyFont="1" applyBorder="1" applyAlignment="1">
      <alignment horizontal="center" vertical="center" wrapText="1" readingOrder="1"/>
    </xf>
    <xf numFmtId="0" fontId="29" fillId="6" borderId="1" xfId="2" applyFont="1" applyFill="1" applyBorder="1" applyAlignment="1" applyProtection="1">
      <alignment horizontal="center" vertical="center"/>
      <protection locked="0"/>
    </xf>
    <xf numFmtId="0" fontId="30" fillId="0" borderId="17" xfId="0" applyFont="1" applyBorder="1" applyAlignment="1">
      <alignment horizontal="center" vertical="center" wrapText="1" readingOrder="1"/>
    </xf>
    <xf numFmtId="0" fontId="31" fillId="0" borderId="17" xfId="0" applyFont="1" applyBorder="1" applyAlignment="1">
      <alignment vertical="center" wrapText="1" readingOrder="1"/>
    </xf>
    <xf numFmtId="9" fontId="32" fillId="0" borderId="0" xfId="1" applyFont="1" applyFill="1" applyAlignment="1" applyProtection="1">
      <alignment horizontal="left" vertical="center"/>
    </xf>
    <xf numFmtId="0" fontId="20" fillId="0" borderId="16" xfId="0" applyFont="1" applyBorder="1" applyAlignment="1">
      <alignment vertical="center" wrapText="1" readingOrder="1"/>
    </xf>
    <xf numFmtId="0" fontId="21" fillId="0" borderId="16" xfId="2" applyFont="1" applyBorder="1" applyAlignment="1">
      <alignment horizontal="center" vertical="center" wrapText="1"/>
    </xf>
    <xf numFmtId="0" fontId="22" fillId="4" borderId="16" xfId="2" applyFont="1" applyFill="1" applyBorder="1" applyAlignment="1" applyProtection="1">
      <alignment horizontal="center" vertical="center"/>
      <protection locked="0"/>
    </xf>
    <xf numFmtId="0" fontId="20" fillId="0" borderId="12" xfId="0" applyFont="1" applyBorder="1" applyAlignment="1">
      <alignment horizontal="center" vertical="center" wrapText="1" readingOrder="1"/>
    </xf>
    <xf numFmtId="0" fontId="25" fillId="0" borderId="12" xfId="0" applyFont="1" applyBorder="1" applyAlignment="1">
      <alignment horizontal="center" vertical="center" wrapText="1" readingOrder="1"/>
    </xf>
    <xf numFmtId="0" fontId="21" fillId="5" borderId="1" xfId="2" applyFont="1" applyFill="1" applyBorder="1" applyAlignment="1">
      <alignment horizontal="center" vertical="center" wrapText="1"/>
    </xf>
    <xf numFmtId="1" fontId="33" fillId="0" borderId="1" xfId="2" applyNumberFormat="1" applyFont="1" applyFill="1" applyBorder="1" applyAlignment="1" applyProtection="1">
      <alignment horizontal="center" vertical="center"/>
      <protection hidden="1"/>
    </xf>
    <xf numFmtId="0" fontId="20" fillId="0" borderId="15" xfId="0" applyFont="1" applyBorder="1" applyAlignment="1">
      <alignment horizontal="center" vertical="center" wrapText="1" readingOrder="1"/>
    </xf>
    <xf numFmtId="0" fontId="20" fillId="0" borderId="16" xfId="0" applyFont="1" applyBorder="1" applyAlignment="1">
      <alignment horizontal="center" vertical="center" wrapText="1" readingOrder="1"/>
    </xf>
    <xf numFmtId="0" fontId="31" fillId="0" borderId="1" xfId="0" applyFont="1" applyBorder="1" applyAlignment="1">
      <alignment vertical="center" wrapText="1" readingOrder="1"/>
    </xf>
    <xf numFmtId="0" fontId="33" fillId="0" borderId="1" xfId="2" applyFont="1" applyFill="1" applyBorder="1" applyAlignment="1" applyProtection="1">
      <alignment horizontal="center" vertical="center"/>
      <protection hidden="1"/>
    </xf>
    <xf numFmtId="9" fontId="34" fillId="0" borderId="0" xfId="1" applyFont="1" applyFill="1" applyAlignment="1" applyProtection="1">
      <alignment horizontal="left" vertical="center"/>
    </xf>
    <xf numFmtId="0" fontId="30" fillId="0" borderId="1" xfId="0" applyFont="1" applyBorder="1" applyAlignment="1">
      <alignment horizontal="center" vertical="center" wrapText="1" readingOrder="1"/>
    </xf>
    <xf numFmtId="0" fontId="21" fillId="0" borderId="1" xfId="2" applyFont="1" applyBorder="1" applyAlignment="1">
      <alignment horizontal="center" vertical="center" wrapText="1"/>
    </xf>
    <xf numFmtId="0" fontId="22" fillId="4" borderId="1" xfId="2" applyFont="1" applyFill="1" applyBorder="1" applyAlignment="1" applyProtection="1">
      <alignment horizontal="center" vertical="center"/>
      <protection locked="0"/>
    </xf>
    <xf numFmtId="0" fontId="1" fillId="7" borderId="1" xfId="0" applyFont="1" applyFill="1" applyBorder="1" applyAlignment="1">
      <alignment vertical="center" wrapText="1"/>
    </xf>
    <xf numFmtId="0" fontId="20" fillId="0" borderId="12" xfId="0" applyFont="1" applyBorder="1" applyAlignment="1">
      <alignment horizontal="left" vertical="center" wrapText="1" readingOrder="1"/>
    </xf>
    <xf numFmtId="0" fontId="21" fillId="5" borderId="14" xfId="2" applyFont="1" applyFill="1" applyBorder="1" applyAlignment="1">
      <alignment horizontal="center" vertical="center" wrapText="1"/>
    </xf>
    <xf numFmtId="0" fontId="21" fillId="5" borderId="17" xfId="2" applyFont="1" applyFill="1" applyBorder="1" applyAlignment="1">
      <alignment horizontal="center" vertical="center" wrapText="1"/>
    </xf>
    <xf numFmtId="0" fontId="14" fillId="2" borderId="16" xfId="2" applyFont="1" applyFill="1" applyBorder="1" applyAlignment="1">
      <alignment horizontal="left" vertical="center" wrapText="1"/>
    </xf>
    <xf numFmtId="9" fontId="15" fillId="2" borderId="16" xfId="2" applyNumberFormat="1" applyFont="1" applyFill="1" applyBorder="1" applyAlignment="1">
      <alignment horizontal="center" vertical="center" wrapText="1"/>
    </xf>
    <xf numFmtId="0" fontId="15" fillId="2" borderId="16" xfId="2" applyFont="1" applyFill="1" applyBorder="1" applyAlignment="1">
      <alignment horizontal="center" vertical="center" wrapText="1"/>
    </xf>
    <xf numFmtId="0" fontId="36" fillId="0" borderId="12" xfId="0" applyFont="1" applyBorder="1" applyAlignment="1">
      <alignment vertical="center" wrapText="1" readingOrder="1"/>
    </xf>
    <xf numFmtId="9" fontId="7" fillId="0" borderId="0" xfId="1" applyFont="1" applyAlignment="1" applyProtection="1">
      <alignment horizontal="right" vertical="center"/>
    </xf>
    <xf numFmtId="0" fontId="37" fillId="0" borderId="14" xfId="0" applyFont="1" applyBorder="1" applyAlignment="1">
      <alignment vertical="center" wrapText="1" readingOrder="1"/>
    </xf>
    <xf numFmtId="0" fontId="21" fillId="8" borderId="14" xfId="2" applyFont="1" applyFill="1" applyBorder="1" applyAlignment="1">
      <alignment horizontal="center" vertical="center" wrapText="1"/>
    </xf>
    <xf numFmtId="0" fontId="22" fillId="9" borderId="14" xfId="2" applyFont="1" applyFill="1" applyBorder="1" applyAlignment="1" applyProtection="1">
      <alignment horizontal="center" vertical="center"/>
      <protection locked="0"/>
    </xf>
    <xf numFmtId="0" fontId="35" fillId="0" borderId="16" xfId="0" applyFont="1" applyBorder="1" applyAlignment="1">
      <alignment vertical="center" wrapText="1" readingOrder="1"/>
    </xf>
    <xf numFmtId="0" fontId="21" fillId="8" borderId="16" xfId="2" applyFont="1" applyFill="1" applyBorder="1" applyAlignment="1">
      <alignment horizontal="center" vertical="center" wrapText="1"/>
    </xf>
    <xf numFmtId="0" fontId="22" fillId="9" borderId="16" xfId="2" applyFont="1" applyFill="1" applyBorder="1" applyAlignment="1" applyProtection="1">
      <alignment horizontal="center" vertical="center"/>
      <protection locked="0"/>
    </xf>
    <xf numFmtId="0" fontId="30" fillId="0" borderId="17" xfId="0" applyFont="1" applyBorder="1" applyAlignment="1">
      <alignment vertical="center" wrapText="1" readingOrder="1"/>
    </xf>
    <xf numFmtId="0" fontId="21" fillId="8" borderId="17" xfId="2" applyFont="1" applyFill="1" applyBorder="1" applyAlignment="1">
      <alignment horizontal="center" vertical="center" wrapText="1"/>
    </xf>
    <xf numFmtId="0" fontId="22" fillId="9" borderId="17" xfId="2" applyFont="1" applyFill="1" applyBorder="1" applyAlignment="1" applyProtection="1">
      <alignment horizontal="center" vertical="center"/>
      <protection locked="0"/>
    </xf>
    <xf numFmtId="1" fontId="34" fillId="0" borderId="0" xfId="1" applyNumberFormat="1" applyFont="1" applyFill="1" applyAlignment="1" applyProtection="1">
      <alignment horizontal="left" vertical="center"/>
    </xf>
    <xf numFmtId="0" fontId="38" fillId="0" borderId="16" xfId="0" applyFont="1" applyBorder="1" applyAlignment="1">
      <alignment vertical="center" wrapText="1" readingOrder="1"/>
    </xf>
    <xf numFmtId="0" fontId="38" fillId="0" borderId="12" xfId="0" applyFont="1" applyBorder="1" applyAlignment="1">
      <alignment vertical="center" wrapText="1" readingOrder="1"/>
    </xf>
    <xf numFmtId="0" fontId="22" fillId="9" borderId="12" xfId="2" applyFont="1" applyFill="1" applyBorder="1" applyAlignment="1" applyProtection="1">
      <alignment horizontal="center" vertical="center"/>
      <protection locked="0"/>
    </xf>
    <xf numFmtId="0" fontId="30" fillId="0" borderId="14" xfId="0" applyFont="1" applyBorder="1" applyAlignment="1">
      <alignment vertical="center" wrapText="1" readingOrder="1"/>
    </xf>
    <xf numFmtId="0" fontId="21" fillId="8" borderId="1" xfId="2" applyFont="1" applyFill="1" applyBorder="1" applyAlignment="1">
      <alignment horizontal="center" vertical="center" wrapText="1"/>
    </xf>
    <xf numFmtId="0" fontId="22" fillId="9" borderId="1" xfId="2" applyFont="1" applyFill="1" applyBorder="1" applyAlignment="1" applyProtection="1">
      <alignment horizontal="center" vertical="center"/>
      <protection locked="0"/>
    </xf>
    <xf numFmtId="0" fontId="39" fillId="0" borderId="1" xfId="0" applyFont="1" applyBorder="1" applyAlignment="1">
      <alignment vertical="center" wrapText="1" readingOrder="1"/>
    </xf>
    <xf numFmtId="0" fontId="21" fillId="8" borderId="12" xfId="2" applyFont="1" applyFill="1" applyBorder="1" applyAlignment="1">
      <alignment horizontal="center" vertical="center" wrapText="1"/>
    </xf>
    <xf numFmtId="0" fontId="34" fillId="6" borderId="17" xfId="2" applyFont="1" applyFill="1" applyBorder="1" applyAlignment="1" applyProtection="1">
      <alignment horizontal="center" vertical="center"/>
      <protection locked="0"/>
    </xf>
    <xf numFmtId="0" fontId="22" fillId="6" borderId="17" xfId="2" applyFont="1" applyFill="1" applyBorder="1" applyAlignment="1" applyProtection="1">
      <alignment horizontal="center" vertical="center"/>
      <protection locked="0"/>
    </xf>
    <xf numFmtId="0" fontId="40" fillId="2" borderId="16" xfId="2" applyFont="1" applyFill="1" applyBorder="1" applyAlignment="1">
      <alignment horizontal="left" vertical="center" wrapText="1"/>
    </xf>
    <xf numFmtId="0" fontId="22" fillId="6" borderId="14" xfId="2" applyFont="1" applyFill="1" applyBorder="1" applyAlignment="1" applyProtection="1">
      <alignment horizontal="center" vertical="center"/>
      <protection locked="0"/>
    </xf>
    <xf numFmtId="0" fontId="41" fillId="0" borderId="1" xfId="0" applyFont="1" applyBorder="1" applyAlignment="1">
      <alignment vertical="center" wrapText="1" readingOrder="1"/>
    </xf>
    <xf numFmtId="0" fontId="22" fillId="6" borderId="1" xfId="2" applyFont="1" applyFill="1" applyBorder="1" applyAlignment="1" applyProtection="1">
      <alignment horizontal="center" vertical="center"/>
      <protection locked="0"/>
    </xf>
    <xf numFmtId="0" fontId="41" fillId="0" borderId="12" xfId="0" applyFont="1" applyBorder="1" applyAlignment="1">
      <alignment vertical="center" wrapText="1" readingOrder="1"/>
    </xf>
    <xf numFmtId="0" fontId="21" fillId="0" borderId="17" xfId="2" applyFont="1" applyBorder="1" applyAlignment="1">
      <alignment horizontal="center" vertical="center" wrapText="1"/>
    </xf>
    <xf numFmtId="0" fontId="22" fillId="4" borderId="17" xfId="2" applyFont="1" applyFill="1" applyBorder="1" applyAlignment="1" applyProtection="1">
      <alignment horizontal="center" vertical="center"/>
      <protection locked="0"/>
    </xf>
    <xf numFmtId="0" fontId="21" fillId="0" borderId="15" xfId="2" applyFont="1" applyBorder="1" applyAlignment="1">
      <alignment horizontal="center" vertical="center" wrapText="1"/>
    </xf>
    <xf numFmtId="0" fontId="22" fillId="4" borderId="15" xfId="2" applyFont="1" applyFill="1" applyBorder="1" applyAlignment="1" applyProtection="1">
      <alignment horizontal="center" vertical="center"/>
      <protection locked="0"/>
    </xf>
    <xf numFmtId="0" fontId="34" fillId="6" borderId="14" xfId="2" applyFont="1" applyFill="1" applyBorder="1" applyAlignment="1" applyProtection="1">
      <alignment horizontal="center" vertical="center"/>
      <protection locked="0"/>
    </xf>
    <xf numFmtId="0" fontId="34" fillId="4" borderId="1" xfId="2" applyFont="1" applyFill="1" applyBorder="1" applyAlignment="1" applyProtection="1">
      <alignment horizontal="center" vertical="center"/>
      <protection locked="0"/>
    </xf>
    <xf numFmtId="0" fontId="0" fillId="0" borderId="0" xfId="2" applyFont="1" applyAlignment="1">
      <alignment vertical="center"/>
    </xf>
    <xf numFmtId="0" fontId="7" fillId="0" borderId="0" xfId="2" applyFont="1" applyBorder="1" applyAlignment="1">
      <alignment horizontal="right" vertical="center"/>
    </xf>
    <xf numFmtId="0" fontId="0" fillId="0" borderId="0" xfId="2" applyFont="1" applyAlignment="1">
      <alignment vertical="center" wrapText="1"/>
    </xf>
    <xf numFmtId="0" fontId="33" fillId="0" borderId="1" xfId="2" applyFont="1" applyBorder="1" applyAlignment="1">
      <alignment horizontal="right" vertical="center"/>
    </xf>
    <xf numFmtId="2" fontId="42" fillId="0" borderId="1" xfId="2" applyNumberFormat="1" applyFont="1" applyFill="1" applyBorder="1" applyAlignment="1" applyProtection="1">
      <alignment vertical="center"/>
    </xf>
    <xf numFmtId="1" fontId="33" fillId="0" borderId="0" xfId="2" applyNumberFormat="1" applyFont="1" applyFill="1" applyBorder="1" applyAlignment="1" applyProtection="1">
      <alignment horizontal="left" vertical="center"/>
    </xf>
    <xf numFmtId="2" fontId="7" fillId="0" borderId="0" xfId="2" applyNumberFormat="1" applyFont="1" applyAlignment="1" applyProtection="1">
      <alignment horizontal="right" vertical="center"/>
    </xf>
    <xf numFmtId="0" fontId="33" fillId="0" borderId="1" xfId="2" applyFont="1" applyBorder="1" applyAlignment="1">
      <alignment horizontal="center" vertical="center"/>
    </xf>
    <xf numFmtId="1" fontId="33" fillId="0" borderId="0" xfId="2" applyNumberFormat="1" applyFont="1" applyFill="1" applyBorder="1" applyAlignment="1" applyProtection="1">
      <alignment horizontal="left" vertical="center"/>
    </xf>
    <xf numFmtId="0" fontId="33" fillId="0" borderId="18" xfId="2" applyFont="1" applyBorder="1" applyAlignment="1">
      <alignment horizontal="center" vertical="center"/>
    </xf>
    <xf numFmtId="0" fontId="33" fillId="0" borderId="19" xfId="2" applyFont="1" applyBorder="1" applyAlignment="1">
      <alignment horizontal="center" vertical="center"/>
    </xf>
    <xf numFmtId="164" fontId="42" fillId="0" borderId="1" xfId="2" applyNumberFormat="1" applyFont="1" applyFill="1" applyBorder="1" applyAlignment="1" applyProtection="1">
      <alignment horizontal="center" vertical="center"/>
    </xf>
    <xf numFmtId="0" fontId="43" fillId="0" borderId="1" xfId="2" applyFont="1" applyBorder="1" applyAlignment="1">
      <alignment horizontal="right" vertical="center"/>
    </xf>
    <xf numFmtId="2" fontId="44" fillId="10" borderId="1" xfId="2" applyNumberFormat="1" applyFont="1" applyFill="1" applyBorder="1" applyAlignment="1">
      <alignment horizontal="center" vertical="center"/>
    </xf>
    <xf numFmtId="0" fontId="24" fillId="0" borderId="0" xfId="2" applyFont="1" applyFill="1" applyAlignment="1" applyProtection="1">
      <alignment vertical="center"/>
    </xf>
    <xf numFmtId="0" fontId="5" fillId="0" borderId="20" xfId="2" applyFont="1" applyBorder="1" applyAlignment="1">
      <alignment horizontal="right" vertical="center"/>
    </xf>
    <xf numFmtId="0" fontId="5" fillId="0" borderId="21" xfId="2" applyFont="1" applyBorder="1" applyAlignment="1">
      <alignment horizontal="right" vertical="center"/>
    </xf>
    <xf numFmtId="2" fontId="14" fillId="10" borderId="1" xfId="2" applyNumberFormat="1" applyFont="1" applyFill="1" applyBorder="1" applyAlignment="1">
      <alignment horizontal="center" vertical="center"/>
    </xf>
    <xf numFmtId="1" fontId="20" fillId="0" borderId="1" xfId="2" applyNumberFormat="1" applyFont="1" applyFill="1" applyBorder="1" applyAlignment="1" applyProtection="1">
      <alignment horizontal="left" vertical="center"/>
    </xf>
    <xf numFmtId="1" fontId="20" fillId="0" borderId="22" xfId="2" applyNumberFormat="1" applyFont="1" applyFill="1" applyBorder="1" applyAlignment="1" applyProtection="1">
      <alignment horizontal="left" vertical="center"/>
    </xf>
    <xf numFmtId="0" fontId="7" fillId="0" borderId="0" xfId="2" applyFont="1" applyAlignment="1">
      <alignment vertical="center"/>
    </xf>
    <xf numFmtId="9" fontId="7" fillId="0" borderId="0" xfId="2" applyNumberFormat="1" applyFont="1" applyAlignment="1">
      <alignment horizontal="center" vertical="center"/>
    </xf>
    <xf numFmtId="0" fontId="13" fillId="0" borderId="0" xfId="2" applyFont="1" applyAlignment="1">
      <alignment vertical="center"/>
    </xf>
    <xf numFmtId="2" fontId="7" fillId="0" borderId="0" xfId="2" applyNumberFormat="1" applyFont="1" applyAlignment="1">
      <alignment horizontal="center" vertical="center"/>
    </xf>
    <xf numFmtId="0" fontId="13" fillId="0" borderId="0" xfId="2" applyFont="1" applyAlignment="1">
      <alignment horizontal="center" vertical="center"/>
    </xf>
    <xf numFmtId="10" fontId="13" fillId="0" borderId="0" xfId="2" applyNumberFormat="1" applyFont="1" applyAlignment="1">
      <alignment vertical="center"/>
    </xf>
    <xf numFmtId="2" fontId="20" fillId="10" borderId="17" xfId="2" applyNumberFormat="1" applyFont="1" applyFill="1" applyBorder="1" applyAlignment="1">
      <alignment horizontal="center" vertical="center"/>
    </xf>
    <xf numFmtId="0" fontId="5" fillId="10" borderId="23" xfId="2" applyFont="1" applyFill="1" applyBorder="1" applyAlignment="1">
      <alignment horizontal="center" vertical="center"/>
    </xf>
    <xf numFmtId="0" fontId="5" fillId="10" borderId="24" xfId="2" applyFont="1" applyFill="1" applyBorder="1" applyAlignment="1">
      <alignment horizontal="center" vertical="center"/>
    </xf>
    <xf numFmtId="0" fontId="45" fillId="0" borderId="0" xfId="2" applyFont="1" applyFill="1" applyAlignment="1">
      <alignment horizontal="left" vertical="center"/>
    </xf>
    <xf numFmtId="2" fontId="7" fillId="0" borderId="0" xfId="2" applyNumberFormat="1" applyFont="1" applyAlignment="1">
      <alignment vertical="center"/>
    </xf>
    <xf numFmtId="0" fontId="24" fillId="0" borderId="0" xfId="2" applyFont="1" applyFill="1" applyAlignment="1">
      <alignment vertical="center"/>
    </xf>
    <xf numFmtId="0" fontId="0" fillId="11" borderId="25" xfId="2" applyFont="1" applyFill="1" applyBorder="1" applyAlignment="1">
      <alignment horizontal="center" vertical="center"/>
    </xf>
    <xf numFmtId="0" fontId="0" fillId="11" borderId="7" xfId="2" applyFont="1" applyFill="1" applyBorder="1" applyAlignment="1">
      <alignment horizontal="center" vertical="center"/>
    </xf>
    <xf numFmtId="0" fontId="0" fillId="11" borderId="26" xfId="2" applyFont="1" applyFill="1" applyBorder="1" applyAlignment="1">
      <alignment horizontal="center" vertical="center"/>
    </xf>
    <xf numFmtId="0" fontId="24" fillId="0" borderId="0" xfId="2" applyFont="1" applyFill="1" applyAlignment="1">
      <alignment horizontal="center" vertical="center"/>
    </xf>
    <xf numFmtId="0" fontId="46" fillId="0" borderId="27" xfId="2" applyFont="1" applyBorder="1" applyAlignment="1" applyProtection="1">
      <alignment vertical="top" wrapText="1"/>
      <protection locked="0"/>
    </xf>
    <xf numFmtId="0" fontId="46" fillId="0" borderId="28" xfId="2" applyFont="1" applyBorder="1" applyAlignment="1" applyProtection="1">
      <alignment horizontal="center" vertical="top" wrapText="1"/>
      <protection locked="0"/>
    </xf>
    <xf numFmtId="0" fontId="46" fillId="0" borderId="29" xfId="2" applyFont="1" applyBorder="1" applyAlignment="1" applyProtection="1">
      <alignment horizontal="center" vertical="top" wrapText="1"/>
      <protection locked="0"/>
    </xf>
    <xf numFmtId="0" fontId="46" fillId="0" borderId="30" xfId="2" applyFont="1" applyBorder="1" applyAlignment="1" applyProtection="1">
      <alignment vertical="top" wrapText="1"/>
      <protection locked="0"/>
    </xf>
    <xf numFmtId="0" fontId="46" fillId="0" borderId="31" xfId="2" applyFont="1" applyBorder="1" applyAlignment="1" applyProtection="1">
      <alignment vertical="top" wrapText="1"/>
      <protection locked="0"/>
    </xf>
    <xf numFmtId="0" fontId="47" fillId="0" borderId="0" xfId="2" applyFont="1" applyFill="1" applyAlignment="1">
      <alignment vertical="top" wrapText="1"/>
    </xf>
    <xf numFmtId="0" fontId="46" fillId="0" borderId="0" xfId="2" applyFont="1" applyAlignment="1" applyProtection="1">
      <alignment vertical="top" wrapText="1"/>
      <protection locked="0"/>
    </xf>
    <xf numFmtId="0" fontId="2" fillId="0" borderId="0" xfId="2" applyBorder="1"/>
    <xf numFmtId="0" fontId="8" fillId="0" borderId="32" xfId="2" applyFont="1" applyBorder="1" applyAlignment="1">
      <alignment horizontal="center" vertical="center" wrapText="1"/>
    </xf>
    <xf numFmtId="0" fontId="8" fillId="0" borderId="33" xfId="2" applyFont="1" applyBorder="1" applyAlignment="1">
      <alignment horizontal="center" vertical="center"/>
    </xf>
    <xf numFmtId="0" fontId="8" fillId="0" borderId="19" xfId="2" applyFont="1" applyBorder="1" applyAlignment="1">
      <alignment horizontal="center" vertical="center"/>
    </xf>
    <xf numFmtId="0" fontId="8" fillId="0" borderId="1" xfId="2" applyFont="1" applyBorder="1" applyAlignment="1">
      <alignment horizontal="center" vertical="center"/>
    </xf>
    <xf numFmtId="0" fontId="8" fillId="0" borderId="0" xfId="2" applyFont="1" applyAlignment="1">
      <alignment horizontal="center" vertical="center"/>
    </xf>
    <xf numFmtId="0" fontId="0" fillId="0" borderId="0" xfId="2" applyFont="1" applyBorder="1" applyAlignment="1" applyProtection="1">
      <alignment horizontal="center" vertical="center" wrapText="1"/>
      <protection locked="0"/>
    </xf>
    <xf numFmtId="0" fontId="0" fillId="0" borderId="34" xfId="2" applyFont="1" applyBorder="1" applyAlignment="1" applyProtection="1">
      <alignment horizontal="center" vertical="center" wrapText="1"/>
      <protection locked="0"/>
    </xf>
    <xf numFmtId="0" fontId="0" fillId="0" borderId="22" xfId="2" applyFont="1" applyBorder="1" applyAlignment="1" applyProtection="1">
      <alignment horizontal="center" vertical="center"/>
      <protection locked="0"/>
    </xf>
    <xf numFmtId="14" fontId="0" fillId="0" borderId="19" xfId="2" applyNumberFormat="1" applyFont="1" applyBorder="1" applyAlignment="1" applyProtection="1">
      <alignment horizontal="center" vertical="center"/>
      <protection locked="0"/>
    </xf>
    <xf numFmtId="14" fontId="0" fillId="0" borderId="1" xfId="2" applyNumberFormat="1" applyFont="1" applyBorder="1" applyAlignment="1" applyProtection="1">
      <alignment horizontal="center" vertical="center"/>
      <protection locked="0"/>
    </xf>
    <xf numFmtId="0" fontId="0" fillId="0" borderId="0" xfId="2" applyFont="1" applyAlignment="1" applyProtection="1">
      <alignment horizontal="center" vertical="center"/>
      <protection locked="0"/>
    </xf>
    <xf numFmtId="0" fontId="0" fillId="0" borderId="0" xfId="2" applyFont="1" applyBorder="1" applyAlignment="1" applyProtection="1">
      <alignment horizontal="center" vertical="center"/>
      <protection locked="0"/>
    </xf>
    <xf numFmtId="0" fontId="0" fillId="0" borderId="35" xfId="2" applyFont="1" applyBorder="1" applyAlignment="1" applyProtection="1">
      <alignment horizontal="center" vertical="center" wrapText="1"/>
      <protection locked="0"/>
    </xf>
    <xf numFmtId="0" fontId="0" fillId="0" borderId="36" xfId="2" applyFont="1" applyBorder="1" applyAlignment="1" applyProtection="1">
      <alignment horizontal="center" vertical="center"/>
      <protection locked="0"/>
    </xf>
    <xf numFmtId="0" fontId="0" fillId="0" borderId="0" xfId="2" applyFont="1" applyBorder="1" applyAlignment="1">
      <alignment vertical="center"/>
    </xf>
    <xf numFmtId="0" fontId="48" fillId="0" borderId="1" xfId="2" applyFont="1" applyBorder="1" applyAlignment="1">
      <alignment horizontal="right" vertical="center"/>
    </xf>
    <xf numFmtId="2" fontId="49" fillId="10" borderId="1" xfId="2" applyNumberFormat="1" applyFont="1" applyFill="1" applyBorder="1" applyAlignment="1">
      <alignment horizontal="center" vertical="center"/>
    </xf>
    <xf numFmtId="0" fontId="3" fillId="0" borderId="1" xfId="2" applyFont="1" applyBorder="1" applyAlignment="1">
      <alignment horizontal="center"/>
    </xf>
    <xf numFmtId="0" fontId="22" fillId="12" borderId="12" xfId="2" applyFont="1" applyFill="1" applyBorder="1" applyAlignment="1" applyProtection="1">
      <alignment horizontal="center" vertical="center"/>
      <protection locked="0"/>
    </xf>
    <xf numFmtId="0" fontId="22" fillId="12" borderId="16" xfId="2" applyFont="1" applyFill="1" applyBorder="1" applyAlignment="1" applyProtection="1">
      <alignment horizontal="center" vertical="center"/>
      <protection locked="0"/>
    </xf>
    <xf numFmtId="0" fontId="30" fillId="0" borderId="1" xfId="0" applyFont="1" applyBorder="1" applyAlignment="1">
      <alignment vertical="center" wrapText="1" readingOrder="1"/>
    </xf>
    <xf numFmtId="0" fontId="37" fillId="0" borderId="1" xfId="0" applyFont="1" applyBorder="1" applyAlignment="1">
      <alignment vertical="center" wrapText="1" readingOrder="1"/>
    </xf>
    <xf numFmtId="0" fontId="20" fillId="0" borderId="16" xfId="0" applyFont="1" applyFill="1" applyBorder="1" applyAlignment="1">
      <alignment vertical="center" wrapText="1" readingOrder="1"/>
    </xf>
    <xf numFmtId="0" fontId="20" fillId="0" borderId="1" xfId="0" applyFont="1" applyFill="1" applyBorder="1" applyAlignment="1">
      <alignment vertical="center" wrapText="1" readingOrder="1"/>
    </xf>
    <xf numFmtId="0" fontId="50" fillId="0" borderId="17" xfId="0" applyFont="1" applyBorder="1" applyAlignment="1">
      <alignment vertical="center" wrapText="1" readingOrder="1"/>
    </xf>
    <xf numFmtId="0" fontId="50" fillId="0" borderId="1" xfId="0" applyFont="1" applyBorder="1" applyAlignment="1">
      <alignment vertical="center" wrapText="1" readingOrder="1"/>
    </xf>
    <xf numFmtId="0" fontId="52" fillId="0" borderId="1" xfId="0" applyFont="1" applyBorder="1" applyAlignment="1">
      <alignment vertical="center" wrapText="1" readingOrder="1"/>
    </xf>
  </cellXfs>
  <cellStyles count="3">
    <cellStyle name="Excel Built-in Normal" xfId="2"/>
    <cellStyle name="Normal" xfId="0" builtinId="0"/>
    <cellStyle name="Pourcentage" xfId="1" builtinId="5"/>
  </cellStyles>
  <dxfs count="14">
    <dxf>
      <fill>
        <patternFill>
          <bgColor rgb="FF92D050"/>
        </patternFill>
      </fill>
    </dxf>
    <dxf>
      <fill>
        <patternFill>
          <bgColor rgb="FF92D050"/>
        </patternFill>
      </fill>
    </dxf>
    <dxf>
      <fill>
        <patternFill>
          <bgColor rgb="FF92D050"/>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
      <fill>
        <patternFill>
          <bgColor rgb="FF92D050"/>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
      <fill>
        <patternFill>
          <bgColor rgb="FF92D050"/>
        </patternFill>
      </fill>
    </dxf>
    <dxf>
      <fill>
        <patternFill>
          <fgColor rgb="FFFF0000"/>
          <bgColor rgb="FFFF0000"/>
        </patternFill>
      </fill>
    </dxf>
    <dxf>
      <fill>
        <gradientFill type="path" left="0.5" right="0.5" top="0.5" bottom="0.5">
          <stop position="0">
            <color theme="0"/>
          </stop>
          <stop position="1">
            <color rgb="FFFF0000"/>
          </stop>
        </gradient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239485</xdr:colOff>
      <xdr:row>50</xdr:row>
      <xdr:rowOff>32657</xdr:rowOff>
    </xdr:from>
    <xdr:to>
      <xdr:col>8</xdr:col>
      <xdr:colOff>326572</xdr:colOff>
      <xdr:row>51</xdr:row>
      <xdr:rowOff>206829</xdr:rowOff>
    </xdr:to>
    <xdr:sp macro="" textlink="">
      <xdr:nvSpPr>
        <xdr:cNvPr id="2" name="Flèche à angle droit 1"/>
        <xdr:cNvSpPr/>
      </xdr:nvSpPr>
      <xdr:spPr>
        <a:xfrm>
          <a:off x="9802585" y="14678297"/>
          <a:ext cx="925287" cy="341812"/>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tabSelected="1" zoomScale="40" zoomScaleNormal="40" workbookViewId="0">
      <selection activeCell="A5" sqref="A5:H40"/>
    </sheetView>
  </sheetViews>
  <sheetFormatPr baseColWidth="10" defaultColWidth="11.33203125" defaultRowHeight="13.2" x14ac:dyDescent="0.25"/>
  <cols>
    <col min="1" max="1" width="11.6640625" style="1" customWidth="1"/>
    <col min="2" max="2" width="43" style="1" customWidth="1"/>
    <col min="3" max="3" width="65.44140625" style="1" customWidth="1"/>
    <col min="4" max="4" width="7.109375" style="1" customWidth="1"/>
    <col min="5" max="8" width="6.109375" style="1" customWidth="1"/>
    <col min="9" max="9" width="8.109375" style="1" customWidth="1"/>
    <col min="10" max="11" width="24.77734375" style="2" hidden="1" customWidth="1"/>
    <col min="12" max="12" width="30.77734375" style="1" hidden="1" customWidth="1"/>
    <col min="13" max="13" width="7.33203125" style="3" hidden="1" customWidth="1"/>
    <col min="14" max="14" width="2.33203125" style="1" hidden="1" customWidth="1"/>
    <col min="15" max="15" width="12.6640625" style="3" hidden="1" customWidth="1"/>
    <col min="16" max="16" width="9.109375" style="3" hidden="1" customWidth="1"/>
    <col min="17" max="17" width="11.33203125" style="1" hidden="1" customWidth="1"/>
    <col min="18" max="18" width="14.109375" style="1" hidden="1" customWidth="1"/>
    <col min="19" max="19" width="11.33203125" style="1" hidden="1" customWidth="1"/>
    <col min="20" max="23" width="11.33203125" style="1" customWidth="1"/>
    <col min="24" max="252" width="11.33203125" style="1"/>
    <col min="253" max="253" width="8.6640625" style="1" customWidth="1"/>
    <col min="254" max="254" width="82.109375" style="1" customWidth="1"/>
    <col min="255" max="255" width="78.6640625" style="1" customWidth="1"/>
    <col min="256" max="259" width="6.109375" style="1" customWidth="1"/>
    <col min="260" max="260" width="2.6640625" style="1" customWidth="1"/>
    <col min="261" max="261" width="18.33203125" style="1" customWidth="1"/>
    <col min="262" max="262" width="15.109375" style="1" customWidth="1"/>
    <col min="263" max="263" width="28.109375" style="1" customWidth="1"/>
    <col min="264" max="264" width="7.33203125" style="1" customWidth="1"/>
    <col min="265" max="265" width="2.33203125" style="1" customWidth="1"/>
    <col min="266" max="266" width="8" style="1" customWidth="1"/>
    <col min="267" max="267" width="5.77734375" style="1" customWidth="1"/>
    <col min="268" max="268" width="10.109375" style="1" customWidth="1"/>
    <col min="269" max="269" width="11.6640625" style="1" customWidth="1"/>
    <col min="270" max="270" width="10.109375" style="1" customWidth="1"/>
    <col min="271" max="271" width="16.44140625" style="1" customWidth="1"/>
    <col min="272" max="508" width="11.33203125" style="1"/>
    <col min="509" max="509" width="8.6640625" style="1" customWidth="1"/>
    <col min="510" max="510" width="82.109375" style="1" customWidth="1"/>
    <col min="511" max="511" width="78.6640625" style="1" customWidth="1"/>
    <col min="512" max="515" width="6.109375" style="1" customWidth="1"/>
    <col min="516" max="516" width="2.6640625" style="1" customWidth="1"/>
    <col min="517" max="517" width="18.33203125" style="1" customWidth="1"/>
    <col min="518" max="518" width="15.109375" style="1" customWidth="1"/>
    <col min="519" max="519" width="28.109375" style="1" customWidth="1"/>
    <col min="520" max="520" width="7.33203125" style="1" customWidth="1"/>
    <col min="521" max="521" width="2.33203125" style="1" customWidth="1"/>
    <col min="522" max="522" width="8" style="1" customWidth="1"/>
    <col min="523" max="523" width="5.77734375" style="1" customWidth="1"/>
    <col min="524" max="524" width="10.109375" style="1" customWidth="1"/>
    <col min="525" max="525" width="11.6640625" style="1" customWidth="1"/>
    <col min="526" max="526" width="10.109375" style="1" customWidth="1"/>
    <col min="527" max="527" width="16.44140625" style="1" customWidth="1"/>
    <col min="528" max="764" width="11.33203125" style="1"/>
    <col min="765" max="765" width="8.6640625" style="1" customWidth="1"/>
    <col min="766" max="766" width="82.109375" style="1" customWidth="1"/>
    <col min="767" max="767" width="78.6640625" style="1" customWidth="1"/>
    <col min="768" max="771" width="6.109375" style="1" customWidth="1"/>
    <col min="772" max="772" width="2.6640625" style="1" customWidth="1"/>
    <col min="773" max="773" width="18.33203125" style="1" customWidth="1"/>
    <col min="774" max="774" width="15.109375" style="1" customWidth="1"/>
    <col min="775" max="775" width="28.109375" style="1" customWidth="1"/>
    <col min="776" max="776" width="7.33203125" style="1" customWidth="1"/>
    <col min="777" max="777" width="2.33203125" style="1" customWidth="1"/>
    <col min="778" max="778" width="8" style="1" customWidth="1"/>
    <col min="779" max="779" width="5.77734375" style="1" customWidth="1"/>
    <col min="780" max="780" width="10.109375" style="1" customWidth="1"/>
    <col min="781" max="781" width="11.6640625" style="1" customWidth="1"/>
    <col min="782" max="782" width="10.109375" style="1" customWidth="1"/>
    <col min="783" max="783" width="16.44140625" style="1" customWidth="1"/>
    <col min="784" max="1020" width="11.33203125" style="1"/>
    <col min="1021" max="1021" width="8.6640625" style="1" customWidth="1"/>
    <col min="1022" max="1022" width="82.109375" style="1" customWidth="1"/>
    <col min="1023" max="1023" width="78.6640625" style="1" customWidth="1"/>
    <col min="1024" max="1027" width="6.109375" style="1" customWidth="1"/>
    <col min="1028" max="1028" width="2.6640625" style="1" customWidth="1"/>
    <col min="1029" max="1029" width="18.33203125" style="1" customWidth="1"/>
    <col min="1030" max="1030" width="15.109375" style="1" customWidth="1"/>
    <col min="1031" max="1031" width="28.109375" style="1" customWidth="1"/>
    <col min="1032" max="1032" width="7.33203125" style="1" customWidth="1"/>
    <col min="1033" max="1033" width="2.33203125" style="1" customWidth="1"/>
    <col min="1034" max="1034" width="8" style="1" customWidth="1"/>
    <col min="1035" max="1035" width="5.77734375" style="1" customWidth="1"/>
    <col min="1036" max="1036" width="10.109375" style="1" customWidth="1"/>
    <col min="1037" max="1037" width="11.6640625" style="1" customWidth="1"/>
    <col min="1038" max="1038" width="10.109375" style="1" customWidth="1"/>
    <col min="1039" max="1039" width="16.44140625" style="1" customWidth="1"/>
    <col min="1040" max="1276" width="11.33203125" style="1"/>
    <col min="1277" max="1277" width="8.6640625" style="1" customWidth="1"/>
    <col min="1278" max="1278" width="82.109375" style="1" customWidth="1"/>
    <col min="1279" max="1279" width="78.6640625" style="1" customWidth="1"/>
    <col min="1280" max="1283" width="6.109375" style="1" customWidth="1"/>
    <col min="1284" max="1284" width="2.6640625" style="1" customWidth="1"/>
    <col min="1285" max="1285" width="18.33203125" style="1" customWidth="1"/>
    <col min="1286" max="1286" width="15.109375" style="1" customWidth="1"/>
    <col min="1287" max="1287" width="28.109375" style="1" customWidth="1"/>
    <col min="1288" max="1288" width="7.33203125" style="1" customWidth="1"/>
    <col min="1289" max="1289" width="2.33203125" style="1" customWidth="1"/>
    <col min="1290" max="1290" width="8" style="1" customWidth="1"/>
    <col min="1291" max="1291" width="5.77734375" style="1" customWidth="1"/>
    <col min="1292" max="1292" width="10.109375" style="1" customWidth="1"/>
    <col min="1293" max="1293" width="11.6640625" style="1" customWidth="1"/>
    <col min="1294" max="1294" width="10.109375" style="1" customWidth="1"/>
    <col min="1295" max="1295" width="16.44140625" style="1" customWidth="1"/>
    <col min="1296" max="1532" width="11.33203125" style="1"/>
    <col min="1533" max="1533" width="8.6640625" style="1" customWidth="1"/>
    <col min="1534" max="1534" width="82.109375" style="1" customWidth="1"/>
    <col min="1535" max="1535" width="78.6640625" style="1" customWidth="1"/>
    <col min="1536" max="1539" width="6.109375" style="1" customWidth="1"/>
    <col min="1540" max="1540" width="2.6640625" style="1" customWidth="1"/>
    <col min="1541" max="1541" width="18.33203125" style="1" customWidth="1"/>
    <col min="1542" max="1542" width="15.109375" style="1" customWidth="1"/>
    <col min="1543" max="1543" width="28.109375" style="1" customWidth="1"/>
    <col min="1544" max="1544" width="7.33203125" style="1" customWidth="1"/>
    <col min="1545" max="1545" width="2.33203125" style="1" customWidth="1"/>
    <col min="1546" max="1546" width="8" style="1" customWidth="1"/>
    <col min="1547" max="1547" width="5.77734375" style="1" customWidth="1"/>
    <col min="1548" max="1548" width="10.109375" style="1" customWidth="1"/>
    <col min="1549" max="1549" width="11.6640625" style="1" customWidth="1"/>
    <col min="1550" max="1550" width="10.109375" style="1" customWidth="1"/>
    <col min="1551" max="1551" width="16.44140625" style="1" customWidth="1"/>
    <col min="1552" max="1788" width="11.33203125" style="1"/>
    <col min="1789" max="1789" width="8.6640625" style="1" customWidth="1"/>
    <col min="1790" max="1790" width="82.109375" style="1" customWidth="1"/>
    <col min="1791" max="1791" width="78.6640625" style="1" customWidth="1"/>
    <col min="1792" max="1795" width="6.109375" style="1" customWidth="1"/>
    <col min="1796" max="1796" width="2.6640625" style="1" customWidth="1"/>
    <col min="1797" max="1797" width="18.33203125" style="1" customWidth="1"/>
    <col min="1798" max="1798" width="15.109375" style="1" customWidth="1"/>
    <col min="1799" max="1799" width="28.109375" style="1" customWidth="1"/>
    <col min="1800" max="1800" width="7.33203125" style="1" customWidth="1"/>
    <col min="1801" max="1801" width="2.33203125" style="1" customWidth="1"/>
    <col min="1802" max="1802" width="8" style="1" customWidth="1"/>
    <col min="1803" max="1803" width="5.77734375" style="1" customWidth="1"/>
    <col min="1804" max="1804" width="10.109375" style="1" customWidth="1"/>
    <col min="1805" max="1805" width="11.6640625" style="1" customWidth="1"/>
    <col min="1806" max="1806" width="10.109375" style="1" customWidth="1"/>
    <col min="1807" max="1807" width="16.44140625" style="1" customWidth="1"/>
    <col min="1808" max="2044" width="11.33203125" style="1"/>
    <col min="2045" max="2045" width="8.6640625" style="1" customWidth="1"/>
    <col min="2046" max="2046" width="82.109375" style="1" customWidth="1"/>
    <col min="2047" max="2047" width="78.6640625" style="1" customWidth="1"/>
    <col min="2048" max="2051" width="6.109375" style="1" customWidth="1"/>
    <col min="2052" max="2052" width="2.6640625" style="1" customWidth="1"/>
    <col min="2053" max="2053" width="18.33203125" style="1" customWidth="1"/>
    <col min="2054" max="2054" width="15.109375" style="1" customWidth="1"/>
    <col min="2055" max="2055" width="28.109375" style="1" customWidth="1"/>
    <col min="2056" max="2056" width="7.33203125" style="1" customWidth="1"/>
    <col min="2057" max="2057" width="2.33203125" style="1" customWidth="1"/>
    <col min="2058" max="2058" width="8" style="1" customWidth="1"/>
    <col min="2059" max="2059" width="5.77734375" style="1" customWidth="1"/>
    <col min="2060" max="2060" width="10.109375" style="1" customWidth="1"/>
    <col min="2061" max="2061" width="11.6640625" style="1" customWidth="1"/>
    <col min="2062" max="2062" width="10.109375" style="1" customWidth="1"/>
    <col min="2063" max="2063" width="16.44140625" style="1" customWidth="1"/>
    <col min="2064" max="2300" width="11.33203125" style="1"/>
    <col min="2301" max="2301" width="8.6640625" style="1" customWidth="1"/>
    <col min="2302" max="2302" width="82.109375" style="1" customWidth="1"/>
    <col min="2303" max="2303" width="78.6640625" style="1" customWidth="1"/>
    <col min="2304" max="2307" width="6.109375" style="1" customWidth="1"/>
    <col min="2308" max="2308" width="2.6640625" style="1" customWidth="1"/>
    <col min="2309" max="2309" width="18.33203125" style="1" customWidth="1"/>
    <col min="2310" max="2310" width="15.109375" style="1" customWidth="1"/>
    <col min="2311" max="2311" width="28.109375" style="1" customWidth="1"/>
    <col min="2312" max="2312" width="7.33203125" style="1" customWidth="1"/>
    <col min="2313" max="2313" width="2.33203125" style="1" customWidth="1"/>
    <col min="2314" max="2314" width="8" style="1" customWidth="1"/>
    <col min="2315" max="2315" width="5.77734375" style="1" customWidth="1"/>
    <col min="2316" max="2316" width="10.109375" style="1" customWidth="1"/>
    <col min="2317" max="2317" width="11.6640625" style="1" customWidth="1"/>
    <col min="2318" max="2318" width="10.109375" style="1" customWidth="1"/>
    <col min="2319" max="2319" width="16.44140625" style="1" customWidth="1"/>
    <col min="2320" max="2556" width="11.33203125" style="1"/>
    <col min="2557" max="2557" width="8.6640625" style="1" customWidth="1"/>
    <col min="2558" max="2558" width="82.109375" style="1" customWidth="1"/>
    <col min="2559" max="2559" width="78.6640625" style="1" customWidth="1"/>
    <col min="2560" max="2563" width="6.109375" style="1" customWidth="1"/>
    <col min="2564" max="2564" width="2.6640625" style="1" customWidth="1"/>
    <col min="2565" max="2565" width="18.33203125" style="1" customWidth="1"/>
    <col min="2566" max="2566" width="15.109375" style="1" customWidth="1"/>
    <col min="2567" max="2567" width="28.109375" style="1" customWidth="1"/>
    <col min="2568" max="2568" width="7.33203125" style="1" customWidth="1"/>
    <col min="2569" max="2569" width="2.33203125" style="1" customWidth="1"/>
    <col min="2570" max="2570" width="8" style="1" customWidth="1"/>
    <col min="2571" max="2571" width="5.77734375" style="1" customWidth="1"/>
    <col min="2572" max="2572" width="10.109375" style="1" customWidth="1"/>
    <col min="2573" max="2573" width="11.6640625" style="1" customWidth="1"/>
    <col min="2574" max="2574" width="10.109375" style="1" customWidth="1"/>
    <col min="2575" max="2575" width="16.44140625" style="1" customWidth="1"/>
    <col min="2576" max="2812" width="11.33203125" style="1"/>
    <col min="2813" max="2813" width="8.6640625" style="1" customWidth="1"/>
    <col min="2814" max="2814" width="82.109375" style="1" customWidth="1"/>
    <col min="2815" max="2815" width="78.6640625" style="1" customWidth="1"/>
    <col min="2816" max="2819" width="6.109375" style="1" customWidth="1"/>
    <col min="2820" max="2820" width="2.6640625" style="1" customWidth="1"/>
    <col min="2821" max="2821" width="18.33203125" style="1" customWidth="1"/>
    <col min="2822" max="2822" width="15.109375" style="1" customWidth="1"/>
    <col min="2823" max="2823" width="28.109375" style="1" customWidth="1"/>
    <col min="2824" max="2824" width="7.33203125" style="1" customWidth="1"/>
    <col min="2825" max="2825" width="2.33203125" style="1" customWidth="1"/>
    <col min="2826" max="2826" width="8" style="1" customWidth="1"/>
    <col min="2827" max="2827" width="5.77734375" style="1" customWidth="1"/>
    <col min="2828" max="2828" width="10.109375" style="1" customWidth="1"/>
    <col min="2829" max="2829" width="11.6640625" style="1" customWidth="1"/>
    <col min="2830" max="2830" width="10.109375" style="1" customWidth="1"/>
    <col min="2831" max="2831" width="16.44140625" style="1" customWidth="1"/>
    <col min="2832" max="3068" width="11.33203125" style="1"/>
    <col min="3069" max="3069" width="8.6640625" style="1" customWidth="1"/>
    <col min="3070" max="3070" width="82.109375" style="1" customWidth="1"/>
    <col min="3071" max="3071" width="78.6640625" style="1" customWidth="1"/>
    <col min="3072" max="3075" width="6.109375" style="1" customWidth="1"/>
    <col min="3076" max="3076" width="2.6640625" style="1" customWidth="1"/>
    <col min="3077" max="3077" width="18.33203125" style="1" customWidth="1"/>
    <col min="3078" max="3078" width="15.109375" style="1" customWidth="1"/>
    <col min="3079" max="3079" width="28.109375" style="1" customWidth="1"/>
    <col min="3080" max="3080" width="7.33203125" style="1" customWidth="1"/>
    <col min="3081" max="3081" width="2.33203125" style="1" customWidth="1"/>
    <col min="3082" max="3082" width="8" style="1" customWidth="1"/>
    <col min="3083" max="3083" width="5.77734375" style="1" customWidth="1"/>
    <col min="3084" max="3084" width="10.109375" style="1" customWidth="1"/>
    <col min="3085" max="3085" width="11.6640625" style="1" customWidth="1"/>
    <col min="3086" max="3086" width="10.109375" style="1" customWidth="1"/>
    <col min="3087" max="3087" width="16.44140625" style="1" customWidth="1"/>
    <col min="3088" max="3324" width="11.33203125" style="1"/>
    <col min="3325" max="3325" width="8.6640625" style="1" customWidth="1"/>
    <col min="3326" max="3326" width="82.109375" style="1" customWidth="1"/>
    <col min="3327" max="3327" width="78.6640625" style="1" customWidth="1"/>
    <col min="3328" max="3331" width="6.109375" style="1" customWidth="1"/>
    <col min="3332" max="3332" width="2.6640625" style="1" customWidth="1"/>
    <col min="3333" max="3333" width="18.33203125" style="1" customWidth="1"/>
    <col min="3334" max="3334" width="15.109375" style="1" customWidth="1"/>
    <col min="3335" max="3335" width="28.109375" style="1" customWidth="1"/>
    <col min="3336" max="3336" width="7.33203125" style="1" customWidth="1"/>
    <col min="3337" max="3337" width="2.33203125" style="1" customWidth="1"/>
    <col min="3338" max="3338" width="8" style="1" customWidth="1"/>
    <col min="3339" max="3339" width="5.77734375" style="1" customWidth="1"/>
    <col min="3340" max="3340" width="10.109375" style="1" customWidth="1"/>
    <col min="3341" max="3341" width="11.6640625" style="1" customWidth="1"/>
    <col min="3342" max="3342" width="10.109375" style="1" customWidth="1"/>
    <col min="3343" max="3343" width="16.44140625" style="1" customWidth="1"/>
    <col min="3344" max="3580" width="11.33203125" style="1"/>
    <col min="3581" max="3581" width="8.6640625" style="1" customWidth="1"/>
    <col min="3582" max="3582" width="82.109375" style="1" customWidth="1"/>
    <col min="3583" max="3583" width="78.6640625" style="1" customWidth="1"/>
    <col min="3584" max="3587" width="6.109375" style="1" customWidth="1"/>
    <col min="3588" max="3588" width="2.6640625" style="1" customWidth="1"/>
    <col min="3589" max="3589" width="18.33203125" style="1" customWidth="1"/>
    <col min="3590" max="3590" width="15.109375" style="1" customWidth="1"/>
    <col min="3591" max="3591" width="28.109375" style="1" customWidth="1"/>
    <col min="3592" max="3592" width="7.33203125" style="1" customWidth="1"/>
    <col min="3593" max="3593" width="2.33203125" style="1" customWidth="1"/>
    <col min="3594" max="3594" width="8" style="1" customWidth="1"/>
    <col min="3595" max="3595" width="5.77734375" style="1" customWidth="1"/>
    <col min="3596" max="3596" width="10.109375" style="1" customWidth="1"/>
    <col min="3597" max="3597" width="11.6640625" style="1" customWidth="1"/>
    <col min="3598" max="3598" width="10.109375" style="1" customWidth="1"/>
    <col min="3599" max="3599" width="16.44140625" style="1" customWidth="1"/>
    <col min="3600" max="3836" width="11.33203125" style="1"/>
    <col min="3837" max="3837" width="8.6640625" style="1" customWidth="1"/>
    <col min="3838" max="3838" width="82.109375" style="1" customWidth="1"/>
    <col min="3839" max="3839" width="78.6640625" style="1" customWidth="1"/>
    <col min="3840" max="3843" width="6.109375" style="1" customWidth="1"/>
    <col min="3844" max="3844" width="2.6640625" style="1" customWidth="1"/>
    <col min="3845" max="3845" width="18.33203125" style="1" customWidth="1"/>
    <col min="3846" max="3846" width="15.109375" style="1" customWidth="1"/>
    <col min="3847" max="3847" width="28.109375" style="1" customWidth="1"/>
    <col min="3848" max="3848" width="7.33203125" style="1" customWidth="1"/>
    <col min="3849" max="3849" width="2.33203125" style="1" customWidth="1"/>
    <col min="3850" max="3850" width="8" style="1" customWidth="1"/>
    <col min="3851" max="3851" width="5.77734375" style="1" customWidth="1"/>
    <col min="3852" max="3852" width="10.109375" style="1" customWidth="1"/>
    <col min="3853" max="3853" width="11.6640625" style="1" customWidth="1"/>
    <col min="3854" max="3854" width="10.109375" style="1" customWidth="1"/>
    <col min="3855" max="3855" width="16.44140625" style="1" customWidth="1"/>
    <col min="3856" max="4092" width="11.33203125" style="1"/>
    <col min="4093" max="4093" width="8.6640625" style="1" customWidth="1"/>
    <col min="4094" max="4094" width="82.109375" style="1" customWidth="1"/>
    <col min="4095" max="4095" width="78.6640625" style="1" customWidth="1"/>
    <col min="4096" max="4099" width="6.109375" style="1" customWidth="1"/>
    <col min="4100" max="4100" width="2.6640625" style="1" customWidth="1"/>
    <col min="4101" max="4101" width="18.33203125" style="1" customWidth="1"/>
    <col min="4102" max="4102" width="15.109375" style="1" customWidth="1"/>
    <col min="4103" max="4103" width="28.109375" style="1" customWidth="1"/>
    <col min="4104" max="4104" width="7.33203125" style="1" customWidth="1"/>
    <col min="4105" max="4105" width="2.33203125" style="1" customWidth="1"/>
    <col min="4106" max="4106" width="8" style="1" customWidth="1"/>
    <col min="4107" max="4107" width="5.77734375" style="1" customWidth="1"/>
    <col min="4108" max="4108" width="10.109375" style="1" customWidth="1"/>
    <col min="4109" max="4109" width="11.6640625" style="1" customWidth="1"/>
    <col min="4110" max="4110" width="10.109375" style="1" customWidth="1"/>
    <col min="4111" max="4111" width="16.44140625" style="1" customWidth="1"/>
    <col min="4112" max="4348" width="11.33203125" style="1"/>
    <col min="4349" max="4349" width="8.6640625" style="1" customWidth="1"/>
    <col min="4350" max="4350" width="82.109375" style="1" customWidth="1"/>
    <col min="4351" max="4351" width="78.6640625" style="1" customWidth="1"/>
    <col min="4352" max="4355" width="6.109375" style="1" customWidth="1"/>
    <col min="4356" max="4356" width="2.6640625" style="1" customWidth="1"/>
    <col min="4357" max="4357" width="18.33203125" style="1" customWidth="1"/>
    <col min="4358" max="4358" width="15.109375" style="1" customWidth="1"/>
    <col min="4359" max="4359" width="28.109375" style="1" customWidth="1"/>
    <col min="4360" max="4360" width="7.33203125" style="1" customWidth="1"/>
    <col min="4361" max="4361" width="2.33203125" style="1" customWidth="1"/>
    <col min="4362" max="4362" width="8" style="1" customWidth="1"/>
    <col min="4363" max="4363" width="5.77734375" style="1" customWidth="1"/>
    <col min="4364" max="4364" width="10.109375" style="1" customWidth="1"/>
    <col min="4365" max="4365" width="11.6640625" style="1" customWidth="1"/>
    <col min="4366" max="4366" width="10.109375" style="1" customWidth="1"/>
    <col min="4367" max="4367" width="16.44140625" style="1" customWidth="1"/>
    <col min="4368" max="4604" width="11.33203125" style="1"/>
    <col min="4605" max="4605" width="8.6640625" style="1" customWidth="1"/>
    <col min="4606" max="4606" width="82.109375" style="1" customWidth="1"/>
    <col min="4607" max="4607" width="78.6640625" style="1" customWidth="1"/>
    <col min="4608" max="4611" width="6.109375" style="1" customWidth="1"/>
    <col min="4612" max="4612" width="2.6640625" style="1" customWidth="1"/>
    <col min="4613" max="4613" width="18.33203125" style="1" customWidth="1"/>
    <col min="4614" max="4614" width="15.109375" style="1" customWidth="1"/>
    <col min="4615" max="4615" width="28.109375" style="1" customWidth="1"/>
    <col min="4616" max="4616" width="7.33203125" style="1" customWidth="1"/>
    <col min="4617" max="4617" width="2.33203125" style="1" customWidth="1"/>
    <col min="4618" max="4618" width="8" style="1" customWidth="1"/>
    <col min="4619" max="4619" width="5.77734375" style="1" customWidth="1"/>
    <col min="4620" max="4620" width="10.109375" style="1" customWidth="1"/>
    <col min="4621" max="4621" width="11.6640625" style="1" customWidth="1"/>
    <col min="4622" max="4622" width="10.109375" style="1" customWidth="1"/>
    <col min="4623" max="4623" width="16.44140625" style="1" customWidth="1"/>
    <col min="4624" max="4860" width="11.33203125" style="1"/>
    <col min="4861" max="4861" width="8.6640625" style="1" customWidth="1"/>
    <col min="4862" max="4862" width="82.109375" style="1" customWidth="1"/>
    <col min="4863" max="4863" width="78.6640625" style="1" customWidth="1"/>
    <col min="4864" max="4867" width="6.109375" style="1" customWidth="1"/>
    <col min="4868" max="4868" width="2.6640625" style="1" customWidth="1"/>
    <col min="4869" max="4869" width="18.33203125" style="1" customWidth="1"/>
    <col min="4870" max="4870" width="15.109375" style="1" customWidth="1"/>
    <col min="4871" max="4871" width="28.109375" style="1" customWidth="1"/>
    <col min="4872" max="4872" width="7.33203125" style="1" customWidth="1"/>
    <col min="4873" max="4873" width="2.33203125" style="1" customWidth="1"/>
    <col min="4874" max="4874" width="8" style="1" customWidth="1"/>
    <col min="4875" max="4875" width="5.77734375" style="1" customWidth="1"/>
    <col min="4876" max="4876" width="10.109375" style="1" customWidth="1"/>
    <col min="4877" max="4877" width="11.6640625" style="1" customWidth="1"/>
    <col min="4878" max="4878" width="10.109375" style="1" customWidth="1"/>
    <col min="4879" max="4879" width="16.44140625" style="1" customWidth="1"/>
    <col min="4880" max="5116" width="11.33203125" style="1"/>
    <col min="5117" max="5117" width="8.6640625" style="1" customWidth="1"/>
    <col min="5118" max="5118" width="82.109375" style="1" customWidth="1"/>
    <col min="5119" max="5119" width="78.6640625" style="1" customWidth="1"/>
    <col min="5120" max="5123" width="6.109375" style="1" customWidth="1"/>
    <col min="5124" max="5124" width="2.6640625" style="1" customWidth="1"/>
    <col min="5125" max="5125" width="18.33203125" style="1" customWidth="1"/>
    <col min="5126" max="5126" width="15.109375" style="1" customWidth="1"/>
    <col min="5127" max="5127" width="28.109375" style="1" customWidth="1"/>
    <col min="5128" max="5128" width="7.33203125" style="1" customWidth="1"/>
    <col min="5129" max="5129" width="2.33203125" style="1" customWidth="1"/>
    <col min="5130" max="5130" width="8" style="1" customWidth="1"/>
    <col min="5131" max="5131" width="5.77734375" style="1" customWidth="1"/>
    <col min="5132" max="5132" width="10.109375" style="1" customWidth="1"/>
    <col min="5133" max="5133" width="11.6640625" style="1" customWidth="1"/>
    <col min="5134" max="5134" width="10.109375" style="1" customWidth="1"/>
    <col min="5135" max="5135" width="16.44140625" style="1" customWidth="1"/>
    <col min="5136" max="5372" width="11.33203125" style="1"/>
    <col min="5373" max="5373" width="8.6640625" style="1" customWidth="1"/>
    <col min="5374" max="5374" width="82.109375" style="1" customWidth="1"/>
    <col min="5375" max="5375" width="78.6640625" style="1" customWidth="1"/>
    <col min="5376" max="5379" width="6.109375" style="1" customWidth="1"/>
    <col min="5380" max="5380" width="2.6640625" style="1" customWidth="1"/>
    <col min="5381" max="5381" width="18.33203125" style="1" customWidth="1"/>
    <col min="5382" max="5382" width="15.109375" style="1" customWidth="1"/>
    <col min="5383" max="5383" width="28.109375" style="1" customWidth="1"/>
    <col min="5384" max="5384" width="7.33203125" style="1" customWidth="1"/>
    <col min="5385" max="5385" width="2.33203125" style="1" customWidth="1"/>
    <col min="5386" max="5386" width="8" style="1" customWidth="1"/>
    <col min="5387" max="5387" width="5.77734375" style="1" customWidth="1"/>
    <col min="5388" max="5388" width="10.109375" style="1" customWidth="1"/>
    <col min="5389" max="5389" width="11.6640625" style="1" customWidth="1"/>
    <col min="5390" max="5390" width="10.109375" style="1" customWidth="1"/>
    <col min="5391" max="5391" width="16.44140625" style="1" customWidth="1"/>
    <col min="5392" max="5628" width="11.33203125" style="1"/>
    <col min="5629" max="5629" width="8.6640625" style="1" customWidth="1"/>
    <col min="5630" max="5630" width="82.109375" style="1" customWidth="1"/>
    <col min="5631" max="5631" width="78.6640625" style="1" customWidth="1"/>
    <col min="5632" max="5635" width="6.109375" style="1" customWidth="1"/>
    <col min="5636" max="5636" width="2.6640625" style="1" customWidth="1"/>
    <col min="5637" max="5637" width="18.33203125" style="1" customWidth="1"/>
    <col min="5638" max="5638" width="15.109375" style="1" customWidth="1"/>
    <col min="5639" max="5639" width="28.109375" style="1" customWidth="1"/>
    <col min="5640" max="5640" width="7.33203125" style="1" customWidth="1"/>
    <col min="5641" max="5641" width="2.33203125" style="1" customWidth="1"/>
    <col min="5642" max="5642" width="8" style="1" customWidth="1"/>
    <col min="5643" max="5643" width="5.77734375" style="1" customWidth="1"/>
    <col min="5644" max="5644" width="10.109375" style="1" customWidth="1"/>
    <col min="5645" max="5645" width="11.6640625" style="1" customWidth="1"/>
    <col min="5646" max="5646" width="10.109375" style="1" customWidth="1"/>
    <col min="5647" max="5647" width="16.44140625" style="1" customWidth="1"/>
    <col min="5648" max="5884" width="11.33203125" style="1"/>
    <col min="5885" max="5885" width="8.6640625" style="1" customWidth="1"/>
    <col min="5886" max="5886" width="82.109375" style="1" customWidth="1"/>
    <col min="5887" max="5887" width="78.6640625" style="1" customWidth="1"/>
    <col min="5888" max="5891" width="6.109375" style="1" customWidth="1"/>
    <col min="5892" max="5892" width="2.6640625" style="1" customWidth="1"/>
    <col min="5893" max="5893" width="18.33203125" style="1" customWidth="1"/>
    <col min="5894" max="5894" width="15.109375" style="1" customWidth="1"/>
    <col min="5895" max="5895" width="28.109375" style="1" customWidth="1"/>
    <col min="5896" max="5896" width="7.33203125" style="1" customWidth="1"/>
    <col min="5897" max="5897" width="2.33203125" style="1" customWidth="1"/>
    <col min="5898" max="5898" width="8" style="1" customWidth="1"/>
    <col min="5899" max="5899" width="5.77734375" style="1" customWidth="1"/>
    <col min="5900" max="5900" width="10.109375" style="1" customWidth="1"/>
    <col min="5901" max="5901" width="11.6640625" style="1" customWidth="1"/>
    <col min="5902" max="5902" width="10.109375" style="1" customWidth="1"/>
    <col min="5903" max="5903" width="16.44140625" style="1" customWidth="1"/>
    <col min="5904" max="6140" width="11.33203125" style="1"/>
    <col min="6141" max="6141" width="8.6640625" style="1" customWidth="1"/>
    <col min="6142" max="6142" width="82.109375" style="1" customWidth="1"/>
    <col min="6143" max="6143" width="78.6640625" style="1" customWidth="1"/>
    <col min="6144" max="6147" width="6.109375" style="1" customWidth="1"/>
    <col min="6148" max="6148" width="2.6640625" style="1" customWidth="1"/>
    <col min="6149" max="6149" width="18.33203125" style="1" customWidth="1"/>
    <col min="6150" max="6150" width="15.109375" style="1" customWidth="1"/>
    <col min="6151" max="6151" width="28.109375" style="1" customWidth="1"/>
    <col min="6152" max="6152" width="7.33203125" style="1" customWidth="1"/>
    <col min="6153" max="6153" width="2.33203125" style="1" customWidth="1"/>
    <col min="6154" max="6154" width="8" style="1" customWidth="1"/>
    <col min="6155" max="6155" width="5.77734375" style="1" customWidth="1"/>
    <col min="6156" max="6156" width="10.109375" style="1" customWidth="1"/>
    <col min="6157" max="6157" width="11.6640625" style="1" customWidth="1"/>
    <col min="6158" max="6158" width="10.109375" style="1" customWidth="1"/>
    <col min="6159" max="6159" width="16.44140625" style="1" customWidth="1"/>
    <col min="6160" max="6396" width="11.33203125" style="1"/>
    <col min="6397" max="6397" width="8.6640625" style="1" customWidth="1"/>
    <col min="6398" max="6398" width="82.109375" style="1" customWidth="1"/>
    <col min="6399" max="6399" width="78.6640625" style="1" customWidth="1"/>
    <col min="6400" max="6403" width="6.109375" style="1" customWidth="1"/>
    <col min="6404" max="6404" width="2.6640625" style="1" customWidth="1"/>
    <col min="6405" max="6405" width="18.33203125" style="1" customWidth="1"/>
    <col min="6406" max="6406" width="15.109375" style="1" customWidth="1"/>
    <col min="6407" max="6407" width="28.109375" style="1" customWidth="1"/>
    <col min="6408" max="6408" width="7.33203125" style="1" customWidth="1"/>
    <col min="6409" max="6409" width="2.33203125" style="1" customWidth="1"/>
    <col min="6410" max="6410" width="8" style="1" customWidth="1"/>
    <col min="6411" max="6411" width="5.77734375" style="1" customWidth="1"/>
    <col min="6412" max="6412" width="10.109375" style="1" customWidth="1"/>
    <col min="6413" max="6413" width="11.6640625" style="1" customWidth="1"/>
    <col min="6414" max="6414" width="10.109375" style="1" customWidth="1"/>
    <col min="6415" max="6415" width="16.44140625" style="1" customWidth="1"/>
    <col min="6416" max="6652" width="11.33203125" style="1"/>
    <col min="6653" max="6653" width="8.6640625" style="1" customWidth="1"/>
    <col min="6654" max="6654" width="82.109375" style="1" customWidth="1"/>
    <col min="6655" max="6655" width="78.6640625" style="1" customWidth="1"/>
    <col min="6656" max="6659" width="6.109375" style="1" customWidth="1"/>
    <col min="6660" max="6660" width="2.6640625" style="1" customWidth="1"/>
    <col min="6661" max="6661" width="18.33203125" style="1" customWidth="1"/>
    <col min="6662" max="6662" width="15.109375" style="1" customWidth="1"/>
    <col min="6663" max="6663" width="28.109375" style="1" customWidth="1"/>
    <col min="6664" max="6664" width="7.33203125" style="1" customWidth="1"/>
    <col min="6665" max="6665" width="2.33203125" style="1" customWidth="1"/>
    <col min="6666" max="6666" width="8" style="1" customWidth="1"/>
    <col min="6667" max="6667" width="5.77734375" style="1" customWidth="1"/>
    <col min="6668" max="6668" width="10.109375" style="1" customWidth="1"/>
    <col min="6669" max="6669" width="11.6640625" style="1" customWidth="1"/>
    <col min="6670" max="6670" width="10.109375" style="1" customWidth="1"/>
    <col min="6671" max="6671" width="16.44140625" style="1" customWidth="1"/>
    <col min="6672" max="6908" width="11.33203125" style="1"/>
    <col min="6909" max="6909" width="8.6640625" style="1" customWidth="1"/>
    <col min="6910" max="6910" width="82.109375" style="1" customWidth="1"/>
    <col min="6911" max="6911" width="78.6640625" style="1" customWidth="1"/>
    <col min="6912" max="6915" width="6.109375" style="1" customWidth="1"/>
    <col min="6916" max="6916" width="2.6640625" style="1" customWidth="1"/>
    <col min="6917" max="6917" width="18.33203125" style="1" customWidth="1"/>
    <col min="6918" max="6918" width="15.109375" style="1" customWidth="1"/>
    <col min="6919" max="6919" width="28.109375" style="1" customWidth="1"/>
    <col min="6920" max="6920" width="7.33203125" style="1" customWidth="1"/>
    <col min="6921" max="6921" width="2.33203125" style="1" customWidth="1"/>
    <col min="6922" max="6922" width="8" style="1" customWidth="1"/>
    <col min="6923" max="6923" width="5.77734375" style="1" customWidth="1"/>
    <col min="6924" max="6924" width="10.109375" style="1" customWidth="1"/>
    <col min="6925" max="6925" width="11.6640625" style="1" customWidth="1"/>
    <col min="6926" max="6926" width="10.109375" style="1" customWidth="1"/>
    <col min="6927" max="6927" width="16.44140625" style="1" customWidth="1"/>
    <col min="6928" max="7164" width="11.33203125" style="1"/>
    <col min="7165" max="7165" width="8.6640625" style="1" customWidth="1"/>
    <col min="7166" max="7166" width="82.109375" style="1" customWidth="1"/>
    <col min="7167" max="7167" width="78.6640625" style="1" customWidth="1"/>
    <col min="7168" max="7171" width="6.109375" style="1" customWidth="1"/>
    <col min="7172" max="7172" width="2.6640625" style="1" customWidth="1"/>
    <col min="7173" max="7173" width="18.33203125" style="1" customWidth="1"/>
    <col min="7174" max="7174" width="15.109375" style="1" customWidth="1"/>
    <col min="7175" max="7175" width="28.109375" style="1" customWidth="1"/>
    <col min="7176" max="7176" width="7.33203125" style="1" customWidth="1"/>
    <col min="7177" max="7177" width="2.33203125" style="1" customWidth="1"/>
    <col min="7178" max="7178" width="8" style="1" customWidth="1"/>
    <col min="7179" max="7179" width="5.77734375" style="1" customWidth="1"/>
    <col min="7180" max="7180" width="10.109375" style="1" customWidth="1"/>
    <col min="7181" max="7181" width="11.6640625" style="1" customWidth="1"/>
    <col min="7182" max="7182" width="10.109375" style="1" customWidth="1"/>
    <col min="7183" max="7183" width="16.44140625" style="1" customWidth="1"/>
    <col min="7184" max="7420" width="11.33203125" style="1"/>
    <col min="7421" max="7421" width="8.6640625" style="1" customWidth="1"/>
    <col min="7422" max="7422" width="82.109375" style="1" customWidth="1"/>
    <col min="7423" max="7423" width="78.6640625" style="1" customWidth="1"/>
    <col min="7424" max="7427" width="6.109375" style="1" customWidth="1"/>
    <col min="7428" max="7428" width="2.6640625" style="1" customWidth="1"/>
    <col min="7429" max="7429" width="18.33203125" style="1" customWidth="1"/>
    <col min="7430" max="7430" width="15.109375" style="1" customWidth="1"/>
    <col min="7431" max="7431" width="28.109375" style="1" customWidth="1"/>
    <col min="7432" max="7432" width="7.33203125" style="1" customWidth="1"/>
    <col min="7433" max="7433" width="2.33203125" style="1" customWidth="1"/>
    <col min="7434" max="7434" width="8" style="1" customWidth="1"/>
    <col min="7435" max="7435" width="5.77734375" style="1" customWidth="1"/>
    <col min="7436" max="7436" width="10.109375" style="1" customWidth="1"/>
    <col min="7437" max="7437" width="11.6640625" style="1" customWidth="1"/>
    <col min="7438" max="7438" width="10.109375" style="1" customWidth="1"/>
    <col min="7439" max="7439" width="16.44140625" style="1" customWidth="1"/>
    <col min="7440" max="7676" width="11.33203125" style="1"/>
    <col min="7677" max="7677" width="8.6640625" style="1" customWidth="1"/>
    <col min="7678" max="7678" width="82.109375" style="1" customWidth="1"/>
    <col min="7679" max="7679" width="78.6640625" style="1" customWidth="1"/>
    <col min="7680" max="7683" width="6.109375" style="1" customWidth="1"/>
    <col min="7684" max="7684" width="2.6640625" style="1" customWidth="1"/>
    <col min="7685" max="7685" width="18.33203125" style="1" customWidth="1"/>
    <col min="7686" max="7686" width="15.109375" style="1" customWidth="1"/>
    <col min="7687" max="7687" width="28.109375" style="1" customWidth="1"/>
    <col min="7688" max="7688" width="7.33203125" style="1" customWidth="1"/>
    <col min="7689" max="7689" width="2.33203125" style="1" customWidth="1"/>
    <col min="7690" max="7690" width="8" style="1" customWidth="1"/>
    <col min="7691" max="7691" width="5.77734375" style="1" customWidth="1"/>
    <col min="7692" max="7692" width="10.109375" style="1" customWidth="1"/>
    <col min="7693" max="7693" width="11.6640625" style="1" customWidth="1"/>
    <col min="7694" max="7694" width="10.109375" style="1" customWidth="1"/>
    <col min="7695" max="7695" width="16.44140625" style="1" customWidth="1"/>
    <col min="7696" max="7932" width="11.33203125" style="1"/>
    <col min="7933" max="7933" width="8.6640625" style="1" customWidth="1"/>
    <col min="7934" max="7934" width="82.109375" style="1" customWidth="1"/>
    <col min="7935" max="7935" width="78.6640625" style="1" customWidth="1"/>
    <col min="7936" max="7939" width="6.109375" style="1" customWidth="1"/>
    <col min="7940" max="7940" width="2.6640625" style="1" customWidth="1"/>
    <col min="7941" max="7941" width="18.33203125" style="1" customWidth="1"/>
    <col min="7942" max="7942" width="15.109375" style="1" customWidth="1"/>
    <col min="7943" max="7943" width="28.109375" style="1" customWidth="1"/>
    <col min="7944" max="7944" width="7.33203125" style="1" customWidth="1"/>
    <col min="7945" max="7945" width="2.33203125" style="1" customWidth="1"/>
    <col min="7946" max="7946" width="8" style="1" customWidth="1"/>
    <col min="7947" max="7947" width="5.77734375" style="1" customWidth="1"/>
    <col min="7948" max="7948" width="10.109375" style="1" customWidth="1"/>
    <col min="7949" max="7949" width="11.6640625" style="1" customWidth="1"/>
    <col min="7950" max="7950" width="10.109375" style="1" customWidth="1"/>
    <col min="7951" max="7951" width="16.44140625" style="1" customWidth="1"/>
    <col min="7952" max="8188" width="11.33203125" style="1"/>
    <col min="8189" max="8189" width="8.6640625" style="1" customWidth="1"/>
    <col min="8190" max="8190" width="82.109375" style="1" customWidth="1"/>
    <col min="8191" max="8191" width="78.6640625" style="1" customWidth="1"/>
    <col min="8192" max="8195" width="6.109375" style="1" customWidth="1"/>
    <col min="8196" max="8196" width="2.6640625" style="1" customWidth="1"/>
    <col min="8197" max="8197" width="18.33203125" style="1" customWidth="1"/>
    <col min="8198" max="8198" width="15.109375" style="1" customWidth="1"/>
    <col min="8199" max="8199" width="28.109375" style="1" customWidth="1"/>
    <col min="8200" max="8200" width="7.33203125" style="1" customWidth="1"/>
    <col min="8201" max="8201" width="2.33203125" style="1" customWidth="1"/>
    <col min="8202" max="8202" width="8" style="1" customWidth="1"/>
    <col min="8203" max="8203" width="5.77734375" style="1" customWidth="1"/>
    <col min="8204" max="8204" width="10.109375" style="1" customWidth="1"/>
    <col min="8205" max="8205" width="11.6640625" style="1" customWidth="1"/>
    <col min="8206" max="8206" width="10.109375" style="1" customWidth="1"/>
    <col min="8207" max="8207" width="16.44140625" style="1" customWidth="1"/>
    <col min="8208" max="8444" width="11.33203125" style="1"/>
    <col min="8445" max="8445" width="8.6640625" style="1" customWidth="1"/>
    <col min="8446" max="8446" width="82.109375" style="1" customWidth="1"/>
    <col min="8447" max="8447" width="78.6640625" style="1" customWidth="1"/>
    <col min="8448" max="8451" width="6.109375" style="1" customWidth="1"/>
    <col min="8452" max="8452" width="2.6640625" style="1" customWidth="1"/>
    <col min="8453" max="8453" width="18.33203125" style="1" customWidth="1"/>
    <col min="8454" max="8454" width="15.109375" style="1" customWidth="1"/>
    <col min="8455" max="8455" width="28.109375" style="1" customWidth="1"/>
    <col min="8456" max="8456" width="7.33203125" style="1" customWidth="1"/>
    <col min="8457" max="8457" width="2.33203125" style="1" customWidth="1"/>
    <col min="8458" max="8458" width="8" style="1" customWidth="1"/>
    <col min="8459" max="8459" width="5.77734375" style="1" customWidth="1"/>
    <col min="8460" max="8460" width="10.109375" style="1" customWidth="1"/>
    <col min="8461" max="8461" width="11.6640625" style="1" customWidth="1"/>
    <col min="8462" max="8462" width="10.109375" style="1" customWidth="1"/>
    <col min="8463" max="8463" width="16.44140625" style="1" customWidth="1"/>
    <col min="8464" max="8700" width="11.33203125" style="1"/>
    <col min="8701" max="8701" width="8.6640625" style="1" customWidth="1"/>
    <col min="8702" max="8702" width="82.109375" style="1" customWidth="1"/>
    <col min="8703" max="8703" width="78.6640625" style="1" customWidth="1"/>
    <col min="8704" max="8707" width="6.109375" style="1" customWidth="1"/>
    <col min="8708" max="8708" width="2.6640625" style="1" customWidth="1"/>
    <col min="8709" max="8709" width="18.33203125" style="1" customWidth="1"/>
    <col min="8710" max="8710" width="15.109375" style="1" customWidth="1"/>
    <col min="8711" max="8711" width="28.109375" style="1" customWidth="1"/>
    <col min="8712" max="8712" width="7.33203125" style="1" customWidth="1"/>
    <col min="8713" max="8713" width="2.33203125" style="1" customWidth="1"/>
    <col min="8714" max="8714" width="8" style="1" customWidth="1"/>
    <col min="8715" max="8715" width="5.77734375" style="1" customWidth="1"/>
    <col min="8716" max="8716" width="10.109375" style="1" customWidth="1"/>
    <col min="8717" max="8717" width="11.6640625" style="1" customWidth="1"/>
    <col min="8718" max="8718" width="10.109375" style="1" customWidth="1"/>
    <col min="8719" max="8719" width="16.44140625" style="1" customWidth="1"/>
    <col min="8720" max="8956" width="11.33203125" style="1"/>
    <col min="8957" max="8957" width="8.6640625" style="1" customWidth="1"/>
    <col min="8958" max="8958" width="82.109375" style="1" customWidth="1"/>
    <col min="8959" max="8959" width="78.6640625" style="1" customWidth="1"/>
    <col min="8960" max="8963" width="6.109375" style="1" customWidth="1"/>
    <col min="8964" max="8964" width="2.6640625" style="1" customWidth="1"/>
    <col min="8965" max="8965" width="18.33203125" style="1" customWidth="1"/>
    <col min="8966" max="8966" width="15.109375" style="1" customWidth="1"/>
    <col min="8967" max="8967" width="28.109375" style="1" customWidth="1"/>
    <col min="8968" max="8968" width="7.33203125" style="1" customWidth="1"/>
    <col min="8969" max="8969" width="2.33203125" style="1" customWidth="1"/>
    <col min="8970" max="8970" width="8" style="1" customWidth="1"/>
    <col min="8971" max="8971" width="5.77734375" style="1" customWidth="1"/>
    <col min="8972" max="8972" width="10.109375" style="1" customWidth="1"/>
    <col min="8973" max="8973" width="11.6640625" style="1" customWidth="1"/>
    <col min="8974" max="8974" width="10.109375" style="1" customWidth="1"/>
    <col min="8975" max="8975" width="16.44140625" style="1" customWidth="1"/>
    <col min="8976" max="9212" width="11.33203125" style="1"/>
    <col min="9213" max="9213" width="8.6640625" style="1" customWidth="1"/>
    <col min="9214" max="9214" width="82.109375" style="1" customWidth="1"/>
    <col min="9215" max="9215" width="78.6640625" style="1" customWidth="1"/>
    <col min="9216" max="9219" width="6.109375" style="1" customWidth="1"/>
    <col min="9220" max="9220" width="2.6640625" style="1" customWidth="1"/>
    <col min="9221" max="9221" width="18.33203125" style="1" customWidth="1"/>
    <col min="9222" max="9222" width="15.109375" style="1" customWidth="1"/>
    <col min="9223" max="9223" width="28.109375" style="1" customWidth="1"/>
    <col min="9224" max="9224" width="7.33203125" style="1" customWidth="1"/>
    <col min="9225" max="9225" width="2.33203125" style="1" customWidth="1"/>
    <col min="9226" max="9226" width="8" style="1" customWidth="1"/>
    <col min="9227" max="9227" width="5.77734375" style="1" customWidth="1"/>
    <col min="9228" max="9228" width="10.109375" style="1" customWidth="1"/>
    <col min="9229" max="9229" width="11.6640625" style="1" customWidth="1"/>
    <col min="9230" max="9230" width="10.109375" style="1" customWidth="1"/>
    <col min="9231" max="9231" width="16.44140625" style="1" customWidth="1"/>
    <col min="9232" max="9468" width="11.33203125" style="1"/>
    <col min="9469" max="9469" width="8.6640625" style="1" customWidth="1"/>
    <col min="9470" max="9470" width="82.109375" style="1" customWidth="1"/>
    <col min="9471" max="9471" width="78.6640625" style="1" customWidth="1"/>
    <col min="9472" max="9475" width="6.109375" style="1" customWidth="1"/>
    <col min="9476" max="9476" width="2.6640625" style="1" customWidth="1"/>
    <col min="9477" max="9477" width="18.33203125" style="1" customWidth="1"/>
    <col min="9478" max="9478" width="15.109375" style="1" customWidth="1"/>
    <col min="9479" max="9479" width="28.109375" style="1" customWidth="1"/>
    <col min="9480" max="9480" width="7.33203125" style="1" customWidth="1"/>
    <col min="9481" max="9481" width="2.33203125" style="1" customWidth="1"/>
    <col min="9482" max="9482" width="8" style="1" customWidth="1"/>
    <col min="9483" max="9483" width="5.77734375" style="1" customWidth="1"/>
    <col min="9484" max="9484" width="10.109375" style="1" customWidth="1"/>
    <col min="9485" max="9485" width="11.6640625" style="1" customWidth="1"/>
    <col min="9486" max="9486" width="10.109375" style="1" customWidth="1"/>
    <col min="9487" max="9487" width="16.44140625" style="1" customWidth="1"/>
    <col min="9488" max="9724" width="11.33203125" style="1"/>
    <col min="9725" max="9725" width="8.6640625" style="1" customWidth="1"/>
    <col min="9726" max="9726" width="82.109375" style="1" customWidth="1"/>
    <col min="9727" max="9727" width="78.6640625" style="1" customWidth="1"/>
    <col min="9728" max="9731" width="6.109375" style="1" customWidth="1"/>
    <col min="9732" max="9732" width="2.6640625" style="1" customWidth="1"/>
    <col min="9733" max="9733" width="18.33203125" style="1" customWidth="1"/>
    <col min="9734" max="9734" width="15.109375" style="1" customWidth="1"/>
    <col min="9735" max="9735" width="28.109375" style="1" customWidth="1"/>
    <col min="9736" max="9736" width="7.33203125" style="1" customWidth="1"/>
    <col min="9737" max="9737" width="2.33203125" style="1" customWidth="1"/>
    <col min="9738" max="9738" width="8" style="1" customWidth="1"/>
    <col min="9739" max="9739" width="5.77734375" style="1" customWidth="1"/>
    <col min="9740" max="9740" width="10.109375" style="1" customWidth="1"/>
    <col min="9741" max="9741" width="11.6640625" style="1" customWidth="1"/>
    <col min="9742" max="9742" width="10.109375" style="1" customWidth="1"/>
    <col min="9743" max="9743" width="16.44140625" style="1" customWidth="1"/>
    <col min="9744" max="9980" width="11.33203125" style="1"/>
    <col min="9981" max="9981" width="8.6640625" style="1" customWidth="1"/>
    <col min="9982" max="9982" width="82.109375" style="1" customWidth="1"/>
    <col min="9983" max="9983" width="78.6640625" style="1" customWidth="1"/>
    <col min="9984" max="9987" width="6.109375" style="1" customWidth="1"/>
    <col min="9988" max="9988" width="2.6640625" style="1" customWidth="1"/>
    <col min="9989" max="9989" width="18.33203125" style="1" customWidth="1"/>
    <col min="9990" max="9990" width="15.109375" style="1" customWidth="1"/>
    <col min="9991" max="9991" width="28.109375" style="1" customWidth="1"/>
    <col min="9992" max="9992" width="7.33203125" style="1" customWidth="1"/>
    <col min="9993" max="9993" width="2.33203125" style="1" customWidth="1"/>
    <col min="9994" max="9994" width="8" style="1" customWidth="1"/>
    <col min="9995" max="9995" width="5.77734375" style="1" customWidth="1"/>
    <col min="9996" max="9996" width="10.109375" style="1" customWidth="1"/>
    <col min="9997" max="9997" width="11.6640625" style="1" customWidth="1"/>
    <col min="9998" max="9998" width="10.109375" style="1" customWidth="1"/>
    <col min="9999" max="9999" width="16.44140625" style="1" customWidth="1"/>
    <col min="10000" max="10236" width="11.33203125" style="1"/>
    <col min="10237" max="10237" width="8.6640625" style="1" customWidth="1"/>
    <col min="10238" max="10238" width="82.109375" style="1" customWidth="1"/>
    <col min="10239" max="10239" width="78.6640625" style="1" customWidth="1"/>
    <col min="10240" max="10243" width="6.109375" style="1" customWidth="1"/>
    <col min="10244" max="10244" width="2.6640625" style="1" customWidth="1"/>
    <col min="10245" max="10245" width="18.33203125" style="1" customWidth="1"/>
    <col min="10246" max="10246" width="15.109375" style="1" customWidth="1"/>
    <col min="10247" max="10247" width="28.109375" style="1" customWidth="1"/>
    <col min="10248" max="10248" width="7.33203125" style="1" customWidth="1"/>
    <col min="10249" max="10249" width="2.33203125" style="1" customWidth="1"/>
    <col min="10250" max="10250" width="8" style="1" customWidth="1"/>
    <col min="10251" max="10251" width="5.77734375" style="1" customWidth="1"/>
    <col min="10252" max="10252" width="10.109375" style="1" customWidth="1"/>
    <col min="10253" max="10253" width="11.6640625" style="1" customWidth="1"/>
    <col min="10254" max="10254" width="10.109375" style="1" customWidth="1"/>
    <col min="10255" max="10255" width="16.44140625" style="1" customWidth="1"/>
    <col min="10256" max="10492" width="11.33203125" style="1"/>
    <col min="10493" max="10493" width="8.6640625" style="1" customWidth="1"/>
    <col min="10494" max="10494" width="82.109375" style="1" customWidth="1"/>
    <col min="10495" max="10495" width="78.6640625" style="1" customWidth="1"/>
    <col min="10496" max="10499" width="6.109375" style="1" customWidth="1"/>
    <col min="10500" max="10500" width="2.6640625" style="1" customWidth="1"/>
    <col min="10501" max="10501" width="18.33203125" style="1" customWidth="1"/>
    <col min="10502" max="10502" width="15.109375" style="1" customWidth="1"/>
    <col min="10503" max="10503" width="28.109375" style="1" customWidth="1"/>
    <col min="10504" max="10504" width="7.33203125" style="1" customWidth="1"/>
    <col min="10505" max="10505" width="2.33203125" style="1" customWidth="1"/>
    <col min="10506" max="10506" width="8" style="1" customWidth="1"/>
    <col min="10507" max="10507" width="5.77734375" style="1" customWidth="1"/>
    <col min="10508" max="10508" width="10.109375" style="1" customWidth="1"/>
    <col min="10509" max="10509" width="11.6640625" style="1" customWidth="1"/>
    <col min="10510" max="10510" width="10.109375" style="1" customWidth="1"/>
    <col min="10511" max="10511" width="16.44140625" style="1" customWidth="1"/>
    <col min="10512" max="10748" width="11.33203125" style="1"/>
    <col min="10749" max="10749" width="8.6640625" style="1" customWidth="1"/>
    <col min="10750" max="10750" width="82.109375" style="1" customWidth="1"/>
    <col min="10751" max="10751" width="78.6640625" style="1" customWidth="1"/>
    <col min="10752" max="10755" width="6.109375" style="1" customWidth="1"/>
    <col min="10756" max="10756" width="2.6640625" style="1" customWidth="1"/>
    <col min="10757" max="10757" width="18.33203125" style="1" customWidth="1"/>
    <col min="10758" max="10758" width="15.109375" style="1" customWidth="1"/>
    <col min="10759" max="10759" width="28.109375" style="1" customWidth="1"/>
    <col min="10760" max="10760" width="7.33203125" style="1" customWidth="1"/>
    <col min="10761" max="10761" width="2.33203125" style="1" customWidth="1"/>
    <col min="10762" max="10762" width="8" style="1" customWidth="1"/>
    <col min="10763" max="10763" width="5.77734375" style="1" customWidth="1"/>
    <col min="10764" max="10764" width="10.109375" style="1" customWidth="1"/>
    <col min="10765" max="10765" width="11.6640625" style="1" customWidth="1"/>
    <col min="10766" max="10766" width="10.109375" style="1" customWidth="1"/>
    <col min="10767" max="10767" width="16.44140625" style="1" customWidth="1"/>
    <col min="10768" max="11004" width="11.33203125" style="1"/>
    <col min="11005" max="11005" width="8.6640625" style="1" customWidth="1"/>
    <col min="11006" max="11006" width="82.109375" style="1" customWidth="1"/>
    <col min="11007" max="11007" width="78.6640625" style="1" customWidth="1"/>
    <col min="11008" max="11011" width="6.109375" style="1" customWidth="1"/>
    <col min="11012" max="11012" width="2.6640625" style="1" customWidth="1"/>
    <col min="11013" max="11013" width="18.33203125" style="1" customWidth="1"/>
    <col min="11014" max="11014" width="15.109375" style="1" customWidth="1"/>
    <col min="11015" max="11015" width="28.109375" style="1" customWidth="1"/>
    <col min="11016" max="11016" width="7.33203125" style="1" customWidth="1"/>
    <col min="11017" max="11017" width="2.33203125" style="1" customWidth="1"/>
    <col min="11018" max="11018" width="8" style="1" customWidth="1"/>
    <col min="11019" max="11019" width="5.77734375" style="1" customWidth="1"/>
    <col min="11020" max="11020" width="10.109375" style="1" customWidth="1"/>
    <col min="11021" max="11021" width="11.6640625" style="1" customWidth="1"/>
    <col min="11022" max="11022" width="10.109375" style="1" customWidth="1"/>
    <col min="11023" max="11023" width="16.44140625" style="1" customWidth="1"/>
    <col min="11024" max="11260" width="11.33203125" style="1"/>
    <col min="11261" max="11261" width="8.6640625" style="1" customWidth="1"/>
    <col min="11262" max="11262" width="82.109375" style="1" customWidth="1"/>
    <col min="11263" max="11263" width="78.6640625" style="1" customWidth="1"/>
    <col min="11264" max="11267" width="6.109375" style="1" customWidth="1"/>
    <col min="11268" max="11268" width="2.6640625" style="1" customWidth="1"/>
    <col min="11269" max="11269" width="18.33203125" style="1" customWidth="1"/>
    <col min="11270" max="11270" width="15.109375" style="1" customWidth="1"/>
    <col min="11271" max="11271" width="28.109375" style="1" customWidth="1"/>
    <col min="11272" max="11272" width="7.33203125" style="1" customWidth="1"/>
    <col min="11273" max="11273" width="2.33203125" style="1" customWidth="1"/>
    <col min="11274" max="11274" width="8" style="1" customWidth="1"/>
    <col min="11275" max="11275" width="5.77734375" style="1" customWidth="1"/>
    <col min="11276" max="11276" width="10.109375" style="1" customWidth="1"/>
    <col min="11277" max="11277" width="11.6640625" style="1" customWidth="1"/>
    <col min="11278" max="11278" width="10.109375" style="1" customWidth="1"/>
    <col min="11279" max="11279" width="16.44140625" style="1" customWidth="1"/>
    <col min="11280" max="11516" width="11.33203125" style="1"/>
    <col min="11517" max="11517" width="8.6640625" style="1" customWidth="1"/>
    <col min="11518" max="11518" width="82.109375" style="1" customWidth="1"/>
    <col min="11519" max="11519" width="78.6640625" style="1" customWidth="1"/>
    <col min="11520" max="11523" width="6.109375" style="1" customWidth="1"/>
    <col min="11524" max="11524" width="2.6640625" style="1" customWidth="1"/>
    <col min="11525" max="11525" width="18.33203125" style="1" customWidth="1"/>
    <col min="11526" max="11526" width="15.109375" style="1" customWidth="1"/>
    <col min="11527" max="11527" width="28.109375" style="1" customWidth="1"/>
    <col min="11528" max="11528" width="7.33203125" style="1" customWidth="1"/>
    <col min="11529" max="11529" width="2.33203125" style="1" customWidth="1"/>
    <col min="11530" max="11530" width="8" style="1" customWidth="1"/>
    <col min="11531" max="11531" width="5.77734375" style="1" customWidth="1"/>
    <col min="11532" max="11532" width="10.109375" style="1" customWidth="1"/>
    <col min="11533" max="11533" width="11.6640625" style="1" customWidth="1"/>
    <col min="11534" max="11534" width="10.109375" style="1" customWidth="1"/>
    <col min="11535" max="11535" width="16.44140625" style="1" customWidth="1"/>
    <col min="11536" max="11772" width="11.33203125" style="1"/>
    <col min="11773" max="11773" width="8.6640625" style="1" customWidth="1"/>
    <col min="11774" max="11774" width="82.109375" style="1" customWidth="1"/>
    <col min="11775" max="11775" width="78.6640625" style="1" customWidth="1"/>
    <col min="11776" max="11779" width="6.109375" style="1" customWidth="1"/>
    <col min="11780" max="11780" width="2.6640625" style="1" customWidth="1"/>
    <col min="11781" max="11781" width="18.33203125" style="1" customWidth="1"/>
    <col min="11782" max="11782" width="15.109375" style="1" customWidth="1"/>
    <col min="11783" max="11783" width="28.109375" style="1" customWidth="1"/>
    <col min="11784" max="11784" width="7.33203125" style="1" customWidth="1"/>
    <col min="11785" max="11785" width="2.33203125" style="1" customWidth="1"/>
    <col min="11786" max="11786" width="8" style="1" customWidth="1"/>
    <col min="11787" max="11787" width="5.77734375" style="1" customWidth="1"/>
    <col min="11788" max="11788" width="10.109375" style="1" customWidth="1"/>
    <col min="11789" max="11789" width="11.6640625" style="1" customWidth="1"/>
    <col min="11790" max="11790" width="10.109375" style="1" customWidth="1"/>
    <col min="11791" max="11791" width="16.44140625" style="1" customWidth="1"/>
    <col min="11792" max="12028" width="11.33203125" style="1"/>
    <col min="12029" max="12029" width="8.6640625" style="1" customWidth="1"/>
    <col min="12030" max="12030" width="82.109375" style="1" customWidth="1"/>
    <col min="12031" max="12031" width="78.6640625" style="1" customWidth="1"/>
    <col min="12032" max="12035" width="6.109375" style="1" customWidth="1"/>
    <col min="12036" max="12036" width="2.6640625" style="1" customWidth="1"/>
    <col min="12037" max="12037" width="18.33203125" style="1" customWidth="1"/>
    <col min="12038" max="12038" width="15.109375" style="1" customWidth="1"/>
    <col min="12039" max="12039" width="28.109375" style="1" customWidth="1"/>
    <col min="12040" max="12040" width="7.33203125" style="1" customWidth="1"/>
    <col min="12041" max="12041" width="2.33203125" style="1" customWidth="1"/>
    <col min="12042" max="12042" width="8" style="1" customWidth="1"/>
    <col min="12043" max="12043" width="5.77734375" style="1" customWidth="1"/>
    <col min="12044" max="12044" width="10.109375" style="1" customWidth="1"/>
    <col min="12045" max="12045" width="11.6640625" style="1" customWidth="1"/>
    <col min="12046" max="12046" width="10.109375" style="1" customWidth="1"/>
    <col min="12047" max="12047" width="16.44140625" style="1" customWidth="1"/>
    <col min="12048" max="12284" width="11.33203125" style="1"/>
    <col min="12285" max="12285" width="8.6640625" style="1" customWidth="1"/>
    <col min="12286" max="12286" width="82.109375" style="1" customWidth="1"/>
    <col min="12287" max="12287" width="78.6640625" style="1" customWidth="1"/>
    <col min="12288" max="12291" width="6.109375" style="1" customWidth="1"/>
    <col min="12292" max="12292" width="2.6640625" style="1" customWidth="1"/>
    <col min="12293" max="12293" width="18.33203125" style="1" customWidth="1"/>
    <col min="12294" max="12294" width="15.109375" style="1" customWidth="1"/>
    <col min="12295" max="12295" width="28.109375" style="1" customWidth="1"/>
    <col min="12296" max="12296" width="7.33203125" style="1" customWidth="1"/>
    <col min="12297" max="12297" width="2.33203125" style="1" customWidth="1"/>
    <col min="12298" max="12298" width="8" style="1" customWidth="1"/>
    <col min="12299" max="12299" width="5.77734375" style="1" customWidth="1"/>
    <col min="12300" max="12300" width="10.109375" style="1" customWidth="1"/>
    <col min="12301" max="12301" width="11.6640625" style="1" customWidth="1"/>
    <col min="12302" max="12302" width="10.109375" style="1" customWidth="1"/>
    <col min="12303" max="12303" width="16.44140625" style="1" customWidth="1"/>
    <col min="12304" max="12540" width="11.33203125" style="1"/>
    <col min="12541" max="12541" width="8.6640625" style="1" customWidth="1"/>
    <col min="12542" max="12542" width="82.109375" style="1" customWidth="1"/>
    <col min="12543" max="12543" width="78.6640625" style="1" customWidth="1"/>
    <col min="12544" max="12547" width="6.109375" style="1" customWidth="1"/>
    <col min="12548" max="12548" width="2.6640625" style="1" customWidth="1"/>
    <col min="12549" max="12549" width="18.33203125" style="1" customWidth="1"/>
    <col min="12550" max="12550" width="15.109375" style="1" customWidth="1"/>
    <col min="12551" max="12551" width="28.109375" style="1" customWidth="1"/>
    <col min="12552" max="12552" width="7.33203125" style="1" customWidth="1"/>
    <col min="12553" max="12553" width="2.33203125" style="1" customWidth="1"/>
    <col min="12554" max="12554" width="8" style="1" customWidth="1"/>
    <col min="12555" max="12555" width="5.77734375" style="1" customWidth="1"/>
    <col min="12556" max="12556" width="10.109375" style="1" customWidth="1"/>
    <col min="12557" max="12557" width="11.6640625" style="1" customWidth="1"/>
    <col min="12558" max="12558" width="10.109375" style="1" customWidth="1"/>
    <col min="12559" max="12559" width="16.44140625" style="1" customWidth="1"/>
    <col min="12560" max="12796" width="11.33203125" style="1"/>
    <col min="12797" max="12797" width="8.6640625" style="1" customWidth="1"/>
    <col min="12798" max="12798" width="82.109375" style="1" customWidth="1"/>
    <col min="12799" max="12799" width="78.6640625" style="1" customWidth="1"/>
    <col min="12800" max="12803" width="6.109375" style="1" customWidth="1"/>
    <col min="12804" max="12804" width="2.6640625" style="1" customWidth="1"/>
    <col min="12805" max="12805" width="18.33203125" style="1" customWidth="1"/>
    <col min="12806" max="12806" width="15.109375" style="1" customWidth="1"/>
    <col min="12807" max="12807" width="28.109375" style="1" customWidth="1"/>
    <col min="12808" max="12808" width="7.33203125" style="1" customWidth="1"/>
    <col min="12809" max="12809" width="2.33203125" style="1" customWidth="1"/>
    <col min="12810" max="12810" width="8" style="1" customWidth="1"/>
    <col min="12811" max="12811" width="5.77734375" style="1" customWidth="1"/>
    <col min="12812" max="12812" width="10.109375" style="1" customWidth="1"/>
    <col min="12813" max="12813" width="11.6640625" style="1" customWidth="1"/>
    <col min="12814" max="12814" width="10.109375" style="1" customWidth="1"/>
    <col min="12815" max="12815" width="16.44140625" style="1" customWidth="1"/>
    <col min="12816" max="13052" width="11.33203125" style="1"/>
    <col min="13053" max="13053" width="8.6640625" style="1" customWidth="1"/>
    <col min="13054" max="13054" width="82.109375" style="1" customWidth="1"/>
    <col min="13055" max="13055" width="78.6640625" style="1" customWidth="1"/>
    <col min="13056" max="13059" width="6.109375" style="1" customWidth="1"/>
    <col min="13060" max="13060" width="2.6640625" style="1" customWidth="1"/>
    <col min="13061" max="13061" width="18.33203125" style="1" customWidth="1"/>
    <col min="13062" max="13062" width="15.109375" style="1" customWidth="1"/>
    <col min="13063" max="13063" width="28.109375" style="1" customWidth="1"/>
    <col min="13064" max="13064" width="7.33203125" style="1" customWidth="1"/>
    <col min="13065" max="13065" width="2.33203125" style="1" customWidth="1"/>
    <col min="13066" max="13066" width="8" style="1" customWidth="1"/>
    <col min="13067" max="13067" width="5.77734375" style="1" customWidth="1"/>
    <col min="13068" max="13068" width="10.109375" style="1" customWidth="1"/>
    <col min="13069" max="13069" width="11.6640625" style="1" customWidth="1"/>
    <col min="13070" max="13070" width="10.109375" style="1" customWidth="1"/>
    <col min="13071" max="13071" width="16.44140625" style="1" customWidth="1"/>
    <col min="13072" max="13308" width="11.33203125" style="1"/>
    <col min="13309" max="13309" width="8.6640625" style="1" customWidth="1"/>
    <col min="13310" max="13310" width="82.109375" style="1" customWidth="1"/>
    <col min="13311" max="13311" width="78.6640625" style="1" customWidth="1"/>
    <col min="13312" max="13315" width="6.109375" style="1" customWidth="1"/>
    <col min="13316" max="13316" width="2.6640625" style="1" customWidth="1"/>
    <col min="13317" max="13317" width="18.33203125" style="1" customWidth="1"/>
    <col min="13318" max="13318" width="15.109375" style="1" customWidth="1"/>
    <col min="13319" max="13319" width="28.109375" style="1" customWidth="1"/>
    <col min="13320" max="13320" width="7.33203125" style="1" customWidth="1"/>
    <col min="13321" max="13321" width="2.33203125" style="1" customWidth="1"/>
    <col min="13322" max="13322" width="8" style="1" customWidth="1"/>
    <col min="13323" max="13323" width="5.77734375" style="1" customWidth="1"/>
    <col min="13324" max="13324" width="10.109375" style="1" customWidth="1"/>
    <col min="13325" max="13325" width="11.6640625" style="1" customWidth="1"/>
    <col min="13326" max="13326" width="10.109375" style="1" customWidth="1"/>
    <col min="13327" max="13327" width="16.44140625" style="1" customWidth="1"/>
    <col min="13328" max="13564" width="11.33203125" style="1"/>
    <col min="13565" max="13565" width="8.6640625" style="1" customWidth="1"/>
    <col min="13566" max="13566" width="82.109375" style="1" customWidth="1"/>
    <col min="13567" max="13567" width="78.6640625" style="1" customWidth="1"/>
    <col min="13568" max="13571" width="6.109375" style="1" customWidth="1"/>
    <col min="13572" max="13572" width="2.6640625" style="1" customWidth="1"/>
    <col min="13573" max="13573" width="18.33203125" style="1" customWidth="1"/>
    <col min="13574" max="13574" width="15.109375" style="1" customWidth="1"/>
    <col min="13575" max="13575" width="28.109375" style="1" customWidth="1"/>
    <col min="13576" max="13576" width="7.33203125" style="1" customWidth="1"/>
    <col min="13577" max="13577" width="2.33203125" style="1" customWidth="1"/>
    <col min="13578" max="13578" width="8" style="1" customWidth="1"/>
    <col min="13579" max="13579" width="5.77734375" style="1" customWidth="1"/>
    <col min="13580" max="13580" width="10.109375" style="1" customWidth="1"/>
    <col min="13581" max="13581" width="11.6640625" style="1" customWidth="1"/>
    <col min="13582" max="13582" width="10.109375" style="1" customWidth="1"/>
    <col min="13583" max="13583" width="16.44140625" style="1" customWidth="1"/>
    <col min="13584" max="13820" width="11.33203125" style="1"/>
    <col min="13821" max="13821" width="8.6640625" style="1" customWidth="1"/>
    <col min="13822" max="13822" width="82.109375" style="1" customWidth="1"/>
    <col min="13823" max="13823" width="78.6640625" style="1" customWidth="1"/>
    <col min="13824" max="13827" width="6.109375" style="1" customWidth="1"/>
    <col min="13828" max="13828" width="2.6640625" style="1" customWidth="1"/>
    <col min="13829" max="13829" width="18.33203125" style="1" customWidth="1"/>
    <col min="13830" max="13830" width="15.109375" style="1" customWidth="1"/>
    <col min="13831" max="13831" width="28.109375" style="1" customWidth="1"/>
    <col min="13832" max="13832" width="7.33203125" style="1" customWidth="1"/>
    <col min="13833" max="13833" width="2.33203125" style="1" customWidth="1"/>
    <col min="13834" max="13834" width="8" style="1" customWidth="1"/>
    <col min="13835" max="13835" width="5.77734375" style="1" customWidth="1"/>
    <col min="13836" max="13836" width="10.109375" style="1" customWidth="1"/>
    <col min="13837" max="13837" width="11.6640625" style="1" customWidth="1"/>
    <col min="13838" max="13838" width="10.109375" style="1" customWidth="1"/>
    <col min="13839" max="13839" width="16.44140625" style="1" customWidth="1"/>
    <col min="13840" max="14076" width="11.33203125" style="1"/>
    <col min="14077" max="14077" width="8.6640625" style="1" customWidth="1"/>
    <col min="14078" max="14078" width="82.109375" style="1" customWidth="1"/>
    <col min="14079" max="14079" width="78.6640625" style="1" customWidth="1"/>
    <col min="14080" max="14083" width="6.109375" style="1" customWidth="1"/>
    <col min="14084" max="14084" width="2.6640625" style="1" customWidth="1"/>
    <col min="14085" max="14085" width="18.33203125" style="1" customWidth="1"/>
    <col min="14086" max="14086" width="15.109375" style="1" customWidth="1"/>
    <col min="14087" max="14087" width="28.109375" style="1" customWidth="1"/>
    <col min="14088" max="14088" width="7.33203125" style="1" customWidth="1"/>
    <col min="14089" max="14089" width="2.33203125" style="1" customWidth="1"/>
    <col min="14090" max="14090" width="8" style="1" customWidth="1"/>
    <col min="14091" max="14091" width="5.77734375" style="1" customWidth="1"/>
    <col min="14092" max="14092" width="10.109375" style="1" customWidth="1"/>
    <col min="14093" max="14093" width="11.6640625" style="1" customWidth="1"/>
    <col min="14094" max="14094" width="10.109375" style="1" customWidth="1"/>
    <col min="14095" max="14095" width="16.44140625" style="1" customWidth="1"/>
    <col min="14096" max="14332" width="11.33203125" style="1"/>
    <col min="14333" max="14333" width="8.6640625" style="1" customWidth="1"/>
    <col min="14334" max="14334" width="82.109375" style="1" customWidth="1"/>
    <col min="14335" max="14335" width="78.6640625" style="1" customWidth="1"/>
    <col min="14336" max="14339" width="6.109375" style="1" customWidth="1"/>
    <col min="14340" max="14340" width="2.6640625" style="1" customWidth="1"/>
    <col min="14341" max="14341" width="18.33203125" style="1" customWidth="1"/>
    <col min="14342" max="14342" width="15.109375" style="1" customWidth="1"/>
    <col min="14343" max="14343" width="28.109375" style="1" customWidth="1"/>
    <col min="14344" max="14344" width="7.33203125" style="1" customWidth="1"/>
    <col min="14345" max="14345" width="2.33203125" style="1" customWidth="1"/>
    <col min="14346" max="14346" width="8" style="1" customWidth="1"/>
    <col min="14347" max="14347" width="5.77734375" style="1" customWidth="1"/>
    <col min="14348" max="14348" width="10.109375" style="1" customWidth="1"/>
    <col min="14349" max="14349" width="11.6640625" style="1" customWidth="1"/>
    <col min="14350" max="14350" width="10.109375" style="1" customWidth="1"/>
    <col min="14351" max="14351" width="16.44140625" style="1" customWidth="1"/>
    <col min="14352" max="14588" width="11.33203125" style="1"/>
    <col min="14589" max="14589" width="8.6640625" style="1" customWidth="1"/>
    <col min="14590" max="14590" width="82.109375" style="1" customWidth="1"/>
    <col min="14591" max="14591" width="78.6640625" style="1" customWidth="1"/>
    <col min="14592" max="14595" width="6.109375" style="1" customWidth="1"/>
    <col min="14596" max="14596" width="2.6640625" style="1" customWidth="1"/>
    <col min="14597" max="14597" width="18.33203125" style="1" customWidth="1"/>
    <col min="14598" max="14598" width="15.109375" style="1" customWidth="1"/>
    <col min="14599" max="14599" width="28.109375" style="1" customWidth="1"/>
    <col min="14600" max="14600" width="7.33203125" style="1" customWidth="1"/>
    <col min="14601" max="14601" width="2.33203125" style="1" customWidth="1"/>
    <col min="14602" max="14602" width="8" style="1" customWidth="1"/>
    <col min="14603" max="14603" width="5.77734375" style="1" customWidth="1"/>
    <col min="14604" max="14604" width="10.109375" style="1" customWidth="1"/>
    <col min="14605" max="14605" width="11.6640625" style="1" customWidth="1"/>
    <col min="14606" max="14606" width="10.109375" style="1" customWidth="1"/>
    <col min="14607" max="14607" width="16.44140625" style="1" customWidth="1"/>
    <col min="14608" max="14844" width="11.33203125" style="1"/>
    <col min="14845" max="14845" width="8.6640625" style="1" customWidth="1"/>
    <col min="14846" max="14846" width="82.109375" style="1" customWidth="1"/>
    <col min="14847" max="14847" width="78.6640625" style="1" customWidth="1"/>
    <col min="14848" max="14851" width="6.109375" style="1" customWidth="1"/>
    <col min="14852" max="14852" width="2.6640625" style="1" customWidth="1"/>
    <col min="14853" max="14853" width="18.33203125" style="1" customWidth="1"/>
    <col min="14854" max="14854" width="15.109375" style="1" customWidth="1"/>
    <col min="14855" max="14855" width="28.109375" style="1" customWidth="1"/>
    <col min="14856" max="14856" width="7.33203125" style="1" customWidth="1"/>
    <col min="14857" max="14857" width="2.33203125" style="1" customWidth="1"/>
    <col min="14858" max="14858" width="8" style="1" customWidth="1"/>
    <col min="14859" max="14859" width="5.77734375" style="1" customWidth="1"/>
    <col min="14860" max="14860" width="10.109375" style="1" customWidth="1"/>
    <col min="14861" max="14861" width="11.6640625" style="1" customWidth="1"/>
    <col min="14862" max="14862" width="10.109375" style="1" customWidth="1"/>
    <col min="14863" max="14863" width="16.44140625" style="1" customWidth="1"/>
    <col min="14864" max="15100" width="11.33203125" style="1"/>
    <col min="15101" max="15101" width="8.6640625" style="1" customWidth="1"/>
    <col min="15102" max="15102" width="82.109375" style="1" customWidth="1"/>
    <col min="15103" max="15103" width="78.6640625" style="1" customWidth="1"/>
    <col min="15104" max="15107" width="6.109375" style="1" customWidth="1"/>
    <col min="15108" max="15108" width="2.6640625" style="1" customWidth="1"/>
    <col min="15109" max="15109" width="18.33203125" style="1" customWidth="1"/>
    <col min="15110" max="15110" width="15.109375" style="1" customWidth="1"/>
    <col min="15111" max="15111" width="28.109375" style="1" customWidth="1"/>
    <col min="15112" max="15112" width="7.33203125" style="1" customWidth="1"/>
    <col min="15113" max="15113" width="2.33203125" style="1" customWidth="1"/>
    <col min="15114" max="15114" width="8" style="1" customWidth="1"/>
    <col min="15115" max="15115" width="5.77734375" style="1" customWidth="1"/>
    <col min="15116" max="15116" width="10.109375" style="1" customWidth="1"/>
    <col min="15117" max="15117" width="11.6640625" style="1" customWidth="1"/>
    <col min="15118" max="15118" width="10.109375" style="1" customWidth="1"/>
    <col min="15119" max="15119" width="16.44140625" style="1" customWidth="1"/>
    <col min="15120" max="15356" width="11.33203125" style="1"/>
    <col min="15357" max="15357" width="8.6640625" style="1" customWidth="1"/>
    <col min="15358" max="15358" width="82.109375" style="1" customWidth="1"/>
    <col min="15359" max="15359" width="78.6640625" style="1" customWidth="1"/>
    <col min="15360" max="15363" width="6.109375" style="1" customWidth="1"/>
    <col min="15364" max="15364" width="2.6640625" style="1" customWidth="1"/>
    <col min="15365" max="15365" width="18.33203125" style="1" customWidth="1"/>
    <col min="15366" max="15366" width="15.109375" style="1" customWidth="1"/>
    <col min="15367" max="15367" width="28.109375" style="1" customWidth="1"/>
    <col min="15368" max="15368" width="7.33203125" style="1" customWidth="1"/>
    <col min="15369" max="15369" width="2.33203125" style="1" customWidth="1"/>
    <col min="15370" max="15370" width="8" style="1" customWidth="1"/>
    <col min="15371" max="15371" width="5.77734375" style="1" customWidth="1"/>
    <col min="15372" max="15372" width="10.109375" style="1" customWidth="1"/>
    <col min="15373" max="15373" width="11.6640625" style="1" customWidth="1"/>
    <col min="15374" max="15374" width="10.109375" style="1" customWidth="1"/>
    <col min="15375" max="15375" width="16.44140625" style="1" customWidth="1"/>
    <col min="15376" max="15612" width="11.33203125" style="1"/>
    <col min="15613" max="15613" width="8.6640625" style="1" customWidth="1"/>
    <col min="15614" max="15614" width="82.109375" style="1" customWidth="1"/>
    <col min="15615" max="15615" width="78.6640625" style="1" customWidth="1"/>
    <col min="15616" max="15619" width="6.109375" style="1" customWidth="1"/>
    <col min="15620" max="15620" width="2.6640625" style="1" customWidth="1"/>
    <col min="15621" max="15621" width="18.33203125" style="1" customWidth="1"/>
    <col min="15622" max="15622" width="15.109375" style="1" customWidth="1"/>
    <col min="15623" max="15623" width="28.109375" style="1" customWidth="1"/>
    <col min="15624" max="15624" width="7.33203125" style="1" customWidth="1"/>
    <col min="15625" max="15625" width="2.33203125" style="1" customWidth="1"/>
    <col min="15626" max="15626" width="8" style="1" customWidth="1"/>
    <col min="15627" max="15627" width="5.77734375" style="1" customWidth="1"/>
    <col min="15628" max="15628" width="10.109375" style="1" customWidth="1"/>
    <col min="15629" max="15629" width="11.6640625" style="1" customWidth="1"/>
    <col min="15630" max="15630" width="10.109375" style="1" customWidth="1"/>
    <col min="15631" max="15631" width="16.44140625" style="1" customWidth="1"/>
    <col min="15632" max="15868" width="11.33203125" style="1"/>
    <col min="15869" max="15869" width="8.6640625" style="1" customWidth="1"/>
    <col min="15870" max="15870" width="82.109375" style="1" customWidth="1"/>
    <col min="15871" max="15871" width="78.6640625" style="1" customWidth="1"/>
    <col min="15872" max="15875" width="6.109375" style="1" customWidth="1"/>
    <col min="15876" max="15876" width="2.6640625" style="1" customWidth="1"/>
    <col min="15877" max="15877" width="18.33203125" style="1" customWidth="1"/>
    <col min="15878" max="15878" width="15.109375" style="1" customWidth="1"/>
    <col min="15879" max="15879" width="28.109375" style="1" customWidth="1"/>
    <col min="15880" max="15880" width="7.33203125" style="1" customWidth="1"/>
    <col min="15881" max="15881" width="2.33203125" style="1" customWidth="1"/>
    <col min="15882" max="15882" width="8" style="1" customWidth="1"/>
    <col min="15883" max="15883" width="5.77734375" style="1" customWidth="1"/>
    <col min="15884" max="15884" width="10.109375" style="1" customWidth="1"/>
    <col min="15885" max="15885" width="11.6640625" style="1" customWidth="1"/>
    <col min="15886" max="15886" width="10.109375" style="1" customWidth="1"/>
    <col min="15887" max="15887" width="16.44140625" style="1" customWidth="1"/>
    <col min="15888" max="16124" width="11.33203125" style="1"/>
    <col min="16125" max="16125" width="8.6640625" style="1" customWidth="1"/>
    <col min="16126" max="16126" width="82.109375" style="1" customWidth="1"/>
    <col min="16127" max="16127" width="78.6640625" style="1" customWidth="1"/>
    <col min="16128" max="16131" width="6.109375" style="1" customWidth="1"/>
    <col min="16132" max="16132" width="2.6640625" style="1" customWidth="1"/>
    <col min="16133" max="16133" width="18.33203125" style="1" customWidth="1"/>
    <col min="16134" max="16134" width="15.109375" style="1" customWidth="1"/>
    <col min="16135" max="16135" width="28.109375" style="1" customWidth="1"/>
    <col min="16136" max="16136" width="7.33203125" style="1" customWidth="1"/>
    <col min="16137" max="16137" width="2.33203125" style="1" customWidth="1"/>
    <col min="16138" max="16138" width="8" style="1" customWidth="1"/>
    <col min="16139" max="16139" width="5.77734375" style="1" customWidth="1"/>
    <col min="16140" max="16140" width="10.109375" style="1" customWidth="1"/>
    <col min="16141" max="16141" width="11.6640625" style="1" customWidth="1"/>
    <col min="16142" max="16142" width="10.109375" style="1" customWidth="1"/>
    <col min="16143" max="16143" width="16.44140625" style="1" customWidth="1"/>
    <col min="16144" max="16384" width="11.33203125" style="1"/>
  </cols>
  <sheetData>
    <row r="1" spans="1:18" ht="18" x14ac:dyDescent="0.35">
      <c r="B1" s="185" t="s">
        <v>79</v>
      </c>
      <c r="C1" s="185"/>
    </row>
    <row r="2" spans="1:18" ht="24.6" customHeight="1" x14ac:dyDescent="0.3">
      <c r="B2" s="4" t="s">
        <v>81</v>
      </c>
      <c r="C2" s="5"/>
    </row>
    <row r="3" spans="1:18" ht="23.4" customHeight="1" x14ac:dyDescent="0.3">
      <c r="B3" s="4" t="s">
        <v>82</v>
      </c>
      <c r="C3" s="6"/>
    </row>
    <row r="4" spans="1:18" ht="13.8" thickBot="1" x14ac:dyDescent="0.3"/>
    <row r="5" spans="1:18" s="11" customFormat="1" ht="27.75" customHeight="1" thickBot="1" x14ac:dyDescent="0.3">
      <c r="A5" s="7" t="s">
        <v>0</v>
      </c>
      <c r="B5" s="8"/>
      <c r="C5" s="9"/>
      <c r="D5" s="9"/>
      <c r="E5" s="9"/>
      <c r="F5" s="9"/>
      <c r="G5" s="9"/>
      <c r="H5" s="10"/>
      <c r="J5" s="12"/>
      <c r="K5" s="12"/>
      <c r="L5" s="13"/>
      <c r="M5" s="14"/>
      <c r="N5" s="13"/>
      <c r="O5" s="15" t="s">
        <v>1</v>
      </c>
      <c r="P5" s="14"/>
      <c r="Q5" s="15" t="s">
        <v>2</v>
      </c>
    </row>
    <row r="6" spans="1:18" ht="24" customHeight="1" x14ac:dyDescent="0.25">
      <c r="A6" s="16" t="s">
        <v>3</v>
      </c>
      <c r="B6" s="17"/>
      <c r="C6" s="18" t="s">
        <v>4</v>
      </c>
      <c r="D6" s="19" t="s">
        <v>5</v>
      </c>
      <c r="E6" s="20">
        <v>0</v>
      </c>
      <c r="F6" s="21">
        <v>1</v>
      </c>
      <c r="G6" s="21">
        <v>2</v>
      </c>
      <c r="H6" s="22">
        <v>3</v>
      </c>
      <c r="I6" s="23"/>
      <c r="J6" s="24" t="s">
        <v>6</v>
      </c>
      <c r="K6" s="24"/>
      <c r="L6" s="25"/>
      <c r="M6" s="26" t="s">
        <v>7</v>
      </c>
      <c r="N6" s="27"/>
      <c r="O6" s="28" t="s">
        <v>8</v>
      </c>
      <c r="P6" s="29" t="s">
        <v>9</v>
      </c>
      <c r="Q6" s="30"/>
    </row>
    <row r="7" spans="1:18" ht="30" customHeight="1" x14ac:dyDescent="0.25">
      <c r="A7" s="31" t="s">
        <v>10</v>
      </c>
      <c r="B7" s="32" t="s">
        <v>11</v>
      </c>
      <c r="C7" s="32"/>
      <c r="D7" s="33">
        <f>M7</f>
        <v>0.2</v>
      </c>
      <c r="E7" s="34"/>
      <c r="F7" s="34"/>
      <c r="G7" s="34"/>
      <c r="H7" s="34"/>
      <c r="I7" s="35"/>
      <c r="J7" s="36">
        <f>O7/note20</f>
        <v>0</v>
      </c>
      <c r="K7" s="36"/>
      <c r="L7" s="37" t="s">
        <v>12</v>
      </c>
      <c r="M7" s="38">
        <v>0.2</v>
      </c>
      <c r="N7" s="39"/>
      <c r="O7" s="40">
        <f t="array" ref="O7">IF(P7=1,SUM(O8:O13*P8:P13)/SUM(P8:P13*M8:M13),0)</f>
        <v>0</v>
      </c>
      <c r="P7" s="41">
        <f>IF(SUM(P8:P13)=0,0,1)</f>
        <v>0</v>
      </c>
      <c r="Q7" s="42">
        <f>O7*M7</f>
        <v>0</v>
      </c>
      <c r="R7" s="43">
        <v>20</v>
      </c>
    </row>
    <row r="8" spans="1:18" ht="92.4" customHeight="1" thickBot="1" x14ac:dyDescent="0.3">
      <c r="A8" s="44" t="s">
        <v>13</v>
      </c>
      <c r="B8" s="45" t="s">
        <v>14</v>
      </c>
      <c r="C8" s="45" t="s">
        <v>15</v>
      </c>
      <c r="D8" s="46" t="s">
        <v>16</v>
      </c>
      <c r="E8" s="47"/>
      <c r="F8" s="47"/>
      <c r="G8" s="47"/>
      <c r="H8" s="47"/>
      <c r="I8" s="48" t="str">
        <f>IF(OR(SUM(E8:H8)="",SUM(E8:H8)&gt;1)," ","")</f>
        <v/>
      </c>
      <c r="J8" s="49">
        <f>Q8</f>
        <v>0</v>
      </c>
      <c r="K8" s="49"/>
      <c r="L8" s="50" t="s">
        <v>17</v>
      </c>
      <c r="M8" s="51">
        <v>0.2</v>
      </c>
      <c r="N8" s="39"/>
      <c r="O8" s="52">
        <f>(IF(F8&lt;&gt;"",1/3)+IF(G8&lt;&gt;"",2/3)+IF(H8&lt;&gt;"",1,0))*M8*note20</f>
        <v>0</v>
      </c>
      <c r="P8" s="41">
        <f>(IF(E8&lt;&gt;"",1,0)+IF(F8&lt;&gt;"",1,0)+IF(G8&lt;&gt;"",1,0)+IF(H8&lt;&gt;"",1,0))</f>
        <v>0</v>
      </c>
      <c r="Q8" s="53">
        <f>O8/(M8*note20)</f>
        <v>0</v>
      </c>
    </row>
    <row r="9" spans="1:18" ht="55.5" hidden="1" customHeight="1" x14ac:dyDescent="0.25">
      <c r="A9" s="44"/>
      <c r="B9" s="54" t="s">
        <v>18</v>
      </c>
      <c r="C9" s="55" t="s">
        <v>19</v>
      </c>
      <c r="D9" s="56"/>
      <c r="E9" s="57"/>
      <c r="F9" s="57"/>
      <c r="G9" s="57"/>
      <c r="H9" s="57"/>
      <c r="I9" s="58">
        <f>D9*E9*0+F9*D9*0.33+G9*D9*0.66+H9*D9*1</f>
        <v>0</v>
      </c>
      <c r="J9" s="59"/>
      <c r="K9" s="59"/>
      <c r="L9" s="50"/>
      <c r="M9" s="51"/>
      <c r="N9" s="39"/>
      <c r="O9" s="52"/>
      <c r="P9" s="41"/>
      <c r="Q9" s="53"/>
    </row>
    <row r="10" spans="1:18" ht="24.75" hidden="1" customHeight="1" x14ac:dyDescent="0.25">
      <c r="A10" s="44"/>
      <c r="B10" s="60"/>
      <c r="C10" s="61"/>
      <c r="D10" s="62"/>
      <c r="E10" s="63"/>
      <c r="F10" s="63"/>
      <c r="G10" s="63"/>
      <c r="H10" s="63"/>
      <c r="I10" s="58">
        <f t="shared" ref="I10:I12" si="0">D10*E10*0+F10*D10*0.33+G10*D10*0.66+H10*D10*1</f>
        <v>0</v>
      </c>
      <c r="J10" s="59"/>
      <c r="K10" s="59"/>
      <c r="L10" s="50"/>
      <c r="M10" s="51"/>
      <c r="N10" s="39"/>
      <c r="O10" s="52"/>
      <c r="P10" s="41"/>
      <c r="Q10" s="53"/>
    </row>
    <row r="11" spans="1:18" ht="22.2" hidden="1" customHeight="1" x14ac:dyDescent="0.25">
      <c r="A11" s="44"/>
      <c r="B11" s="64"/>
      <c r="C11" s="61"/>
      <c r="D11" s="62"/>
      <c r="E11" s="65"/>
      <c r="F11" s="65"/>
      <c r="G11" s="65"/>
      <c r="H11" s="65"/>
      <c r="I11" s="58">
        <f t="shared" si="0"/>
        <v>0</v>
      </c>
      <c r="L11" s="50"/>
      <c r="M11" s="51"/>
      <c r="N11" s="39"/>
      <c r="O11" s="52"/>
      <c r="P11" s="41"/>
      <c r="Q11" s="53"/>
    </row>
    <row r="12" spans="1:18" ht="45.6" thickBot="1" x14ac:dyDescent="0.3">
      <c r="A12" s="191"/>
      <c r="B12" s="66"/>
      <c r="C12" s="67" t="s">
        <v>21</v>
      </c>
      <c r="D12" s="94">
        <v>2</v>
      </c>
      <c r="E12" s="95"/>
      <c r="F12" s="95"/>
      <c r="G12" s="95"/>
      <c r="H12" s="95"/>
      <c r="I12" s="79">
        <f t="shared" si="0"/>
        <v>0</v>
      </c>
      <c r="J12" s="68">
        <f>SUM(I9:I12)/SUM(D9:D12)</f>
        <v>0</v>
      </c>
      <c r="K12" s="68"/>
      <c r="L12" s="50"/>
      <c r="M12" s="51"/>
      <c r="N12" s="39"/>
      <c r="O12" s="52"/>
      <c r="P12" s="41"/>
      <c r="Q12" s="53"/>
    </row>
    <row r="13" spans="1:18" ht="45.6" thickBot="1" x14ac:dyDescent="0.3">
      <c r="A13" s="44" t="s">
        <v>22</v>
      </c>
      <c r="B13" s="69" t="s">
        <v>23</v>
      </c>
      <c r="C13" s="69" t="s">
        <v>24</v>
      </c>
      <c r="D13" s="70" t="s">
        <v>16</v>
      </c>
      <c r="E13" s="71"/>
      <c r="F13" s="71"/>
      <c r="G13" s="71"/>
      <c r="H13" s="71"/>
      <c r="I13" s="48" t="str">
        <f>IF(OR(SUM(E13:H13)="",SUM(E13:H13)&gt;1)," ","")</f>
        <v/>
      </c>
      <c r="J13" s="59">
        <f>Q13</f>
        <v>0</v>
      </c>
      <c r="K13" s="59"/>
      <c r="L13" s="50" t="s">
        <v>17</v>
      </c>
      <c r="M13" s="51">
        <v>0.8</v>
      </c>
      <c r="N13" s="39"/>
      <c r="O13" s="52">
        <f>(IF(F13&lt;&gt;"",1/3)+IF(G13&lt;&gt;"",2/3)+IF(H13&lt;&gt;"",1,0))*M13*note20</f>
        <v>0</v>
      </c>
      <c r="P13" s="41">
        <f>(IF(E13&lt;&gt;"",1,0)+IF(F13&lt;&gt;"",1,0)+IF(G13&lt;&gt;"",1,0)+IF(H13&lt;&gt;"",1,0))</f>
        <v>0</v>
      </c>
      <c r="Q13" s="53">
        <f>O13/(M13*note20)</f>
        <v>0</v>
      </c>
    </row>
    <row r="14" spans="1:18" ht="22.95" hidden="1" customHeight="1" x14ac:dyDescent="0.25">
      <c r="A14" s="72"/>
      <c r="B14" s="73" t="s">
        <v>18</v>
      </c>
      <c r="C14" s="61" t="s">
        <v>25</v>
      </c>
      <c r="D14" s="74"/>
      <c r="E14" s="63"/>
      <c r="F14" s="63"/>
      <c r="G14" s="63"/>
      <c r="H14" s="63"/>
      <c r="I14" s="75">
        <f>D14*E14*0+F14*D14*0.33+G14*D14*0.66+H14*D14*1</f>
        <v>0</v>
      </c>
      <c r="J14" s="49"/>
      <c r="K14" s="49"/>
      <c r="L14" s="50"/>
      <c r="M14" s="51"/>
      <c r="N14" s="39"/>
      <c r="O14" s="52"/>
      <c r="P14" s="41"/>
      <c r="Q14" s="53"/>
    </row>
    <row r="15" spans="1:18" ht="28.5" hidden="1" customHeight="1" x14ac:dyDescent="0.25">
      <c r="A15" s="76"/>
      <c r="B15" s="60"/>
      <c r="C15" s="61" t="s">
        <v>26</v>
      </c>
      <c r="D15" s="74"/>
      <c r="E15" s="63"/>
      <c r="F15" s="63"/>
      <c r="G15" s="63"/>
      <c r="H15" s="63"/>
      <c r="I15" s="75">
        <f t="shared" ref="I15:I18" si="1">D15*E15*0+F15*D15*0.33+G15*D15*0.66+H15*D15*1</f>
        <v>0</v>
      </c>
      <c r="J15" s="49"/>
      <c r="K15" s="49"/>
      <c r="L15" s="50"/>
      <c r="M15" s="51"/>
      <c r="N15" s="39"/>
      <c r="O15" s="52"/>
      <c r="P15" s="41"/>
      <c r="Q15" s="53"/>
    </row>
    <row r="16" spans="1:18" ht="33.75" hidden="1" customHeight="1" x14ac:dyDescent="0.25">
      <c r="A16" s="76"/>
      <c r="B16" s="60"/>
      <c r="C16" s="61" t="s">
        <v>27</v>
      </c>
      <c r="D16" s="74"/>
      <c r="E16" s="63"/>
      <c r="F16" s="63"/>
      <c r="G16" s="63"/>
      <c r="H16" s="63"/>
      <c r="I16" s="75">
        <f t="shared" si="1"/>
        <v>0</v>
      </c>
      <c r="J16" s="49"/>
      <c r="K16" s="49"/>
      <c r="L16" s="50"/>
      <c r="M16" s="51"/>
      <c r="N16" s="39"/>
      <c r="O16" s="52"/>
      <c r="P16" s="41"/>
      <c r="Q16" s="53"/>
    </row>
    <row r="17" spans="1:17" ht="30" hidden="1" x14ac:dyDescent="0.25">
      <c r="A17" s="77"/>
      <c r="B17" s="64"/>
      <c r="C17" s="61" t="s">
        <v>28</v>
      </c>
      <c r="D17" s="74"/>
      <c r="E17" s="63"/>
      <c r="F17" s="63"/>
      <c r="G17" s="63"/>
      <c r="H17" s="63"/>
      <c r="I17" s="75">
        <f t="shared" si="1"/>
        <v>0</v>
      </c>
      <c r="J17" s="49"/>
      <c r="K17" s="49"/>
      <c r="L17" s="50"/>
      <c r="M17" s="51"/>
      <c r="N17" s="39"/>
      <c r="O17" s="52"/>
      <c r="P17" s="41"/>
      <c r="Q17" s="53"/>
    </row>
    <row r="18" spans="1:17" ht="45" x14ac:dyDescent="0.25">
      <c r="A18" s="190"/>
      <c r="B18" s="188"/>
      <c r="C18" s="78" t="s">
        <v>84</v>
      </c>
      <c r="D18" s="94">
        <v>2</v>
      </c>
      <c r="E18" s="95"/>
      <c r="F18" s="95"/>
      <c r="G18" s="95"/>
      <c r="H18" s="95"/>
      <c r="I18" s="79">
        <f t="shared" si="1"/>
        <v>0</v>
      </c>
      <c r="J18" s="80">
        <f>SUM(I14:I18)/SUM(D14:D18)</f>
        <v>0</v>
      </c>
      <c r="K18" s="80"/>
      <c r="L18" s="50"/>
      <c r="M18" s="51"/>
      <c r="N18" s="39"/>
      <c r="O18" s="52"/>
      <c r="P18" s="41"/>
      <c r="Q18" s="53"/>
    </row>
    <row r="19" spans="1:17" ht="17.399999999999999" x14ac:dyDescent="0.25">
      <c r="A19" s="44"/>
      <c r="B19" s="81"/>
      <c r="C19" s="78"/>
      <c r="D19" s="82"/>
      <c r="E19" s="83"/>
      <c r="F19" s="83"/>
      <c r="G19" s="83"/>
      <c r="H19" s="83"/>
      <c r="I19" s="48"/>
      <c r="J19" s="49"/>
      <c r="K19" s="49"/>
      <c r="L19" s="50"/>
      <c r="M19" s="51"/>
      <c r="N19" s="39"/>
      <c r="O19" s="52"/>
      <c r="P19" s="41"/>
      <c r="Q19" s="53"/>
    </row>
    <row r="20" spans="1:17" ht="30" customHeight="1" x14ac:dyDescent="0.25">
      <c r="A20" s="84" t="s">
        <v>29</v>
      </c>
      <c r="B20" s="32" t="s">
        <v>30</v>
      </c>
      <c r="C20" s="32"/>
      <c r="D20" s="33">
        <f>M20</f>
        <v>0.3</v>
      </c>
      <c r="E20" s="34"/>
      <c r="F20" s="34"/>
      <c r="G20" s="34"/>
      <c r="H20" s="34"/>
      <c r="I20" s="48" t="str">
        <f t="shared" ref="I20:I48" si="2">IF(OR(SUM(E20:H20)="",SUM(E20:H20)&gt;1)," ","")</f>
        <v/>
      </c>
      <c r="J20" s="36">
        <f>O20/note20</f>
        <v>0</v>
      </c>
      <c r="K20" s="36"/>
      <c r="L20" s="37" t="s">
        <v>12</v>
      </c>
      <c r="M20" s="38">
        <v>0.3</v>
      </c>
      <c r="N20" s="39"/>
      <c r="O20" s="40">
        <f>IF(P20=1,O21*P21/P21*M21,0)</f>
        <v>0</v>
      </c>
      <c r="P20" s="41">
        <f>IF(SUM(P21)=0,0,1)</f>
        <v>0</v>
      </c>
      <c r="Q20" s="42">
        <f>O20*M20</f>
        <v>0</v>
      </c>
    </row>
    <row r="21" spans="1:17" ht="96" customHeight="1" thickBot="1" x14ac:dyDescent="0.3">
      <c r="A21" s="44" t="s">
        <v>31</v>
      </c>
      <c r="B21" s="45" t="s">
        <v>32</v>
      </c>
      <c r="C21" s="85" t="s">
        <v>33</v>
      </c>
      <c r="D21" s="46" t="s">
        <v>16</v>
      </c>
      <c r="E21" s="47"/>
      <c r="F21" s="47"/>
      <c r="G21" s="47"/>
      <c r="H21" s="47"/>
      <c r="I21" s="48" t="str">
        <f t="shared" si="2"/>
        <v/>
      </c>
      <c r="J21" s="49">
        <f t="shared" ref="J21" si="3">Q21</f>
        <v>0</v>
      </c>
      <c r="K21" s="49"/>
      <c r="L21" s="50" t="s">
        <v>17</v>
      </c>
      <c r="M21" s="51">
        <v>1</v>
      </c>
      <c r="N21" s="39"/>
      <c r="O21" s="52">
        <f>(IF(F21&lt;&gt;"",1/3)+IF(G21&lt;&gt;"",2/3)+IF(H21&lt;&gt;"",1,0))*M21*note20</f>
        <v>0</v>
      </c>
      <c r="P21" s="41">
        <f>(IF(E21&lt;&gt;"",1,0)+IF(F21&lt;&gt;"",1,0)+IF(G21&lt;&gt;"",1,0)+IF(H21&lt;&gt;"",1,0))</f>
        <v>0</v>
      </c>
      <c r="Q21" s="53">
        <f>O21/(M21*note20)</f>
        <v>0</v>
      </c>
    </row>
    <row r="22" spans="1:17" ht="30.6" thickBot="1" x14ac:dyDescent="0.3">
      <c r="A22" s="44"/>
      <c r="B22" s="106" t="s">
        <v>20</v>
      </c>
      <c r="C22" s="67" t="s">
        <v>34</v>
      </c>
      <c r="D22" s="94">
        <v>2</v>
      </c>
      <c r="E22" s="95"/>
      <c r="F22" s="95"/>
      <c r="G22" s="95"/>
      <c r="H22" s="95"/>
      <c r="I22" s="75">
        <f>D22*E22*0+F22*D22*0.33+G22*D22*0.66+H22*D22*1</f>
        <v>0</v>
      </c>
      <c r="J22" s="49"/>
      <c r="K22" s="49"/>
      <c r="L22" s="50"/>
      <c r="M22" s="51"/>
      <c r="N22" s="39"/>
      <c r="O22" s="52"/>
      <c r="P22" s="41"/>
      <c r="Q22" s="53"/>
    </row>
    <row r="23" spans="1:17" ht="30" customHeight="1" x14ac:dyDescent="0.25">
      <c r="A23" s="84" t="s">
        <v>35</v>
      </c>
      <c r="B23" s="88" t="s">
        <v>36</v>
      </c>
      <c r="C23" s="88"/>
      <c r="D23" s="89">
        <f>M23</f>
        <v>0.3</v>
      </c>
      <c r="E23" s="90"/>
      <c r="F23" s="90"/>
      <c r="G23" s="90"/>
      <c r="H23" s="90"/>
      <c r="I23" s="48" t="str">
        <f t="shared" si="2"/>
        <v/>
      </c>
      <c r="J23" s="36">
        <f>O23/note20</f>
        <v>0</v>
      </c>
      <c r="K23" s="36"/>
      <c r="L23" s="37" t="s">
        <v>17</v>
      </c>
      <c r="M23" s="38">
        <v>0.3</v>
      </c>
      <c r="N23" s="39"/>
      <c r="O23" s="40">
        <f t="array" ref="O23">IF(P23=1,SUM(O24:O30*P24:P30)/SUM(P24:P30*M24:M30),0)</f>
        <v>0</v>
      </c>
      <c r="P23" s="41">
        <f>IF(SUM(P24:P29)=0,0,1)</f>
        <v>0</v>
      </c>
      <c r="Q23" s="42">
        <f>O23*M23</f>
        <v>0</v>
      </c>
    </row>
    <row r="24" spans="1:17" ht="88.95" customHeight="1" thickBot="1" x14ac:dyDescent="0.3">
      <c r="A24" s="44" t="s">
        <v>37</v>
      </c>
      <c r="B24" s="91" t="s">
        <v>38</v>
      </c>
      <c r="C24" s="45" t="s">
        <v>39</v>
      </c>
      <c r="D24" s="46" t="s">
        <v>40</v>
      </c>
      <c r="E24" s="186"/>
      <c r="F24" s="186"/>
      <c r="G24" s="186"/>
      <c r="H24" s="186"/>
      <c r="I24" s="48" t="str">
        <f t="shared" si="2"/>
        <v/>
      </c>
      <c r="J24" s="49">
        <f>Q24</f>
        <v>0</v>
      </c>
      <c r="K24" s="49"/>
      <c r="L24" s="50" t="s">
        <v>17</v>
      </c>
      <c r="M24" s="92">
        <v>0.4</v>
      </c>
      <c r="N24" s="39"/>
      <c r="O24" s="52">
        <f>(IF(F24&lt;&gt;"",1/3)+IF(G24&lt;&gt;"",2/3)+IF(H24&lt;&gt;"",1,0))*M24*note20</f>
        <v>0</v>
      </c>
      <c r="P24" s="41">
        <f>(IF(E24&lt;&gt;"",1,0)+IF(F24&lt;&gt;"",1,0)+IF(G24&lt;&gt;"",1,0)+IF(H24&lt;&gt;"",1,0))</f>
        <v>0</v>
      </c>
      <c r="Q24" s="53">
        <f>O24/(M24*note20)</f>
        <v>0</v>
      </c>
    </row>
    <row r="25" spans="1:17" ht="31.2" customHeight="1" thickBot="1" x14ac:dyDescent="0.3">
      <c r="A25" s="44"/>
      <c r="B25" s="93"/>
      <c r="C25" s="67" t="s">
        <v>41</v>
      </c>
      <c r="D25" s="94">
        <v>2</v>
      </c>
      <c r="E25" s="95"/>
      <c r="F25" s="95"/>
      <c r="G25" s="95"/>
      <c r="H25" s="95"/>
      <c r="I25" s="79">
        <f t="shared" ref="I25:I26" si="4">D25*E25*0+F25*D25*0.33+G25*D25*0.66+H25*D25*1</f>
        <v>0</v>
      </c>
      <c r="J25" s="49">
        <f t="shared" ref="J25:J30" si="5">Q25</f>
        <v>0</v>
      </c>
      <c r="K25" s="49"/>
      <c r="L25" s="50"/>
      <c r="M25" s="92"/>
      <c r="N25" s="39"/>
      <c r="O25" s="52"/>
      <c r="P25" s="41"/>
      <c r="Q25" s="53"/>
    </row>
    <row r="26" spans="1:17" ht="45.6" thickBot="1" x14ac:dyDescent="0.3">
      <c r="A26" s="44"/>
      <c r="B26" s="93"/>
      <c r="C26" s="67" t="s">
        <v>83</v>
      </c>
      <c r="D26" s="97">
        <v>2</v>
      </c>
      <c r="E26" s="98"/>
      <c r="F26" s="98"/>
      <c r="G26" s="98"/>
      <c r="H26" s="98"/>
      <c r="I26" s="79">
        <f t="shared" si="4"/>
        <v>0</v>
      </c>
      <c r="J26" s="49">
        <f t="shared" si="5"/>
        <v>0</v>
      </c>
      <c r="K26" s="49"/>
      <c r="L26" s="50"/>
      <c r="M26" s="92"/>
      <c r="N26" s="39"/>
      <c r="O26" s="52"/>
      <c r="P26" s="41"/>
      <c r="Q26" s="53"/>
    </row>
    <row r="27" spans="1:17" ht="31.2" customHeight="1" thickBot="1" x14ac:dyDescent="0.3">
      <c r="A27" s="44"/>
      <c r="B27" s="93"/>
      <c r="C27" s="67" t="s">
        <v>42</v>
      </c>
      <c r="D27" s="97">
        <v>2</v>
      </c>
      <c r="E27" s="98"/>
      <c r="F27" s="98"/>
      <c r="G27" s="98"/>
      <c r="H27" s="98"/>
      <c r="I27" s="79">
        <f>D27*E27*0+F27*D27*0.33+G27*D27*0.66+H27*D27*1</f>
        <v>0</v>
      </c>
      <c r="J27" s="49">
        <f t="shared" si="5"/>
        <v>0</v>
      </c>
      <c r="K27" s="49"/>
      <c r="L27" s="50"/>
      <c r="M27" s="92"/>
      <c r="N27" s="39"/>
      <c r="O27" s="52"/>
      <c r="P27" s="41"/>
      <c r="Q27" s="53"/>
    </row>
    <row r="28" spans="1:17" ht="54" hidden="1" customHeight="1" x14ac:dyDescent="0.25">
      <c r="A28" s="44"/>
      <c r="B28" s="99"/>
      <c r="C28" s="96"/>
      <c r="D28" s="100"/>
      <c r="E28" s="101"/>
      <c r="F28" s="101"/>
      <c r="G28" s="101"/>
      <c r="H28" s="101"/>
      <c r="I28" s="79">
        <f>D28*E28*0+F28*D28*0.33+G28*D28*0.66+H28*D28*1</f>
        <v>0</v>
      </c>
      <c r="J28" s="49">
        <f t="shared" si="5"/>
        <v>0</v>
      </c>
      <c r="K28" s="102"/>
      <c r="L28" s="50"/>
      <c r="M28" s="92"/>
      <c r="N28" s="39"/>
      <c r="O28" s="52"/>
      <c r="P28" s="41"/>
      <c r="Q28" s="53"/>
    </row>
    <row r="29" spans="1:17" ht="75" x14ac:dyDescent="0.25">
      <c r="A29" s="44" t="s">
        <v>43</v>
      </c>
      <c r="B29" s="103" t="s">
        <v>44</v>
      </c>
      <c r="C29" s="45" t="s">
        <v>45</v>
      </c>
      <c r="D29" s="97">
        <v>2</v>
      </c>
      <c r="E29" s="98"/>
      <c r="F29" s="98"/>
      <c r="G29" s="98"/>
      <c r="H29" s="98"/>
      <c r="I29" s="79">
        <f>D29*E29*0+F29*D29*0.33+G29*D29*0.66+H29*D29*1</f>
        <v>0</v>
      </c>
      <c r="J29" s="49">
        <f>Q29</f>
        <v>0</v>
      </c>
      <c r="K29" s="49"/>
      <c r="L29" s="50" t="s">
        <v>17</v>
      </c>
      <c r="M29" s="92">
        <v>0.1</v>
      </c>
      <c r="N29" s="39"/>
      <c r="O29" s="52">
        <f>(IF(F29&lt;&gt;"",1/3)+IF(G29&lt;&gt;"",2/3)+IF(H29&lt;&gt;"",1,0))*M29*note20</f>
        <v>0</v>
      </c>
      <c r="P29" s="41">
        <f t="shared" ref="P29:P30" si="6">(IF(E29&lt;&gt;"",1,0)+IF(F29&lt;&gt;"",1,0)+IF(G29&lt;&gt;"",1,0)+IF(H29&lt;&gt;"",1,0))</f>
        <v>0</v>
      </c>
      <c r="Q29" s="53">
        <f>O29/(M29*note20)</f>
        <v>0</v>
      </c>
    </row>
    <row r="30" spans="1:17" ht="76.95" customHeight="1" thickBot="1" x14ac:dyDescent="0.3">
      <c r="A30" s="44" t="s">
        <v>46</v>
      </c>
      <c r="B30" s="104" t="s">
        <v>47</v>
      </c>
      <c r="C30" s="45" t="s">
        <v>48</v>
      </c>
      <c r="D30" s="46" t="s">
        <v>40</v>
      </c>
      <c r="E30" s="186"/>
      <c r="F30" s="186"/>
      <c r="G30" s="186"/>
      <c r="H30" s="186"/>
      <c r="I30" s="48" t="str">
        <f t="shared" si="2"/>
        <v/>
      </c>
      <c r="J30" s="49">
        <f t="shared" si="5"/>
        <v>0</v>
      </c>
      <c r="K30" s="49"/>
      <c r="L30" s="50" t="s">
        <v>17</v>
      </c>
      <c r="M30" s="92">
        <v>0.5</v>
      </c>
      <c r="N30" s="39"/>
      <c r="O30" s="52">
        <f>(IF(F30&lt;&gt;"",1/3)+IF(G30&lt;&gt;"",2/3)+IF(H30&lt;&gt;"",1,0))*M30*note20</f>
        <v>0</v>
      </c>
      <c r="P30" s="41">
        <f t="shared" si="6"/>
        <v>0</v>
      </c>
      <c r="Q30" s="53">
        <f>O30/(M30*note20)</f>
        <v>0</v>
      </c>
    </row>
    <row r="31" spans="1:17" ht="61.8" thickBot="1" x14ac:dyDescent="0.3">
      <c r="A31" s="72"/>
      <c r="B31" s="188"/>
      <c r="C31" s="192" t="s">
        <v>85</v>
      </c>
      <c r="D31" s="107">
        <v>2</v>
      </c>
      <c r="E31" s="95"/>
      <c r="F31" s="95"/>
      <c r="G31" s="95"/>
      <c r="H31" s="95"/>
      <c r="I31" s="79">
        <f>D31*E31*0+F31*D31*0.33+G31*D31*0.66+H31*D31*1</f>
        <v>0</v>
      </c>
      <c r="J31" s="49"/>
      <c r="K31" s="49"/>
      <c r="L31" s="50"/>
      <c r="M31" s="92"/>
      <c r="N31" s="39"/>
      <c r="O31" s="52"/>
      <c r="P31" s="41"/>
      <c r="Q31" s="53"/>
    </row>
    <row r="32" spans="1:17" ht="31.2" thickBot="1" x14ac:dyDescent="0.3">
      <c r="A32" s="76"/>
      <c r="B32" s="189"/>
      <c r="C32" s="192" t="s">
        <v>86</v>
      </c>
      <c r="D32" s="107">
        <v>2</v>
      </c>
      <c r="E32" s="108"/>
      <c r="F32" s="108"/>
      <c r="G32" s="108"/>
      <c r="H32" s="108"/>
      <c r="I32" s="79">
        <f t="shared" ref="I32:I39" si="7">D32*E32*0+F32*D32*0.33+G32*D32*0.66+H32*D32*1</f>
        <v>0</v>
      </c>
      <c r="J32" s="49"/>
      <c r="K32" s="49"/>
      <c r="L32" s="50"/>
      <c r="M32" s="92"/>
      <c r="N32" s="39"/>
      <c r="O32" s="52"/>
      <c r="P32" s="41"/>
      <c r="Q32" s="53"/>
    </row>
    <row r="33" spans="1:17" ht="31.2" thickBot="1" x14ac:dyDescent="0.3">
      <c r="A33" s="76"/>
      <c r="B33" s="189"/>
      <c r="C33" s="192" t="s">
        <v>87</v>
      </c>
      <c r="D33" s="107">
        <v>2</v>
      </c>
      <c r="E33" s="108"/>
      <c r="F33" s="108"/>
      <c r="G33" s="108"/>
      <c r="H33" s="108"/>
      <c r="I33" s="79">
        <f t="shared" si="7"/>
        <v>0</v>
      </c>
      <c r="J33" s="49"/>
      <c r="K33" s="49"/>
      <c r="L33" s="50"/>
      <c r="M33" s="92"/>
      <c r="N33" s="39"/>
      <c r="O33" s="52"/>
      <c r="P33" s="41"/>
      <c r="Q33" s="53"/>
    </row>
    <row r="34" spans="1:17" ht="30.6" x14ac:dyDescent="0.25">
      <c r="A34" s="76"/>
      <c r="B34" s="189"/>
      <c r="C34" s="193" t="s">
        <v>88</v>
      </c>
      <c r="D34" s="107"/>
      <c r="E34" s="108"/>
      <c r="F34" s="108"/>
      <c r="G34" s="108"/>
      <c r="H34" s="108"/>
      <c r="I34" s="79"/>
      <c r="J34" s="49"/>
      <c r="K34" s="49"/>
      <c r="L34" s="50"/>
      <c r="M34" s="92"/>
      <c r="N34" s="39"/>
      <c r="O34" s="52"/>
      <c r="P34" s="41"/>
      <c r="Q34" s="53"/>
    </row>
    <row r="35" spans="1:17" ht="30.6" x14ac:dyDescent="0.25">
      <c r="A35" s="76"/>
      <c r="B35" s="189"/>
      <c r="C35" s="193" t="s">
        <v>89</v>
      </c>
      <c r="D35" s="107">
        <v>2</v>
      </c>
      <c r="E35" s="108"/>
      <c r="F35" s="108"/>
      <c r="G35" s="108"/>
      <c r="H35" s="108"/>
      <c r="I35" s="79">
        <f t="shared" si="7"/>
        <v>0</v>
      </c>
      <c r="J35" s="49"/>
      <c r="K35" s="49"/>
      <c r="L35" s="50"/>
      <c r="M35" s="92"/>
      <c r="N35" s="39"/>
      <c r="O35" s="52"/>
      <c r="P35" s="41"/>
      <c r="Q35" s="53"/>
    </row>
    <row r="36" spans="1:17" ht="30.6" x14ac:dyDescent="0.25">
      <c r="A36" s="76"/>
      <c r="B36" s="189"/>
      <c r="C36" s="193" t="s">
        <v>90</v>
      </c>
      <c r="D36" s="107">
        <v>2</v>
      </c>
      <c r="E36" s="108"/>
      <c r="F36" s="108"/>
      <c r="G36" s="108"/>
      <c r="H36" s="108"/>
      <c r="I36" s="79">
        <f t="shared" si="7"/>
        <v>0</v>
      </c>
      <c r="J36" s="49"/>
      <c r="K36" s="49"/>
      <c r="L36" s="50"/>
      <c r="M36" s="92"/>
      <c r="N36" s="39"/>
      <c r="O36" s="52"/>
      <c r="P36" s="41"/>
      <c r="Q36" s="53"/>
    </row>
    <row r="37" spans="1:17" ht="30.6" x14ac:dyDescent="0.25">
      <c r="A37" s="76"/>
      <c r="B37" s="109"/>
      <c r="C37" s="193" t="s">
        <v>91</v>
      </c>
      <c r="D37" s="110">
        <v>2</v>
      </c>
      <c r="E37" s="105"/>
      <c r="F37" s="105"/>
      <c r="G37" s="105"/>
      <c r="H37" s="105"/>
      <c r="I37" s="79">
        <f t="shared" si="7"/>
        <v>0</v>
      </c>
      <c r="J37" s="49"/>
      <c r="K37" s="49"/>
      <c r="L37" s="50"/>
      <c r="M37" s="92"/>
      <c r="N37" s="39"/>
      <c r="O37" s="52"/>
      <c r="P37" s="41"/>
      <c r="Q37" s="53"/>
    </row>
    <row r="38" spans="1:17" ht="17.399999999999999" x14ac:dyDescent="0.25">
      <c r="A38" s="76"/>
      <c r="B38" s="109"/>
      <c r="C38" s="193" t="s">
        <v>92</v>
      </c>
      <c r="D38" s="110">
        <v>2</v>
      </c>
      <c r="E38" s="105"/>
      <c r="F38" s="105"/>
      <c r="G38" s="105"/>
      <c r="H38" s="105"/>
      <c r="I38" s="79">
        <f t="shared" si="7"/>
        <v>0</v>
      </c>
      <c r="J38" s="49"/>
      <c r="K38" s="49"/>
      <c r="L38" s="50"/>
      <c r="M38" s="92"/>
      <c r="N38" s="39"/>
      <c r="O38" s="52"/>
      <c r="P38" s="41"/>
      <c r="Q38" s="53"/>
    </row>
    <row r="39" spans="1:17" ht="47.4" thickBot="1" x14ac:dyDescent="0.3">
      <c r="A39" s="77"/>
      <c r="B39" s="188"/>
      <c r="C39" s="194" t="s">
        <v>49</v>
      </c>
      <c r="D39" s="87">
        <v>2</v>
      </c>
      <c r="E39" s="111"/>
      <c r="F39" s="112"/>
      <c r="G39" s="112"/>
      <c r="H39" s="112"/>
      <c r="I39" s="79">
        <f t="shared" si="7"/>
        <v>0</v>
      </c>
      <c r="J39" s="80">
        <f>SUM(I31:I39)/SUM(D31:D39)</f>
        <v>0</v>
      </c>
      <c r="K39" s="80"/>
      <c r="L39" s="50"/>
      <c r="M39" s="92"/>
      <c r="N39" s="39"/>
      <c r="O39" s="52"/>
      <c r="P39" s="41"/>
      <c r="Q39" s="53"/>
    </row>
    <row r="40" spans="1:17" ht="31.2" customHeight="1" x14ac:dyDescent="0.25">
      <c r="A40" s="84" t="s">
        <v>50</v>
      </c>
      <c r="B40" s="113" t="s">
        <v>51</v>
      </c>
      <c r="C40" s="113"/>
      <c r="D40" s="89">
        <f>M40</f>
        <v>0.2</v>
      </c>
      <c r="E40" s="90"/>
      <c r="F40" s="90"/>
      <c r="G40" s="90"/>
      <c r="H40" s="90"/>
      <c r="I40" s="48" t="str">
        <f t="shared" si="2"/>
        <v/>
      </c>
      <c r="J40" s="36">
        <f>+O40/note20</f>
        <v>0</v>
      </c>
      <c r="K40" s="36"/>
      <c r="L40" s="37" t="s">
        <v>12</v>
      </c>
      <c r="M40" s="38">
        <v>0.2</v>
      </c>
      <c r="N40" s="39"/>
      <c r="O40" s="40">
        <f t="array" ref="O40">IF(P40=1,SUM(O41:O48*P41:P48)/SUM(P41:P48*M41:M48),0)</f>
        <v>0</v>
      </c>
      <c r="P40" s="41">
        <f>IF(SUM(P41:P45)=0,0,1)</f>
        <v>0</v>
      </c>
      <c r="Q40" s="42">
        <f>O40*M40</f>
        <v>0</v>
      </c>
    </row>
    <row r="41" spans="1:17" ht="60.6" hidden="1" thickBot="1" x14ac:dyDescent="0.3">
      <c r="A41" s="44" t="s">
        <v>52</v>
      </c>
      <c r="B41" s="45" t="s">
        <v>53</v>
      </c>
      <c r="C41" s="44" t="s">
        <v>54</v>
      </c>
      <c r="D41" s="46" t="s">
        <v>16</v>
      </c>
      <c r="E41" s="186"/>
      <c r="F41" s="186"/>
      <c r="G41" s="186"/>
      <c r="H41" s="186"/>
      <c r="I41" s="48" t="str">
        <f t="shared" si="2"/>
        <v/>
      </c>
      <c r="J41" s="49">
        <f t="shared" ref="J41:J48" si="8">Q41</f>
        <v>0</v>
      </c>
      <c r="K41" s="49"/>
      <c r="L41" s="50" t="s">
        <v>17</v>
      </c>
      <c r="M41" s="51">
        <v>0.3</v>
      </c>
      <c r="N41" s="39"/>
      <c r="O41" s="52">
        <f>(IF(F41&lt;&gt;"",1/3)+IF(G41&lt;&gt;"",2/3)+IF(H41&lt;&gt;"",1,0))*M41*note20</f>
        <v>0</v>
      </c>
      <c r="P41" s="41">
        <f t="shared" ref="P41:P48" si="9">(IF(E41&lt;&gt;"",1,0)+IF(F41&lt;&gt;"",1,0)+IF(G41&lt;&gt;"",1,0)+IF(H41&lt;&gt;"",1,0))</f>
        <v>0</v>
      </c>
      <c r="Q41" s="53">
        <f>O41/(M41*note20)</f>
        <v>0</v>
      </c>
    </row>
    <row r="42" spans="1:17" ht="45" hidden="1" x14ac:dyDescent="0.25">
      <c r="A42" s="72"/>
      <c r="B42" s="93" t="s">
        <v>55</v>
      </c>
      <c r="C42" s="193" t="s">
        <v>56</v>
      </c>
      <c r="D42" s="86">
        <v>0</v>
      </c>
      <c r="E42" s="114"/>
      <c r="F42" s="114"/>
      <c r="G42" s="114"/>
      <c r="H42" s="114"/>
      <c r="I42" s="79">
        <f t="shared" ref="I42:I43" si="10">D42*E42*0+F42*D42*0.33+G42*D42*0.66+H42*D42*1</f>
        <v>0</v>
      </c>
      <c r="J42" s="49"/>
      <c r="K42" s="49"/>
      <c r="L42" s="50"/>
      <c r="M42" s="51"/>
      <c r="N42" s="39"/>
      <c r="O42" s="52"/>
      <c r="P42" s="41"/>
      <c r="Q42" s="53"/>
    </row>
    <row r="43" spans="1:17" ht="35.4" hidden="1" customHeight="1" x14ac:dyDescent="0.25">
      <c r="A43" s="76"/>
      <c r="B43" s="115"/>
      <c r="C43" s="78"/>
      <c r="D43" s="74"/>
      <c r="E43" s="116"/>
      <c r="F43" s="116"/>
      <c r="G43" s="116"/>
      <c r="H43" s="116"/>
      <c r="I43" s="79">
        <f t="shared" si="10"/>
        <v>0</v>
      </c>
      <c r="J43" s="80" t="e">
        <f>SUM(I42:I43)/SUM(D42:D43)</f>
        <v>#DIV/0!</v>
      </c>
      <c r="K43" s="80"/>
      <c r="L43" s="50"/>
      <c r="M43" s="51"/>
      <c r="N43" s="39"/>
      <c r="O43" s="52"/>
      <c r="P43" s="41"/>
      <c r="Q43" s="53"/>
    </row>
    <row r="44" spans="1:17" ht="18" hidden="1" thickBot="1" x14ac:dyDescent="0.3">
      <c r="A44" s="77"/>
      <c r="B44" s="117"/>
      <c r="C44" s="78"/>
      <c r="D44" s="118"/>
      <c r="E44" s="119"/>
      <c r="F44" s="119"/>
      <c r="G44" s="119"/>
      <c r="H44" s="119"/>
      <c r="I44" s="48"/>
      <c r="J44" s="49"/>
      <c r="K44" s="49"/>
      <c r="L44" s="50"/>
      <c r="M44" s="51"/>
      <c r="N44" s="39"/>
      <c r="O44" s="52"/>
      <c r="P44" s="41"/>
      <c r="Q44" s="53"/>
    </row>
    <row r="45" spans="1:17" ht="45.6" hidden="1" thickBot="1" x14ac:dyDescent="0.3">
      <c r="A45" s="44" t="s">
        <v>57</v>
      </c>
      <c r="B45" s="44" t="s">
        <v>58</v>
      </c>
      <c r="C45" s="44"/>
      <c r="D45" s="120" t="s">
        <v>16</v>
      </c>
      <c r="E45" s="121"/>
      <c r="F45" s="121"/>
      <c r="G45" s="121"/>
      <c r="H45" s="121"/>
      <c r="I45" s="48" t="str">
        <f t="shared" si="2"/>
        <v/>
      </c>
      <c r="J45" s="49">
        <f t="shared" si="8"/>
        <v>0</v>
      </c>
      <c r="K45" s="49"/>
      <c r="L45" s="50" t="s">
        <v>17</v>
      </c>
      <c r="M45" s="51">
        <v>0.5</v>
      </c>
      <c r="N45" s="39"/>
      <c r="O45" s="52">
        <f>(IF(F45&lt;&gt;"",1/3)+IF(G45&lt;&gt;"",2/3)+IF(H45&lt;&gt;"",1,0))*M45*note20</f>
        <v>0</v>
      </c>
      <c r="P45" s="41">
        <f t="shared" si="9"/>
        <v>0</v>
      </c>
      <c r="Q45" s="53">
        <f>O45/(M45*note20)</f>
        <v>0</v>
      </c>
    </row>
    <row r="46" spans="1:17" ht="45" hidden="1" x14ac:dyDescent="0.25">
      <c r="A46" s="72"/>
      <c r="B46" s="115"/>
      <c r="C46" s="78" t="s">
        <v>59</v>
      </c>
      <c r="D46" s="86">
        <v>0</v>
      </c>
      <c r="E46" s="114"/>
      <c r="F46" s="114"/>
      <c r="G46" s="122"/>
      <c r="H46" s="114"/>
      <c r="I46" s="79">
        <f t="shared" ref="I46" si="11">D46*E46*0+F46*D46*0.33+G46*D46*0.66+H46*D46*1</f>
        <v>0</v>
      </c>
      <c r="J46" s="49"/>
      <c r="K46" s="49"/>
      <c r="L46" s="50"/>
      <c r="M46" s="51"/>
      <c r="N46" s="39"/>
      <c r="O46" s="52"/>
      <c r="P46" s="41"/>
      <c r="Q46" s="53"/>
    </row>
    <row r="47" spans="1:17" ht="30.6" hidden="1" thickBot="1" x14ac:dyDescent="0.3">
      <c r="A47" s="77"/>
      <c r="B47" s="115"/>
      <c r="C47" s="78" t="s">
        <v>60</v>
      </c>
      <c r="D47" s="87"/>
      <c r="E47" s="112"/>
      <c r="F47" s="112"/>
      <c r="G47" s="112"/>
      <c r="H47" s="112"/>
      <c r="I47" s="79">
        <f t="shared" ref="I47" si="12">D47*E47*0+F47*D47*0.33+G47*D47*0.66+H47*D47*1</f>
        <v>0</v>
      </c>
      <c r="J47" s="80" t="e">
        <f>SUM(I46:I47)/SUM(D46:D47)</f>
        <v>#DIV/0!</v>
      </c>
      <c r="K47" s="80"/>
      <c r="L47" s="50"/>
      <c r="M47" s="51"/>
      <c r="N47" s="39"/>
      <c r="O47" s="52"/>
      <c r="P47" s="41"/>
      <c r="Q47" s="53"/>
    </row>
    <row r="48" spans="1:17" ht="56.4" hidden="1" customHeight="1" thickBot="1" x14ac:dyDescent="0.3">
      <c r="A48" s="44" t="s">
        <v>61</v>
      </c>
      <c r="B48" s="44" t="s">
        <v>62</v>
      </c>
      <c r="C48" s="44" t="s">
        <v>63</v>
      </c>
      <c r="D48" s="70" t="s">
        <v>16</v>
      </c>
      <c r="E48" s="187"/>
      <c r="F48" s="187"/>
      <c r="G48" s="187"/>
      <c r="H48" s="187"/>
      <c r="I48" s="48" t="str">
        <f t="shared" si="2"/>
        <v/>
      </c>
      <c r="J48" s="49">
        <f t="shared" si="8"/>
        <v>0</v>
      </c>
      <c r="K48" s="49"/>
      <c r="L48" s="50" t="s">
        <v>17</v>
      </c>
      <c r="M48" s="51">
        <v>0.2</v>
      </c>
      <c r="N48" s="39"/>
      <c r="O48" s="52">
        <f>(IF(F48&lt;&gt;"",1/3)+IF(G48&lt;&gt;"",2/3)+IF(H48&lt;&gt;"",1,0))*M48*note20</f>
        <v>0</v>
      </c>
      <c r="P48" s="41">
        <f t="shared" si="9"/>
        <v>0</v>
      </c>
      <c r="Q48" s="53">
        <f>O48/(M48*note20)</f>
        <v>0</v>
      </c>
    </row>
    <row r="49" spans="1:17" ht="49.8" hidden="1" customHeight="1" thickBot="1" x14ac:dyDescent="0.3">
      <c r="A49" s="44"/>
      <c r="B49" s="93"/>
      <c r="C49" s="193" t="s">
        <v>64</v>
      </c>
      <c r="D49" s="82">
        <v>0</v>
      </c>
      <c r="E49" s="123"/>
      <c r="F49" s="123"/>
      <c r="G49" s="123"/>
      <c r="H49" s="123"/>
      <c r="I49" s="79">
        <f t="shared" ref="I49:I50" si="13">D49*E49*0+F49*D49*0.33+G49*D49*0.66+H49*D49*1</f>
        <v>0</v>
      </c>
      <c r="J49" s="49"/>
      <c r="K49" s="49"/>
      <c r="L49" s="50"/>
      <c r="M49" s="51"/>
      <c r="N49" s="39"/>
      <c r="O49" s="52"/>
      <c r="P49" s="41"/>
      <c r="Q49" s="53"/>
    </row>
    <row r="50" spans="1:17" ht="49.8" hidden="1" customHeight="1" x14ac:dyDescent="0.25">
      <c r="A50" s="44"/>
      <c r="B50" s="93"/>
      <c r="C50" s="193" t="s">
        <v>65</v>
      </c>
      <c r="D50" s="82">
        <v>0</v>
      </c>
      <c r="E50" s="123"/>
      <c r="F50" s="123"/>
      <c r="G50" s="123"/>
      <c r="H50" s="123"/>
      <c r="I50" s="79">
        <f t="shared" si="13"/>
        <v>0</v>
      </c>
      <c r="J50" s="49"/>
      <c r="K50" s="49"/>
      <c r="L50" s="50"/>
      <c r="M50" s="51"/>
      <c r="N50" s="39"/>
      <c r="O50" s="52"/>
      <c r="P50" s="41"/>
      <c r="Q50" s="53"/>
    </row>
    <row r="51" spans="1:17" x14ac:dyDescent="0.25">
      <c r="A51" s="124"/>
      <c r="B51" s="125"/>
      <c r="C51" s="125"/>
      <c r="D51" s="125"/>
      <c r="E51" s="125"/>
      <c r="F51" s="125"/>
      <c r="G51" s="125"/>
      <c r="H51" s="125"/>
      <c r="I51" s="124"/>
      <c r="J51" s="49"/>
      <c r="K51" s="49"/>
      <c r="L51" s="50"/>
      <c r="M51" s="51"/>
      <c r="N51" s="39"/>
      <c r="O51" s="52"/>
      <c r="P51" s="41"/>
      <c r="Q51" s="53"/>
    </row>
    <row r="52" spans="1:17" ht="23.25" customHeight="1" x14ac:dyDescent="0.25">
      <c r="A52" s="124"/>
      <c r="B52" s="126"/>
      <c r="C52" s="127" t="s">
        <v>66</v>
      </c>
      <c r="D52" s="127"/>
      <c r="E52" s="128">
        <f>SUM(I12,I18:I18,I22:I22,I25:I28,I29,I31:I39,I42,I46:I47,I49:I50)</f>
        <v>0</v>
      </c>
      <c r="F52" s="128"/>
      <c r="G52" s="129"/>
      <c r="H52" s="129"/>
      <c r="I52" s="124"/>
      <c r="J52" s="49"/>
      <c r="K52" s="49"/>
      <c r="L52" s="130" t="s">
        <v>67</v>
      </c>
      <c r="M52" s="51">
        <f>SUM(M40,M23,M20,M7)</f>
        <v>1</v>
      </c>
      <c r="N52" s="39"/>
      <c r="O52" s="52"/>
      <c r="P52" s="41">
        <f>P7+P20+P23+P40</f>
        <v>0</v>
      </c>
      <c r="Q52" s="53"/>
    </row>
    <row r="53" spans="1:17" ht="23.25" customHeight="1" x14ac:dyDescent="0.25">
      <c r="A53" s="124"/>
      <c r="B53" s="126"/>
      <c r="C53" s="131" t="s">
        <v>68</v>
      </c>
      <c r="D53" s="131"/>
      <c r="E53" s="128">
        <f>SUM(D12,D18:D18,D22:D22,D25:D27,D29,D31:D39,D42,D46,D49:D50)</f>
        <v>30</v>
      </c>
      <c r="F53" s="128"/>
      <c r="G53" s="132"/>
      <c r="H53" s="132"/>
      <c r="I53" s="124"/>
      <c r="J53" s="49"/>
      <c r="K53" s="49"/>
      <c r="L53" s="130"/>
      <c r="M53" s="51"/>
      <c r="N53" s="39"/>
      <c r="O53" s="52"/>
      <c r="P53" s="41"/>
      <c r="Q53" s="53"/>
    </row>
    <row r="54" spans="1:17" ht="23.25" customHeight="1" x14ac:dyDescent="0.25">
      <c r="A54" s="124"/>
      <c r="B54" s="126"/>
      <c r="C54" s="133" t="s">
        <v>69</v>
      </c>
      <c r="D54" s="134"/>
      <c r="E54" s="135">
        <v>0.69930555555555562</v>
      </c>
      <c r="F54" s="135"/>
      <c r="G54" s="132"/>
      <c r="H54" s="132"/>
      <c r="I54" s="124"/>
      <c r="J54" s="49"/>
      <c r="K54" s="49"/>
      <c r="L54" s="130"/>
      <c r="M54" s="51"/>
      <c r="N54" s="39"/>
      <c r="O54" s="52"/>
      <c r="P54" s="41"/>
      <c r="Q54" s="53"/>
    </row>
    <row r="55" spans="1:17" ht="25.5" customHeight="1" x14ac:dyDescent="0.25">
      <c r="A55" s="124"/>
      <c r="B55" s="126"/>
      <c r="C55" s="136" t="s">
        <v>70</v>
      </c>
      <c r="D55" s="136"/>
      <c r="E55" s="137">
        <f>E52/E53*20</f>
        <v>0</v>
      </c>
      <c r="F55" s="137"/>
      <c r="G55" s="137" t="s">
        <v>71</v>
      </c>
      <c r="H55" s="137"/>
      <c r="I55" s="124"/>
      <c r="J55" s="138"/>
      <c r="K55" s="138"/>
      <c r="L55" s="50"/>
      <c r="M55" s="51"/>
      <c r="N55" s="39"/>
      <c r="O55" s="51"/>
      <c r="P55" s="41"/>
      <c r="Q55" s="53"/>
    </row>
    <row r="56" spans="1:17" ht="23.25" hidden="1" customHeight="1" x14ac:dyDescent="0.25">
      <c r="A56" s="124"/>
      <c r="B56" s="126"/>
      <c r="C56" s="139" t="s">
        <v>72</v>
      </c>
      <c r="D56" s="140"/>
      <c r="E56" s="141">
        <v>4</v>
      </c>
      <c r="F56" s="141"/>
      <c r="G56" s="142"/>
      <c r="H56" s="143"/>
      <c r="I56" s="124"/>
      <c r="L56" s="144"/>
      <c r="M56" s="145"/>
      <c r="N56" s="146"/>
      <c r="O56" s="147"/>
      <c r="P56" s="148"/>
      <c r="Q56" s="149"/>
    </row>
    <row r="57" spans="1:17" ht="26.25" hidden="1" customHeight="1" x14ac:dyDescent="0.25">
      <c r="A57" s="124"/>
      <c r="B57" s="126"/>
      <c r="C57" s="139" t="s">
        <v>73</v>
      </c>
      <c r="D57" s="140"/>
      <c r="E57" s="150">
        <f>E55*E56</f>
        <v>0</v>
      </c>
      <c r="F57" s="150"/>
      <c r="G57" s="151" t="s">
        <v>74</v>
      </c>
      <c r="H57" s="152"/>
      <c r="I57" s="124"/>
      <c r="J57" s="153">
        <f>MAX(E24:H24)</f>
        <v>0</v>
      </c>
      <c r="K57" s="153"/>
      <c r="L57" s="154"/>
      <c r="M57" s="145"/>
      <c r="N57" s="146"/>
      <c r="O57" s="147"/>
      <c r="P57" s="148"/>
      <c r="Q57" s="149"/>
    </row>
    <row r="58" spans="1:17" hidden="1" x14ac:dyDescent="0.25">
      <c r="A58" s="124"/>
      <c r="B58" s="124"/>
      <c r="C58" s="124"/>
      <c r="D58" s="124"/>
      <c r="E58" s="124"/>
      <c r="F58" s="124"/>
      <c r="G58" s="124"/>
      <c r="H58" s="124"/>
      <c r="I58" s="124"/>
      <c r="J58" s="155"/>
      <c r="K58" s="155"/>
      <c r="L58" s="144"/>
      <c r="M58" s="145"/>
      <c r="N58" s="146"/>
      <c r="O58" s="147"/>
      <c r="P58" s="148"/>
      <c r="Q58" s="149"/>
    </row>
    <row r="59" spans="1:17" hidden="1" x14ac:dyDescent="0.25">
      <c r="A59" s="156" t="s">
        <v>75</v>
      </c>
      <c r="B59" s="157"/>
      <c r="C59" s="157"/>
      <c r="D59" s="157"/>
      <c r="E59" s="157"/>
      <c r="F59" s="157"/>
      <c r="G59" s="157"/>
      <c r="H59" s="158"/>
      <c r="I59" s="124"/>
      <c r="J59" s="159"/>
      <c r="K59" s="159"/>
      <c r="L59" s="144"/>
      <c r="M59" s="145"/>
      <c r="N59" s="146"/>
      <c r="O59" s="147"/>
      <c r="P59" s="148"/>
      <c r="Q59" s="149"/>
    </row>
    <row r="60" spans="1:17" ht="33" hidden="1" customHeight="1" x14ac:dyDescent="0.25">
      <c r="A60" s="160"/>
      <c r="B60" s="161"/>
      <c r="C60" s="162"/>
      <c r="D60" s="163"/>
      <c r="E60" s="163"/>
      <c r="F60" s="163"/>
      <c r="G60" s="163"/>
      <c r="H60" s="164"/>
      <c r="I60" s="124"/>
      <c r="J60" s="165"/>
      <c r="K60" s="165"/>
      <c r="L60" s="144"/>
      <c r="M60" s="145"/>
      <c r="N60" s="146"/>
      <c r="O60" s="147"/>
      <c r="P60" s="148"/>
      <c r="Q60" s="149"/>
    </row>
    <row r="61" spans="1:17" hidden="1" x14ac:dyDescent="0.25">
      <c r="A61" s="166"/>
      <c r="B61" s="166"/>
      <c r="C61" s="166"/>
      <c r="D61" s="166"/>
      <c r="E61" s="166"/>
      <c r="F61" s="166"/>
      <c r="G61" s="166"/>
      <c r="H61" s="166"/>
      <c r="I61" s="124"/>
      <c r="J61" s="165"/>
      <c r="K61" s="165"/>
      <c r="L61" s="144"/>
      <c r="M61" s="145"/>
      <c r="N61" s="146"/>
      <c r="O61" s="147"/>
      <c r="P61" s="148"/>
      <c r="Q61" s="149"/>
    </row>
    <row r="62" spans="1:17" ht="15" hidden="1" customHeight="1" x14ac:dyDescent="0.25">
      <c r="A62" s="167"/>
      <c r="B62" s="168" t="s">
        <v>76</v>
      </c>
      <c r="C62" s="169" t="s">
        <v>77</v>
      </c>
      <c r="D62" s="170" t="s">
        <v>78</v>
      </c>
      <c r="E62" s="171"/>
      <c r="F62" s="171"/>
      <c r="G62" s="171"/>
      <c r="H62" s="171"/>
      <c r="I62" s="172"/>
      <c r="J62" s="155"/>
      <c r="K62" s="155"/>
      <c r="L62" s="144"/>
      <c r="M62" s="145"/>
      <c r="N62" s="146"/>
      <c r="O62" s="147"/>
      <c r="P62" s="148"/>
      <c r="Q62" s="149"/>
    </row>
    <row r="63" spans="1:17" ht="21.75" hidden="1" customHeight="1" x14ac:dyDescent="0.25">
      <c r="A63" s="173"/>
      <c r="B63" s="174"/>
      <c r="C63" s="175"/>
      <c r="D63" s="176">
        <f ca="1">TODAY()</f>
        <v>42660</v>
      </c>
      <c r="E63" s="177"/>
      <c r="F63" s="177"/>
      <c r="G63" s="177"/>
      <c r="H63" s="177"/>
      <c r="I63" s="178"/>
      <c r="J63" s="155"/>
      <c r="K63" s="155"/>
      <c r="L63" s="144"/>
      <c r="M63" s="145"/>
      <c r="N63" s="146"/>
      <c r="O63" s="147"/>
      <c r="P63" s="148"/>
      <c r="Q63" s="149"/>
    </row>
    <row r="64" spans="1:17" ht="21.75" hidden="1" customHeight="1" x14ac:dyDescent="0.25">
      <c r="A64" s="173"/>
      <c r="B64" s="174"/>
      <c r="C64" s="175"/>
      <c r="D64" s="179"/>
      <c r="E64" s="23"/>
      <c r="F64" s="23"/>
      <c r="G64" s="23"/>
      <c r="H64" s="23"/>
      <c r="I64" s="23"/>
      <c r="J64" s="155"/>
      <c r="K64" s="155"/>
      <c r="L64" s="144"/>
      <c r="M64" s="145"/>
      <c r="N64" s="146"/>
      <c r="O64" s="147"/>
      <c r="P64" s="148"/>
      <c r="Q64" s="149"/>
    </row>
    <row r="65" spans="1:17" ht="21.75" hidden="1" customHeight="1" x14ac:dyDescent="0.25">
      <c r="A65" s="173"/>
      <c r="B65" s="174"/>
      <c r="C65" s="175"/>
      <c r="D65" s="179"/>
      <c r="E65" s="23"/>
      <c r="F65" s="23"/>
      <c r="G65" s="23"/>
      <c r="H65" s="23"/>
      <c r="I65" s="23"/>
      <c r="J65" s="155"/>
      <c r="K65" s="155"/>
      <c r="L65" s="144"/>
      <c r="M65" s="145"/>
      <c r="N65" s="146"/>
      <c r="O65" s="147"/>
      <c r="P65" s="148"/>
      <c r="Q65" s="149"/>
    </row>
    <row r="66" spans="1:17" ht="21.75" hidden="1" customHeight="1" x14ac:dyDescent="0.25">
      <c r="A66" s="173"/>
      <c r="B66" s="180"/>
      <c r="C66" s="181"/>
      <c r="D66" s="179"/>
      <c r="E66" s="124"/>
      <c r="F66" s="124"/>
      <c r="G66" s="124"/>
      <c r="H66" s="124"/>
      <c r="I66" s="124"/>
      <c r="J66" s="155"/>
      <c r="K66" s="155"/>
      <c r="L66" s="144"/>
      <c r="M66" s="145"/>
      <c r="N66" s="146"/>
      <c r="O66" s="147"/>
      <c r="P66" s="148"/>
      <c r="Q66" s="149"/>
    </row>
    <row r="67" spans="1:17" hidden="1" x14ac:dyDescent="0.25">
      <c r="A67" s="182"/>
      <c r="B67" s="126"/>
      <c r="C67" s="124"/>
      <c r="D67" s="124"/>
      <c r="E67" s="124"/>
      <c r="F67" s="124"/>
      <c r="G67" s="124"/>
      <c r="H67" s="124"/>
      <c r="I67" s="124"/>
      <c r="J67" s="155"/>
      <c r="K67" s="155"/>
      <c r="L67" s="144"/>
      <c r="M67" s="145"/>
      <c r="N67" s="146"/>
      <c r="O67" s="147"/>
      <c r="P67" s="148"/>
      <c r="Q67" s="149"/>
    </row>
    <row r="68" spans="1:17" ht="39" customHeight="1" x14ac:dyDescent="0.25">
      <c r="C68" s="183" t="s">
        <v>80</v>
      </c>
      <c r="D68" s="183"/>
      <c r="E68" s="184"/>
      <c r="F68" s="184"/>
      <c r="G68" s="184" t="s">
        <v>71</v>
      </c>
      <c r="H68" s="184"/>
    </row>
  </sheetData>
  <mergeCells count="40">
    <mergeCell ref="C68:D68"/>
    <mergeCell ref="E68:F68"/>
    <mergeCell ref="G68:H68"/>
    <mergeCell ref="C57:D57"/>
    <mergeCell ref="E57:F57"/>
    <mergeCell ref="G57:H57"/>
    <mergeCell ref="B60:C60"/>
    <mergeCell ref="D62:H62"/>
    <mergeCell ref="D63:H63"/>
    <mergeCell ref="C55:D55"/>
    <mergeCell ref="E55:F55"/>
    <mergeCell ref="G55:H55"/>
    <mergeCell ref="C56:D56"/>
    <mergeCell ref="E56:F56"/>
    <mergeCell ref="G56:H56"/>
    <mergeCell ref="C53:D53"/>
    <mergeCell ref="E53:F53"/>
    <mergeCell ref="C54:D54"/>
    <mergeCell ref="E54:F54"/>
    <mergeCell ref="A42:A44"/>
    <mergeCell ref="A46:A47"/>
    <mergeCell ref="B51:H51"/>
    <mergeCell ref="C52:D52"/>
    <mergeCell ref="E52:F52"/>
    <mergeCell ref="G52:H52"/>
    <mergeCell ref="B23:C23"/>
    <mergeCell ref="D23:H23"/>
    <mergeCell ref="A31:A39"/>
    <mergeCell ref="B40:C40"/>
    <mergeCell ref="D40:H40"/>
    <mergeCell ref="A14:A17"/>
    <mergeCell ref="B14:B17"/>
    <mergeCell ref="B20:C20"/>
    <mergeCell ref="D20:H20"/>
    <mergeCell ref="B1:C1"/>
    <mergeCell ref="A5:H5"/>
    <mergeCell ref="A6:B6"/>
    <mergeCell ref="B7:C7"/>
    <mergeCell ref="D7:H7"/>
    <mergeCell ref="B9:B11"/>
  </mergeCells>
  <conditionalFormatting sqref="I48:I50 I8:I45">
    <cfRule type="cellIs" dxfId="13" priority="27" operator="equal">
      <formula>""" """</formula>
    </cfRule>
    <cfRule type="cellIs" dxfId="12" priority="28" operator="equal">
      <formula>" "</formula>
    </cfRule>
    <cfRule type="containsText" dxfId="11" priority="29" operator="containsText" text="&quot; &quot;">
      <formula>NOT(ISERROR(SEARCH(""" """,I8)))</formula>
    </cfRule>
  </conditionalFormatting>
  <conditionalFormatting sqref="J7:K7">
    <cfRule type="dataBar" priority="26">
      <dataBar>
        <cfvo type="min"/>
        <cfvo type="max"/>
        <color rgb="FFD6007B"/>
      </dataBar>
    </cfRule>
  </conditionalFormatting>
  <conditionalFormatting sqref="J23:K23">
    <cfRule type="dataBar" priority="25">
      <dataBar>
        <cfvo type="min"/>
        <cfvo type="max"/>
        <color rgb="FFD6007B"/>
      </dataBar>
    </cfRule>
  </conditionalFormatting>
  <conditionalFormatting sqref="J40:K40">
    <cfRule type="dataBar" priority="24">
      <dataBar>
        <cfvo type="min"/>
        <cfvo type="max"/>
        <color rgb="FFD6007B"/>
      </dataBar>
    </cfRule>
  </conditionalFormatting>
  <conditionalFormatting sqref="J20:K20">
    <cfRule type="dataBar" priority="23">
      <dataBar>
        <cfvo type="min"/>
        <cfvo type="max"/>
        <color rgb="FFD6007B"/>
      </dataBar>
    </cfRule>
  </conditionalFormatting>
  <conditionalFormatting sqref="J29:K38 J24:K24 K25:K27 J25:J28">
    <cfRule type="dataBar" priority="22">
      <dataBar>
        <cfvo type="min"/>
        <cfvo type="max"/>
        <color rgb="FFFFB628"/>
      </dataBar>
    </cfRule>
  </conditionalFormatting>
  <conditionalFormatting sqref="Q7">
    <cfRule type="dataBar" priority="21">
      <dataBar>
        <cfvo type="min"/>
        <cfvo type="max"/>
        <color rgb="FF638EC6"/>
      </dataBar>
    </cfRule>
  </conditionalFormatting>
  <conditionalFormatting sqref="D41:D50 D24:D28 D21 D30:D39 D8:D11 D13:D17 D19">
    <cfRule type="cellIs" dxfId="10" priority="20" operator="equal">
      <formula>"O"</formula>
    </cfRule>
  </conditionalFormatting>
  <conditionalFormatting sqref="Q20">
    <cfRule type="dataBar" priority="19">
      <dataBar>
        <cfvo type="min"/>
        <cfvo type="max"/>
        <color rgb="FF638EC6"/>
      </dataBar>
    </cfRule>
  </conditionalFormatting>
  <conditionalFormatting sqref="Q23">
    <cfRule type="dataBar" priority="18">
      <dataBar>
        <cfvo type="min"/>
        <cfvo type="max"/>
        <color rgb="FF638EC6"/>
      </dataBar>
    </cfRule>
  </conditionalFormatting>
  <conditionalFormatting sqref="Q40">
    <cfRule type="dataBar" priority="17">
      <dataBar>
        <cfvo type="min"/>
        <cfvo type="max"/>
        <color rgb="FF638EC6"/>
      </dataBar>
    </cfRule>
  </conditionalFormatting>
  <conditionalFormatting sqref="J41:K42 J44:K45 J48:K50">
    <cfRule type="dataBar" priority="30">
      <dataBar>
        <cfvo type="min"/>
        <cfvo type="max"/>
        <color rgb="FFFFB628"/>
      </dataBar>
    </cfRule>
  </conditionalFormatting>
  <conditionalFormatting sqref="J21:K22">
    <cfRule type="dataBar" priority="31">
      <dataBar>
        <cfvo type="min"/>
        <cfvo type="max"/>
        <color rgb="FFFFB628"/>
      </dataBar>
    </cfRule>
  </conditionalFormatting>
  <conditionalFormatting sqref="K28">
    <cfRule type="dataBar" priority="15">
      <dataBar>
        <cfvo type="min"/>
        <cfvo type="max"/>
        <color rgb="FFFFB628"/>
      </dataBar>
    </cfRule>
  </conditionalFormatting>
  <conditionalFormatting sqref="J39:K39">
    <cfRule type="dataBar" priority="14">
      <dataBar>
        <cfvo type="min"/>
        <cfvo type="max"/>
        <color rgb="FFFFB628"/>
      </dataBar>
    </cfRule>
  </conditionalFormatting>
  <conditionalFormatting sqref="J43:K43">
    <cfRule type="dataBar" priority="13">
      <dataBar>
        <cfvo type="min"/>
        <cfvo type="max"/>
        <color rgb="FFFFB628"/>
      </dataBar>
    </cfRule>
  </conditionalFormatting>
  <conditionalFormatting sqref="I47">
    <cfRule type="cellIs" dxfId="9" priority="9" operator="equal">
      <formula>""" """</formula>
    </cfRule>
    <cfRule type="cellIs" dxfId="8" priority="10" operator="equal">
      <formula>" "</formula>
    </cfRule>
    <cfRule type="containsText" dxfId="7" priority="11" operator="containsText" text="&quot; &quot;">
      <formula>NOT(ISERROR(SEARCH(""" """,I47)))</formula>
    </cfRule>
  </conditionalFormatting>
  <conditionalFormatting sqref="J46:K46">
    <cfRule type="dataBar" priority="12">
      <dataBar>
        <cfvo type="min"/>
        <cfvo type="max"/>
        <color rgb="FFFFB628"/>
      </dataBar>
    </cfRule>
  </conditionalFormatting>
  <conditionalFormatting sqref="J47:K47">
    <cfRule type="dataBar" priority="8">
      <dataBar>
        <cfvo type="min"/>
        <cfvo type="max"/>
        <color rgb="FFFFB628"/>
      </dataBar>
    </cfRule>
  </conditionalFormatting>
  <conditionalFormatting sqref="D29">
    <cfRule type="cellIs" dxfId="6" priority="7" operator="equal">
      <formula>"O"</formula>
    </cfRule>
  </conditionalFormatting>
  <conditionalFormatting sqref="I46">
    <cfRule type="cellIs" dxfId="5" priority="4" operator="equal">
      <formula>""" """</formula>
    </cfRule>
    <cfRule type="cellIs" dxfId="4" priority="5" operator="equal">
      <formula>" "</formula>
    </cfRule>
    <cfRule type="containsText" dxfId="3" priority="6" operator="containsText" text="&quot; &quot;">
      <formula>NOT(ISERROR(SEARCH(""" """,I46)))</formula>
    </cfRule>
  </conditionalFormatting>
  <conditionalFormatting sqref="J8:K10 J12:K19">
    <cfRule type="dataBar" priority="46">
      <dataBar>
        <cfvo type="min"/>
        <cfvo type="max"/>
        <color rgb="FFFFB628"/>
      </dataBar>
    </cfRule>
  </conditionalFormatting>
  <conditionalFormatting sqref="D22">
    <cfRule type="cellIs" dxfId="2" priority="3" operator="equal">
      <formula>"O"</formula>
    </cfRule>
  </conditionalFormatting>
  <conditionalFormatting sqref="D18">
    <cfRule type="cellIs" dxfId="1" priority="2" operator="equal">
      <formula>"O"</formula>
    </cfRule>
  </conditionalFormatting>
  <conditionalFormatting sqref="D12">
    <cfRule type="cellIs" dxfId="0" priority="1" operator="equal">
      <formula>"O"</formula>
    </cfRule>
  </conditionalFormatting>
  <dataValidations count="1">
    <dataValidation type="list" allowBlank="1" showInputMessage="1" showErrorMessage="1" sqref="D21 D13 D8 D24 D41 D45 D30 D48">
      <formula1>"O,N"</formula1>
    </dataValidation>
  </dataValidations>
  <printOptions horizontalCentered="1"/>
  <pageMargins left="0.43307086614173229" right="0.43307086614173229" top="0.74803149606299213" bottom="0.74803149606299213" header="0.31496062992125984" footer="0.31496062992125984"/>
  <pageSetup paperSize="9" scale="62" firstPageNumber="0" orientation="portrait" horizontalDpi="300" verticalDpi="300" r:id="rId1"/>
  <headerFooter>
    <oddHeader>&amp;L&amp;"Arial,Normal"L'ACADEMIE DE GRENOBLE
&amp;C&amp;"Arial,Normal"BTS METIERS DE LA MODE - Chaussure et Maroquinerie&amp;REvaluation 1 CAO 2D</oddHeader>
    <oddFooter>&amp;L&amp;A&amp;R&amp;F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Base évaluation C9</vt:lpstr>
      <vt:lpstr>'Base évaluation C9'!note20</vt:lpstr>
      <vt:lpstr>'Base évaluation C9'!Zone_d_impression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DUC</dc:creator>
  <cp:lastModifiedBy>dominique DUC</cp:lastModifiedBy>
  <cp:lastPrinted>2016-10-17T13:52:42Z</cp:lastPrinted>
  <dcterms:created xsi:type="dcterms:W3CDTF">2016-10-17T13:22:06Z</dcterms:created>
  <dcterms:modified xsi:type="dcterms:W3CDTF">2016-10-17T13:53:05Z</dcterms:modified>
</cp:coreProperties>
</file>