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96" windowWidth="19620" windowHeight="9264" activeTab="2"/>
  </bookViews>
  <sheets>
    <sheet name="dr1 corrigé" sheetId="1" r:id="rId1"/>
    <sheet name="graphique" sheetId="4" r:id="rId2"/>
    <sheet name="dr2 corrigé" sheetId="3" r:id="rId3"/>
    <sheet name="dr2" sheetId="2" r:id="rId4"/>
  </sheets>
  <externalReferences>
    <externalReference r:id="rId5"/>
  </externalReferences>
  <definedNames>
    <definedName name="ca">[1]Synthese!$F$11</definedName>
    <definedName name="cmin">'[1]temps fabri'!$E$2</definedName>
    <definedName name="CR">'[1]CR BALADIN'!$F$47</definedName>
    <definedName name="mat">[1]listing!$A$1:$F$138</definedName>
    <definedName name="qtbaladin">[1]Synthese!$D$3</definedName>
    <definedName name="qtbang">[1]Synthese!$B$3</definedName>
    <definedName name="qtbangui">[1]Synthese!$C$3</definedName>
    <definedName name="_xlnm.Print_Area" localSheetId="2">'dr2 corrigé'!$B$9:$E$22</definedName>
  </definedNames>
  <calcPr calcId="145621"/>
  <pivotCaches>
    <pivotCache cacheId="4" r:id="rId6"/>
  </pivotCaches>
</workbook>
</file>

<file path=xl/calcChain.xml><?xml version="1.0" encoding="utf-8"?>
<calcChain xmlns="http://schemas.openxmlformats.org/spreadsheetml/2006/main">
  <c r="E12" i="3" l="1"/>
  <c r="E13" i="3" s="1"/>
  <c r="L17" i="3"/>
  <c r="L15" i="3"/>
  <c r="L16" i="3"/>
  <c r="L14" i="3"/>
  <c r="C16" i="3"/>
  <c r="C12" i="3"/>
  <c r="C20" i="3" s="1"/>
  <c r="E16" i="3"/>
  <c r="E20" i="3" s="1"/>
  <c r="E15" i="3"/>
  <c r="G43" i="1"/>
  <c r="G3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C21" i="3" l="1"/>
  <c r="C22" i="3" s="1"/>
  <c r="E21" i="3"/>
  <c r="E22" i="3" s="1"/>
</calcChain>
</file>

<file path=xl/comments1.xml><?xml version="1.0" encoding="utf-8"?>
<comments xmlns="http://schemas.openxmlformats.org/spreadsheetml/2006/main">
  <authors>
    <author>ddom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ddom:</t>
        </r>
        <r>
          <rPr>
            <sz val="9"/>
            <color indexed="81"/>
            <rFont val="Tahoma"/>
            <family val="2"/>
          </rPr>
          <t xml:space="preserve">
par rapport à 120069 prévu soit une économie ds les dépenses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ddom:</t>
        </r>
        <r>
          <rPr>
            <sz val="9"/>
            <color indexed="81"/>
            <rFont val="Tahoma"/>
            <family val="2"/>
          </rPr>
          <t xml:space="preserve">
CA de 316555 MOINS 3560 Impayés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ddom:</t>
        </r>
        <r>
          <rPr>
            <sz val="9"/>
            <color indexed="81"/>
            <rFont val="Tahoma"/>
            <family val="2"/>
          </rPr>
          <t xml:space="preserve">
96526 + 10 000 repésentants
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ddom:</t>
        </r>
        <r>
          <rPr>
            <sz val="9"/>
            <color indexed="81"/>
            <rFont val="Tahoma"/>
            <family val="2"/>
          </rPr>
          <t xml:space="preserve">
impayé estimé à2500 euros. Ajout de 1100€
</t>
        </r>
      </text>
    </comment>
  </commentList>
</comments>
</file>

<file path=xl/sharedStrings.xml><?xml version="1.0" encoding="utf-8"?>
<sst xmlns="http://schemas.openxmlformats.org/spreadsheetml/2006/main" count="178" uniqueCount="65">
  <si>
    <t>BILAN DES CONSMMATIONS POUR LES MODELES</t>
  </si>
  <si>
    <t>BALADIN BANGUI BANG</t>
  </si>
  <si>
    <t>Référence</t>
  </si>
  <si>
    <t>Designation</t>
  </si>
  <si>
    <t>type</t>
  </si>
  <si>
    <t>unité</t>
  </si>
  <si>
    <t>Prix unitaire</t>
  </si>
  <si>
    <t>Quantité consommée</t>
  </si>
  <si>
    <t>Coût total</t>
  </si>
  <si>
    <t>Kid Blanc</t>
  </si>
  <si>
    <t>cuir</t>
  </si>
  <si>
    <t>Dm²</t>
  </si>
  <si>
    <t>Chèvre doublure naturelle</t>
  </si>
  <si>
    <t>Kid Burgundy</t>
  </si>
  <si>
    <t>Bloc 140</t>
  </si>
  <si>
    <t>composant</t>
  </si>
  <si>
    <t>Première de montage FE 170</t>
  </si>
  <si>
    <t>PAIRE</t>
  </si>
  <si>
    <t>Contrefort thermocollant Tige basse</t>
  </si>
  <si>
    <t>DM²</t>
  </si>
  <si>
    <t>Bout dur thermocollant femme</t>
  </si>
  <si>
    <t>Semelle préfinie croupon végétal</t>
  </si>
  <si>
    <t>paire</t>
  </si>
  <si>
    <t>Bonbout</t>
  </si>
  <si>
    <t>pièce</t>
  </si>
  <si>
    <t>Boite de chaussure</t>
  </si>
  <si>
    <t>lacet 101 0.75 m NOIR</t>
  </si>
  <si>
    <t>Velras Toro</t>
  </si>
  <si>
    <t>Kid Velras</t>
  </si>
  <si>
    <t>Boucle or</t>
  </si>
  <si>
    <t>Charges</t>
  </si>
  <si>
    <t>Exercice N</t>
  </si>
  <si>
    <t>Produits</t>
  </si>
  <si>
    <t>Charges d'exploitation</t>
  </si>
  <si>
    <t>Produits d'exploitation</t>
  </si>
  <si>
    <t>Achat de matières premières</t>
  </si>
  <si>
    <t>production vendue</t>
  </si>
  <si>
    <t>Autres achats et charges externes</t>
  </si>
  <si>
    <t>sous-total A : montant du chiffre d'affaires</t>
  </si>
  <si>
    <t>Impôts, taxes et versements assimilés</t>
  </si>
  <si>
    <t>Autres produits</t>
  </si>
  <si>
    <t>Salaires et charges sociales</t>
  </si>
  <si>
    <t>Sous total B</t>
  </si>
  <si>
    <t>Total charges d'exploitation</t>
  </si>
  <si>
    <t>Total produits d'exploitation (A+B)</t>
  </si>
  <si>
    <t>Charges financières</t>
  </si>
  <si>
    <t>Produit financiers</t>
  </si>
  <si>
    <t>Charges exceptionnelles</t>
  </si>
  <si>
    <t>Produits exceptionnels</t>
  </si>
  <si>
    <t>Total des charges</t>
  </si>
  <si>
    <t>Total des produits</t>
  </si>
  <si>
    <t>Solde créditeur (bénéfice)</t>
  </si>
  <si>
    <t>solde débiteur (perte)</t>
  </si>
  <si>
    <t>TOTAL GENERAL</t>
  </si>
  <si>
    <t>Compte de résultat à compléter</t>
  </si>
  <si>
    <t>Fournitures</t>
  </si>
  <si>
    <t>Total</t>
  </si>
  <si>
    <t>Chiffre d'affaires</t>
  </si>
  <si>
    <t>qte</t>
  </si>
  <si>
    <t>Prix de vente</t>
  </si>
  <si>
    <t>BALADIN</t>
  </si>
  <si>
    <t>BANGUI</t>
  </si>
  <si>
    <t>Étiquettes de lignes</t>
  </si>
  <si>
    <t>Total général</t>
  </si>
  <si>
    <t>Somme de Coût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</si>
</sst>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0\ [$€-40C]_-;\-* #,##0.000\ [$€-40C]_-;_-* &quot;-&quot;??\ [$€-40C]_-;_-@_-"/>
    <numFmt numFmtId="165" formatCode="_-* #,##0.00\ [$€]_-;\-* #,##0.00\ [$€]_-;_-* &quot;-&quot;??\ [$€]_-;_-@_-"/>
    <numFmt numFmtId="166" formatCode="_-* #,##0.00\ [$€-40C]_-;\-* #,##0.00\ [$€-40C]_-;_-* &quot;-&quot;??\ [$€-40C]_-;_-@_-"/>
    <numFmt numFmtId="167" formatCode="_-* #,##0\ [$€-40C]_-;\-* #,##0\ [$€-40C]_-;_-* &quot;-&quot;??\ [$€-40C]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i/>
      <sz val="14"/>
      <color theme="3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theme="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/>
    <xf numFmtId="0" fontId="9" fillId="0" borderId="1" xfId="0" applyFont="1" applyBorder="1"/>
    <xf numFmtId="3" fontId="9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7" fontId="0" fillId="0" borderId="1" xfId="0" applyNumberFormat="1" applyBorder="1"/>
    <xf numFmtId="167" fontId="0" fillId="0" borderId="0" xfId="0" applyNumberFormat="1"/>
    <xf numFmtId="167" fontId="8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66" fontId="8" fillId="0" borderId="1" xfId="0" applyNumberFormat="1" applyFont="1" applyBorder="1"/>
  </cellXfs>
  <cellStyles count="5">
    <cellStyle name="Euro" xfId="1"/>
    <cellStyle name="Monétaire 2" xfId="2"/>
    <cellStyle name="Normal" xfId="0" builtinId="0"/>
    <cellStyle name="Normal 2" xfId="3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[DR TP3 Compte de résultat corrigé.xlsx]graphique!Tableau croisé dynamique1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1082141409769211"/>
          <c:y val="0.14151701353048096"/>
          <c:w val="0.6391931202617458"/>
          <c:h val="0.52609575999293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graphique!$A$4:$A$18</c:f>
              <c:strCache>
                <c:ptCount val="14"/>
                <c:pt idx="0">
                  <c:v>Bloc 140</c:v>
                </c:pt>
                <c:pt idx="1">
                  <c:v>Boite de chaussure</c:v>
                </c:pt>
                <c:pt idx="2">
                  <c:v>Bonbout</c:v>
                </c:pt>
                <c:pt idx="3">
                  <c:v>Boucle or</c:v>
                </c:pt>
                <c:pt idx="4">
                  <c:v>Bout dur thermocollant femme</c:v>
                </c:pt>
                <c:pt idx="5">
                  <c:v>Chèvre doublure naturelle</c:v>
                </c:pt>
                <c:pt idx="6">
                  <c:v>Contrefort thermocollant Tige basse</c:v>
                </c:pt>
                <c:pt idx="7">
                  <c:v>Kid Blanc</c:v>
                </c:pt>
                <c:pt idx="8">
                  <c:v>Kid Burgundy</c:v>
                </c:pt>
                <c:pt idx="9">
                  <c:v>Kid Velras</c:v>
                </c:pt>
                <c:pt idx="10">
                  <c:v>lacet 101 0.75 m NOIR</c:v>
                </c:pt>
                <c:pt idx="11">
                  <c:v>Première de montage FE 170</c:v>
                </c:pt>
                <c:pt idx="12">
                  <c:v>Semelle préfinie croupon végétal</c:v>
                </c:pt>
                <c:pt idx="13">
                  <c:v>Velras Toro</c:v>
                </c:pt>
              </c:strCache>
            </c:strRef>
          </c:cat>
          <c:val>
            <c:numRef>
              <c:f>graphique!$B$4:$B$18</c:f>
              <c:numCache>
                <c:formatCode>General</c:formatCode>
                <c:ptCount val="14"/>
                <c:pt idx="0">
                  <c:v>31280.100000000002</c:v>
                </c:pt>
                <c:pt idx="1">
                  <c:v>2567.5</c:v>
                </c:pt>
                <c:pt idx="2">
                  <c:v>659.92000000000007</c:v>
                </c:pt>
                <c:pt idx="3">
                  <c:v>689.52</c:v>
                </c:pt>
                <c:pt idx="4">
                  <c:v>3590.86</c:v>
                </c:pt>
                <c:pt idx="5">
                  <c:v>13418.235999999999</c:v>
                </c:pt>
                <c:pt idx="6">
                  <c:v>6555.4350000000004</c:v>
                </c:pt>
                <c:pt idx="7">
                  <c:v>11824.57</c:v>
                </c:pt>
                <c:pt idx="8">
                  <c:v>8533.44</c:v>
                </c:pt>
                <c:pt idx="9">
                  <c:v>7532.5</c:v>
                </c:pt>
                <c:pt idx="10">
                  <c:v>1834.07</c:v>
                </c:pt>
                <c:pt idx="11">
                  <c:v>12965.699999999999</c:v>
                </c:pt>
                <c:pt idx="12">
                  <c:v>10938.08</c:v>
                </c:pt>
                <c:pt idx="13">
                  <c:v>7957.57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26848"/>
        <c:axId val="53644096"/>
      </c:barChart>
      <c:catAx>
        <c:axId val="15412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53644096"/>
        <c:crosses val="autoZero"/>
        <c:auto val="1"/>
        <c:lblAlgn val="ctr"/>
        <c:lblOffset val="100"/>
        <c:noMultiLvlLbl val="0"/>
      </c:catAx>
      <c:valAx>
        <c:axId val="5364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126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</xdr:colOff>
      <xdr:row>2</xdr:row>
      <xdr:rowOff>41910</xdr:rowOff>
    </xdr:from>
    <xdr:to>
      <xdr:col>8</xdr:col>
      <xdr:colOff>419100</xdr:colOff>
      <xdr:row>35</xdr:row>
      <xdr:rowOff>60960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POUR%20co&#251;t%20de%20revient%20simulation%20cas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t min"/>
      <sheetName val="Synthese"/>
      <sheetName val="CR BALADIN"/>
      <sheetName val="CR bang"/>
      <sheetName val="CR bangui"/>
      <sheetName val="listing"/>
      <sheetName val="cout mo"/>
      <sheetName val="temps fabri"/>
      <sheetName val="estimation cout matières"/>
      <sheetName val="consomation matière"/>
      <sheetName val="dr1"/>
      <sheetName val="dr1 corrigé"/>
      <sheetName val="doc élève"/>
    </sheetNames>
    <sheetDataSet>
      <sheetData sheetId="0"/>
      <sheetData sheetId="1">
        <row r="3">
          <cell r="B3">
            <v>1825</v>
          </cell>
          <cell r="C3">
            <v>1090</v>
          </cell>
          <cell r="D3">
            <v>850</v>
          </cell>
        </row>
        <row r="11">
          <cell r="F11">
            <v>312185</v>
          </cell>
        </row>
      </sheetData>
      <sheetData sheetId="2">
        <row r="47">
          <cell r="F47">
            <v>71.608829599999993</v>
          </cell>
        </row>
      </sheetData>
      <sheetData sheetId="3"/>
      <sheetData sheetId="4"/>
      <sheetData sheetId="5">
        <row r="1">
          <cell r="A1" t="str">
            <v>Codes</v>
          </cell>
          <cell r="B1" t="str">
            <v>DESIGNATIONS</v>
          </cell>
          <cell r="C1" t="str">
            <v>Familles</v>
          </cell>
          <cell r="D1" t="str">
            <v>fournisseurs</v>
          </cell>
          <cell r="E1" t="str">
            <v>Unité</v>
          </cell>
          <cell r="F1" t="str">
            <v>Prix unitaire HT (€uros)</v>
          </cell>
        </row>
        <row r="2">
          <cell r="A2">
            <v>151000</v>
          </cell>
          <cell r="B2" t="str">
            <v>BOX BASE</v>
          </cell>
          <cell r="C2" t="str">
            <v>PEAUSSERIE</v>
          </cell>
          <cell r="E2" t="str">
            <v>DM²</v>
          </cell>
          <cell r="F2">
            <v>2</v>
          </cell>
        </row>
        <row r="3">
          <cell r="A3">
            <v>151005</v>
          </cell>
          <cell r="B3" t="str">
            <v>Vernis à 136</v>
          </cell>
          <cell r="C3" t="str">
            <v>PEAUSSERIE</v>
          </cell>
          <cell r="E3" t="str">
            <v>DM²</v>
          </cell>
          <cell r="F3">
            <v>1.36</v>
          </cell>
        </row>
        <row r="4">
          <cell r="A4">
            <v>151010</v>
          </cell>
          <cell r="B4" t="str">
            <v>VVernis trot à 136</v>
          </cell>
          <cell r="C4" t="str">
            <v>PEAUSSERIE</v>
          </cell>
          <cell r="E4" t="str">
            <v>DM²</v>
          </cell>
          <cell r="F4">
            <v>1.36</v>
          </cell>
        </row>
        <row r="5">
          <cell r="A5">
            <v>151011</v>
          </cell>
          <cell r="B5" t="str">
            <v>Veau baby  fournisseur 2</v>
          </cell>
          <cell r="C5" t="str">
            <v>PEAUSSERIE</v>
          </cell>
          <cell r="E5" t="str">
            <v>Dm²</v>
          </cell>
          <cell r="F5">
            <v>2.85</v>
          </cell>
        </row>
        <row r="6">
          <cell r="A6">
            <v>151012</v>
          </cell>
          <cell r="B6" t="str">
            <v>Chevreau à 140</v>
          </cell>
          <cell r="C6" t="str">
            <v>PEAUSSERIE</v>
          </cell>
          <cell r="E6" t="str">
            <v>DM²</v>
          </cell>
          <cell r="F6">
            <v>1.4</v>
          </cell>
        </row>
        <row r="7">
          <cell r="A7">
            <v>151012</v>
          </cell>
          <cell r="B7" t="str">
            <v>Veau baby  fournisseur 1</v>
          </cell>
          <cell r="C7" t="str">
            <v>PEAUSSERIE</v>
          </cell>
          <cell r="E7" t="str">
            <v>Dm²</v>
          </cell>
          <cell r="F7">
            <v>2.95</v>
          </cell>
        </row>
        <row r="8">
          <cell r="A8">
            <v>151015</v>
          </cell>
          <cell r="B8" t="str">
            <v>Nappa à 172</v>
          </cell>
          <cell r="C8" t="str">
            <v>PEAUSSERIE</v>
          </cell>
          <cell r="E8" t="str">
            <v>DM²</v>
          </cell>
          <cell r="F8">
            <v>1.72</v>
          </cell>
        </row>
        <row r="9">
          <cell r="A9">
            <v>151017</v>
          </cell>
          <cell r="B9" t="str">
            <v>Agneau/ sof à192</v>
          </cell>
          <cell r="C9" t="str">
            <v>PEAUSSERIE</v>
          </cell>
          <cell r="E9" t="str">
            <v>DM²</v>
          </cell>
          <cell r="F9">
            <v>2.15</v>
          </cell>
        </row>
        <row r="10">
          <cell r="A10">
            <v>151020</v>
          </cell>
          <cell r="B10" t="str">
            <v>Anilcow</v>
          </cell>
          <cell r="C10" t="str">
            <v>PEAUSSERIE</v>
          </cell>
          <cell r="E10" t="str">
            <v>DM²</v>
          </cell>
          <cell r="F10">
            <v>1.78</v>
          </cell>
        </row>
        <row r="11">
          <cell r="A11">
            <v>151022</v>
          </cell>
          <cell r="B11" t="str">
            <v>Iguane à 272</v>
          </cell>
          <cell r="C11" t="str">
            <v>PEAUSSERIE</v>
          </cell>
          <cell r="E11" t="str">
            <v>DM²</v>
          </cell>
          <cell r="F11">
            <v>2.72</v>
          </cell>
        </row>
        <row r="12">
          <cell r="A12">
            <v>151025</v>
          </cell>
          <cell r="B12" t="str">
            <v>GRASSO</v>
          </cell>
          <cell r="C12" t="str">
            <v>PEAUSSERIE</v>
          </cell>
          <cell r="E12" t="str">
            <v>DM²</v>
          </cell>
          <cell r="F12">
            <v>1.92</v>
          </cell>
        </row>
        <row r="13">
          <cell r="A13">
            <v>151027</v>
          </cell>
          <cell r="B13" t="str">
            <v>VELCOW</v>
          </cell>
          <cell r="C13" t="str">
            <v>PEAUSSERIE</v>
          </cell>
          <cell r="E13" t="str">
            <v>DM²</v>
          </cell>
          <cell r="F13">
            <v>0.9</v>
          </cell>
        </row>
        <row r="14">
          <cell r="A14">
            <v>151030</v>
          </cell>
          <cell r="B14" t="str">
            <v>CAPRIVEL</v>
          </cell>
          <cell r="C14" t="str">
            <v>PEAUSSERIE</v>
          </cell>
          <cell r="E14" t="str">
            <v>DM²</v>
          </cell>
          <cell r="F14">
            <v>1.52</v>
          </cell>
        </row>
        <row r="15">
          <cell r="A15">
            <v>151035</v>
          </cell>
          <cell r="B15" t="str">
            <v>SPORTY</v>
          </cell>
          <cell r="C15" t="str">
            <v>PEAUSSERIE</v>
          </cell>
          <cell r="E15" t="str">
            <v>DM²</v>
          </cell>
          <cell r="F15">
            <v>1.8</v>
          </cell>
        </row>
        <row r="16">
          <cell r="A16">
            <v>151040</v>
          </cell>
          <cell r="B16" t="str">
            <v>TROPIC à 205</v>
          </cell>
          <cell r="C16" t="str">
            <v>PEAUSSERIE</v>
          </cell>
          <cell r="E16" t="str">
            <v>DM²</v>
          </cell>
          <cell r="F16">
            <v>2.0499999999999998</v>
          </cell>
        </row>
        <row r="17">
          <cell r="A17">
            <v>151045</v>
          </cell>
          <cell r="B17" t="str">
            <v>LODI à 154</v>
          </cell>
          <cell r="C17" t="str">
            <v>PEAUSSERIE</v>
          </cell>
          <cell r="E17" t="str">
            <v>DM²</v>
          </cell>
          <cell r="F17">
            <v>1.54</v>
          </cell>
        </row>
        <row r="18">
          <cell r="A18">
            <v>151050</v>
          </cell>
          <cell r="B18" t="str">
            <v>BENGAL à 241</v>
          </cell>
          <cell r="C18" t="str">
            <v>PEAUSSERIE</v>
          </cell>
          <cell r="E18" t="str">
            <v>DM²</v>
          </cell>
          <cell r="F18">
            <v>2.41</v>
          </cell>
        </row>
        <row r="19">
          <cell r="A19">
            <v>151060</v>
          </cell>
          <cell r="B19" t="str">
            <v>Veau à 210</v>
          </cell>
          <cell r="C19" t="str">
            <v>PEAUSSERIE</v>
          </cell>
          <cell r="E19" t="str">
            <v>DM²</v>
          </cell>
          <cell r="F19">
            <v>2.1</v>
          </cell>
        </row>
        <row r="20">
          <cell r="A20">
            <v>151065</v>
          </cell>
          <cell r="B20" t="str">
            <v>LEO à 226</v>
          </cell>
          <cell r="C20" t="str">
            <v>PEAUSSERIE</v>
          </cell>
          <cell r="E20" t="str">
            <v>DM²</v>
          </cell>
          <cell r="F20">
            <v>2.2599999999999998</v>
          </cell>
        </row>
        <row r="21">
          <cell r="A21">
            <v>151070</v>
          </cell>
          <cell r="B21" t="str">
            <v>CAVIAR à 237</v>
          </cell>
          <cell r="C21" t="str">
            <v>PEAUSSERIE</v>
          </cell>
          <cell r="E21" t="str">
            <v>DM²</v>
          </cell>
          <cell r="F21">
            <v>2.37</v>
          </cell>
        </row>
        <row r="22">
          <cell r="A22">
            <v>151075</v>
          </cell>
          <cell r="B22" t="str">
            <v>RIZO 250</v>
          </cell>
          <cell r="C22" t="str">
            <v>PEAUSSERIE</v>
          </cell>
          <cell r="E22" t="str">
            <v>DM²</v>
          </cell>
          <cell r="F22">
            <v>2.5</v>
          </cell>
        </row>
        <row r="23">
          <cell r="A23">
            <v>151080</v>
          </cell>
          <cell r="B23" t="str">
            <v>ASPIS à 215</v>
          </cell>
          <cell r="C23" t="str">
            <v>PEAUSSERIE</v>
          </cell>
          <cell r="E23" t="str">
            <v>DM²</v>
          </cell>
          <cell r="F23">
            <v>2.15</v>
          </cell>
        </row>
        <row r="24">
          <cell r="A24">
            <v>151085</v>
          </cell>
          <cell r="B24" t="str">
            <v>CAIMAN à 219</v>
          </cell>
          <cell r="C24" t="str">
            <v>PEAUSSERIE</v>
          </cell>
          <cell r="E24" t="str">
            <v>DM²</v>
          </cell>
          <cell r="F24">
            <v>2.19</v>
          </cell>
        </row>
        <row r="25">
          <cell r="A25">
            <v>151090</v>
          </cell>
          <cell r="B25" t="str">
            <v>ALIGA</v>
          </cell>
          <cell r="C25" t="str">
            <v>PEAUSSERIE</v>
          </cell>
          <cell r="E25" t="str">
            <v>DM²</v>
          </cell>
          <cell r="F25">
            <v>1.24</v>
          </cell>
        </row>
        <row r="26">
          <cell r="A26">
            <v>151095</v>
          </cell>
          <cell r="B26" t="str">
            <v>POULAIN</v>
          </cell>
          <cell r="C26" t="str">
            <v>PEAUSSERIE</v>
          </cell>
          <cell r="E26" t="str">
            <v>DM²</v>
          </cell>
          <cell r="F26">
            <v>1.8</v>
          </cell>
        </row>
        <row r="27">
          <cell r="A27">
            <v>151500</v>
          </cell>
          <cell r="B27" t="str">
            <v>VELSYN</v>
          </cell>
          <cell r="C27" t="str">
            <v>PEAUSSERIE</v>
          </cell>
          <cell r="E27" t="str">
            <v>DM²</v>
          </cell>
          <cell r="F27">
            <v>0.27900000000000003</v>
          </cell>
        </row>
        <row r="28">
          <cell r="A28">
            <v>151505</v>
          </cell>
          <cell r="B28" t="str">
            <v>NUBUCK SYNTHETIQUE GIARDINI PRESTIGE</v>
          </cell>
          <cell r="C28" t="str">
            <v>PEAUSSERIE</v>
          </cell>
          <cell r="E28" t="str">
            <v>DM²</v>
          </cell>
          <cell r="F28">
            <v>0.55000000000000004</v>
          </cell>
        </row>
        <row r="29">
          <cell r="A29">
            <v>151510</v>
          </cell>
          <cell r="B29" t="str">
            <v>BORD COTE COSTANZA PANATEX</v>
          </cell>
          <cell r="C29" t="str">
            <v>PEAUSSERIE</v>
          </cell>
          <cell r="E29" t="str">
            <v>DM²</v>
          </cell>
          <cell r="F29">
            <v>0.48449999999999999</v>
          </cell>
        </row>
        <row r="30">
          <cell r="A30">
            <v>152000</v>
          </cell>
          <cell r="B30" t="str">
            <v>CHEVRE SCIEE MARILY</v>
          </cell>
          <cell r="C30" t="str">
            <v>DOUBLURE</v>
          </cell>
          <cell r="E30" t="str">
            <v>DM²</v>
          </cell>
          <cell r="F30">
            <v>0.66</v>
          </cell>
        </row>
        <row r="31">
          <cell r="A31">
            <v>152050</v>
          </cell>
          <cell r="B31" t="str">
            <v>CHEVRE CAMEL</v>
          </cell>
          <cell r="C31" t="str">
            <v>DOUBLURE</v>
          </cell>
          <cell r="D31" t="str">
            <v>AVERPEAUX</v>
          </cell>
          <cell r="E31" t="str">
            <v>DM²</v>
          </cell>
          <cell r="F31">
            <v>0.64</v>
          </cell>
        </row>
        <row r="32">
          <cell r="A32">
            <v>152100</v>
          </cell>
          <cell r="B32" t="str">
            <v>PORC SAHARA</v>
          </cell>
          <cell r="C32" t="str">
            <v>DOUBLURE</v>
          </cell>
          <cell r="D32" t="str">
            <v>BOURGEOIS</v>
          </cell>
          <cell r="E32" t="str">
            <v>DM²</v>
          </cell>
          <cell r="F32">
            <v>0.55000000000000004</v>
          </cell>
        </row>
        <row r="33">
          <cell r="A33">
            <v>152150</v>
          </cell>
          <cell r="B33" t="str">
            <v>CROUTE DE PORC</v>
          </cell>
          <cell r="C33" t="str">
            <v>DOUBLURE</v>
          </cell>
          <cell r="E33" t="str">
            <v>DM²</v>
          </cell>
          <cell r="F33">
            <v>0.39</v>
          </cell>
        </row>
        <row r="34">
          <cell r="A34">
            <v>152180</v>
          </cell>
          <cell r="B34" t="str">
            <v>CHEVRE BLONDE</v>
          </cell>
          <cell r="C34" t="str">
            <v>DOUBLURE</v>
          </cell>
          <cell r="D34" t="str">
            <v>WAHIB</v>
          </cell>
          <cell r="E34" t="str">
            <v>DM²</v>
          </cell>
          <cell r="F34">
            <v>0.99</v>
          </cell>
        </row>
        <row r="35">
          <cell r="A35">
            <v>152500</v>
          </cell>
          <cell r="B35" t="str">
            <v>ancona</v>
          </cell>
          <cell r="C35" t="str">
            <v>DOUBLURE</v>
          </cell>
          <cell r="E35" t="str">
            <v>DM²</v>
          </cell>
          <cell r="F35">
            <v>0.53700000000000003</v>
          </cell>
        </row>
        <row r="36">
          <cell r="A36">
            <v>152505</v>
          </cell>
          <cell r="B36" t="str">
            <v>MAGICA</v>
          </cell>
          <cell r="C36" t="str">
            <v>DOUBLURE</v>
          </cell>
          <cell r="E36" t="str">
            <v>DM²</v>
          </cell>
          <cell r="F36">
            <v>0.26</v>
          </cell>
        </row>
        <row r="37">
          <cell r="A37">
            <v>152515</v>
          </cell>
          <cell r="B37" t="str">
            <v xml:space="preserve">CANTARELLA ALBA </v>
          </cell>
          <cell r="C37" t="str">
            <v>DOUBLURE</v>
          </cell>
          <cell r="E37" t="str">
            <v>DM²</v>
          </cell>
          <cell r="F37">
            <v>0.28000000000000003</v>
          </cell>
        </row>
        <row r="38">
          <cell r="A38">
            <v>153000</v>
          </cell>
          <cell r="B38" t="str">
            <v>CHEVRE SCIEE MARILY</v>
          </cell>
          <cell r="C38" t="str">
            <v>DOUILLETTE</v>
          </cell>
          <cell r="D38" t="str">
            <v>CHILLOT LEDER</v>
          </cell>
          <cell r="E38" t="str">
            <v>DM²</v>
          </cell>
          <cell r="F38">
            <v>0.66</v>
          </cell>
        </row>
        <row r="39">
          <cell r="A39">
            <v>153050</v>
          </cell>
          <cell r="B39" t="str">
            <v>CHEVRE CAMEL</v>
          </cell>
          <cell r="C39" t="str">
            <v>DOUILLETTE</v>
          </cell>
          <cell r="E39" t="str">
            <v>DM²</v>
          </cell>
          <cell r="F39">
            <v>0.64</v>
          </cell>
        </row>
        <row r="40">
          <cell r="A40">
            <v>153100</v>
          </cell>
          <cell r="B40" t="str">
            <v>PORC SAHARA</v>
          </cell>
          <cell r="C40" t="str">
            <v>DOUILLETTE</v>
          </cell>
          <cell r="E40" t="str">
            <v>DM²</v>
          </cell>
          <cell r="F40">
            <v>0.55000000000000004</v>
          </cell>
        </row>
        <row r="41">
          <cell r="A41">
            <v>153150</v>
          </cell>
          <cell r="B41" t="str">
            <v>CROUTE DE PORC</v>
          </cell>
          <cell r="C41" t="str">
            <v>DOUILLETTE</v>
          </cell>
          <cell r="E41" t="str">
            <v>DM²</v>
          </cell>
          <cell r="F41">
            <v>0.39</v>
          </cell>
        </row>
        <row r="42">
          <cell r="A42">
            <v>153180</v>
          </cell>
          <cell r="B42" t="str">
            <v>CHEVRE BLONDE</v>
          </cell>
          <cell r="C42" t="str">
            <v>DOUILLETTE</v>
          </cell>
          <cell r="E42" t="str">
            <v>DM²</v>
          </cell>
          <cell r="F42">
            <v>0.99</v>
          </cell>
        </row>
        <row r="43">
          <cell r="A43">
            <v>153505</v>
          </cell>
          <cell r="B43" t="str">
            <v xml:space="preserve">MAGICA NOIR </v>
          </cell>
          <cell r="C43" t="str">
            <v>DOUILLETTE</v>
          </cell>
          <cell r="E43" t="str">
            <v>DM²</v>
          </cell>
          <cell r="F43">
            <v>0.17</v>
          </cell>
        </row>
        <row r="44">
          <cell r="A44">
            <v>154000</v>
          </cell>
          <cell r="B44" t="str">
            <v>GLISSOIRE AQUILINE BEIGE 07</v>
          </cell>
          <cell r="C44" t="str">
            <v>RENFORTS</v>
          </cell>
          <cell r="E44" t="str">
            <v>DM²</v>
          </cell>
          <cell r="F44">
            <v>0.221</v>
          </cell>
        </row>
        <row r="45">
          <cell r="A45">
            <v>154025</v>
          </cell>
          <cell r="B45" t="str">
            <v xml:space="preserve">FINETTE 174P </v>
          </cell>
          <cell r="C45" t="str">
            <v>RENFORTS</v>
          </cell>
          <cell r="E45" t="str">
            <v>DM²</v>
          </cell>
          <cell r="F45">
            <v>0.17499999999999999</v>
          </cell>
        </row>
        <row r="46">
          <cell r="A46">
            <v>154028</v>
          </cell>
          <cell r="B46" t="str">
            <v>GUTTA 6181  E RHENOFLEX</v>
          </cell>
          <cell r="C46" t="str">
            <v>RENFORTS</v>
          </cell>
          <cell r="D46" t="str">
            <v>RHENOFLEX DREYER</v>
          </cell>
          <cell r="E46" t="str">
            <v>DM²</v>
          </cell>
          <cell r="F46">
            <v>0.13200000000000001</v>
          </cell>
        </row>
        <row r="47">
          <cell r="A47">
            <v>154047</v>
          </cell>
          <cell r="B47" t="str">
            <v>GUTTA 1314 P</v>
          </cell>
          <cell r="C47" t="str">
            <v>RENFORTS</v>
          </cell>
          <cell r="D47" t="str">
            <v>FREUDENBERG</v>
          </cell>
          <cell r="E47" t="str">
            <v>DM²</v>
          </cell>
          <cell r="F47">
            <v>0.21199999999999999</v>
          </cell>
        </row>
        <row r="48">
          <cell r="A48">
            <v>154055</v>
          </cell>
          <cell r="B48" t="str">
            <v>TOILE GALBAGE ATC 60 AQUILINE</v>
          </cell>
          <cell r="C48" t="str">
            <v>RENFORTS</v>
          </cell>
          <cell r="E48" t="str">
            <v>DM²</v>
          </cell>
          <cell r="F48">
            <v>0.25</v>
          </cell>
        </row>
        <row r="49">
          <cell r="A49">
            <v>154100</v>
          </cell>
          <cell r="B49" t="str">
            <v>INDERCHIRABLE 1950  1 FACE</v>
          </cell>
          <cell r="C49" t="str">
            <v>RENFORTS</v>
          </cell>
          <cell r="D49" t="str">
            <v>JAEGER</v>
          </cell>
          <cell r="E49" t="str">
            <v>DM²</v>
          </cell>
          <cell r="F49">
            <v>0.38</v>
          </cell>
        </row>
        <row r="50">
          <cell r="A50">
            <v>154105</v>
          </cell>
          <cell r="B50" t="str">
            <v>INDECHIRABLE 4558  1 FACE NYLON</v>
          </cell>
          <cell r="C50" t="str">
            <v>RENFORTS</v>
          </cell>
          <cell r="E50" t="str">
            <v>DM²</v>
          </cell>
          <cell r="F50">
            <v>0.49</v>
          </cell>
        </row>
        <row r="51">
          <cell r="A51">
            <v>154110</v>
          </cell>
          <cell r="B51" t="str">
            <v xml:space="preserve">INDECHIRABLE 1705 2 FACES </v>
          </cell>
          <cell r="C51" t="str">
            <v>RENFORTS</v>
          </cell>
          <cell r="E51" t="str">
            <v>DM²</v>
          </cell>
          <cell r="F51">
            <v>0.48799999999999999</v>
          </cell>
        </row>
        <row r="52">
          <cell r="A52">
            <v>154115</v>
          </cell>
          <cell r="B52" t="str">
            <v>MOUSSE ADHESIVE 1 FACE 4 MM</v>
          </cell>
          <cell r="C52" t="str">
            <v>RENFORTS</v>
          </cell>
          <cell r="D52" t="str">
            <v>CRISPIN SERVICE</v>
          </cell>
          <cell r="E52" t="str">
            <v>DM²</v>
          </cell>
          <cell r="F52">
            <v>0.26350000000000001</v>
          </cell>
        </row>
        <row r="53">
          <cell r="A53">
            <v>154120</v>
          </cell>
          <cell r="B53" t="str">
            <v>FOAM BACK REF 703 3 MM</v>
          </cell>
          <cell r="C53" t="str">
            <v>RENFORTS</v>
          </cell>
          <cell r="D53" t="str">
            <v>SABINE JEAN ETSS</v>
          </cell>
          <cell r="E53" t="str">
            <v>DM²</v>
          </cell>
          <cell r="F53">
            <v>0.24399999999999999</v>
          </cell>
        </row>
        <row r="54">
          <cell r="A54">
            <v>154125</v>
          </cell>
          <cell r="B54" t="str">
            <v>GUTTA 1099 THTT</v>
          </cell>
          <cell r="C54" t="str">
            <v>RENFORTS</v>
          </cell>
          <cell r="E54" t="str">
            <v>DM²</v>
          </cell>
          <cell r="F54">
            <v>0.21</v>
          </cell>
        </row>
        <row r="55">
          <cell r="A55">
            <v>154130</v>
          </cell>
          <cell r="B55" t="str">
            <v>GUTTA CRISPIN</v>
          </cell>
          <cell r="C55" t="str">
            <v>RENFORTS</v>
          </cell>
          <cell r="E55" t="str">
            <v>DM²</v>
          </cell>
          <cell r="F55">
            <v>0.16</v>
          </cell>
        </row>
        <row r="56">
          <cell r="A56">
            <v>154501</v>
          </cell>
          <cell r="B56" t="str">
            <v>ELASTIQUE 1101 NOIR LG100 EXT SOUPLE</v>
          </cell>
          <cell r="C56" t="str">
            <v>RENFORTS</v>
          </cell>
          <cell r="E56" t="str">
            <v>DM²</v>
          </cell>
        </row>
        <row r="57">
          <cell r="A57">
            <v>154502</v>
          </cell>
          <cell r="B57" t="str">
            <v>ELASTIQUE 1101 NOIR LG 80 EXTRA SOUPLE</v>
          </cell>
          <cell r="C57" t="str">
            <v>RENFORTS</v>
          </cell>
          <cell r="E57" t="str">
            <v>DM²</v>
          </cell>
        </row>
        <row r="58">
          <cell r="A58">
            <v>161175</v>
          </cell>
          <cell r="B58" t="str">
            <v>FERMETURE  CNFC 56 R 20 NICKEL 11 CM</v>
          </cell>
          <cell r="C58" t="str">
            <v>MOTIFS</v>
          </cell>
          <cell r="D58" t="str">
            <v>YOSHIDA FRANCE</v>
          </cell>
          <cell r="E58" t="str">
            <v>UNITE</v>
          </cell>
          <cell r="F58">
            <v>1.8</v>
          </cell>
        </row>
        <row r="59">
          <cell r="A59">
            <v>162005</v>
          </cell>
          <cell r="B59" t="str">
            <v>TIGE LI</v>
          </cell>
          <cell r="C59" t="str">
            <v>ACCESSOIRES</v>
          </cell>
          <cell r="E59" t="str">
            <v>PAIRE</v>
          </cell>
          <cell r="F59">
            <v>0.55000000000000004</v>
          </cell>
        </row>
        <row r="60">
          <cell r="A60">
            <v>162077</v>
          </cell>
          <cell r="B60" t="str">
            <v>TIGE SR</v>
          </cell>
          <cell r="C60" t="str">
            <v>ACCESSOIRES</v>
          </cell>
          <cell r="E60" t="str">
            <v>PAIRE</v>
          </cell>
          <cell r="F60">
            <v>0.85</v>
          </cell>
        </row>
        <row r="61">
          <cell r="A61">
            <v>163004</v>
          </cell>
          <cell r="B61" t="str">
            <v>TENSION STOP</v>
          </cell>
          <cell r="C61" t="str">
            <v>TIRETTE ADHE</v>
          </cell>
          <cell r="E61" t="str">
            <v>ML</v>
          </cell>
          <cell r="F61">
            <v>0.15</v>
          </cell>
        </row>
        <row r="62">
          <cell r="A62">
            <v>163006</v>
          </cell>
          <cell r="B62" t="str">
            <v>TIRETTE 170 4 MM</v>
          </cell>
          <cell r="C62" t="str">
            <v>TIRETTE ADHE</v>
          </cell>
          <cell r="E62" t="str">
            <v>ML</v>
          </cell>
          <cell r="F62">
            <v>0.15</v>
          </cell>
        </row>
        <row r="63">
          <cell r="A63">
            <v>163020</v>
          </cell>
          <cell r="B63" t="str">
            <v>ELASTIQUE EXTRA S 1101015</v>
          </cell>
          <cell r="C63" t="str">
            <v>TIRETTE ADHE</v>
          </cell>
          <cell r="E63" t="str">
            <v>ML</v>
          </cell>
          <cell r="F63">
            <v>4.03</v>
          </cell>
        </row>
        <row r="64">
          <cell r="A64">
            <v>163030</v>
          </cell>
          <cell r="B64" t="str">
            <v>ELASTIQUE EXTRA S 1101030</v>
          </cell>
          <cell r="C64" t="str">
            <v>TIRETTE ADHE</v>
          </cell>
          <cell r="E64" t="str">
            <v>ML</v>
          </cell>
          <cell r="F64">
            <v>5.0199999999999996</v>
          </cell>
        </row>
        <row r="65">
          <cell r="A65">
            <v>163050</v>
          </cell>
          <cell r="B65" t="str">
            <v>ELASTIQUE EXTRA S 1101060</v>
          </cell>
          <cell r="C65" t="str">
            <v>TIRETTE ADHE</v>
          </cell>
          <cell r="E65" t="str">
            <v>ML</v>
          </cell>
          <cell r="F65">
            <v>8.4700000000000006</v>
          </cell>
        </row>
        <row r="66">
          <cell r="A66">
            <v>163070</v>
          </cell>
          <cell r="B66" t="str">
            <v>ELASTIQUE EXTRA S 1101070</v>
          </cell>
          <cell r="C66" t="str">
            <v>TIRETTE ADHE</v>
          </cell>
          <cell r="E66" t="str">
            <v>ML</v>
          </cell>
          <cell r="F66">
            <v>9.31</v>
          </cell>
        </row>
        <row r="67">
          <cell r="A67">
            <v>163090</v>
          </cell>
          <cell r="B67" t="str">
            <v>ELASTIQUE 1101090</v>
          </cell>
          <cell r="C67" t="str">
            <v>TIRETTE ADHE</v>
          </cell>
          <cell r="E67" t="str">
            <v>ML</v>
          </cell>
          <cell r="F67">
            <v>12.6</v>
          </cell>
        </row>
        <row r="68">
          <cell r="A68">
            <v>163120</v>
          </cell>
          <cell r="B68" t="str">
            <v>ELASTIQUE EXTRA S 1101120</v>
          </cell>
          <cell r="C68" t="str">
            <v>TIRETTE ADHE</v>
          </cell>
          <cell r="E68" t="str">
            <v>ML</v>
          </cell>
          <cell r="F68">
            <v>17.98</v>
          </cell>
        </row>
        <row r="69">
          <cell r="A69">
            <v>163213</v>
          </cell>
          <cell r="B69" t="str">
            <v>ELASTIQUE extra s 1101140</v>
          </cell>
          <cell r="C69" t="str">
            <v>TIRETTE ADHE</v>
          </cell>
          <cell r="E69" t="str">
            <v>ML</v>
          </cell>
          <cell r="F69">
            <v>22.13</v>
          </cell>
        </row>
        <row r="70">
          <cell r="A70">
            <v>163500</v>
          </cell>
          <cell r="B70" t="str">
            <v>JONC BOURRELLET LACET PLEIN 2.2</v>
          </cell>
          <cell r="C70" t="str">
            <v>TIRETTE ADHE</v>
          </cell>
          <cell r="D70" t="str">
            <v>ORO SA RAPHAEL</v>
          </cell>
          <cell r="E70" t="str">
            <v>ML</v>
          </cell>
          <cell r="F70">
            <v>0.26600000000000001</v>
          </cell>
        </row>
        <row r="71">
          <cell r="A71">
            <v>163850</v>
          </cell>
          <cell r="B71" t="str">
            <v>BORD A CHEVAL SYNTH NOIR</v>
          </cell>
          <cell r="C71" t="str">
            <v>TIRETTE ADHE</v>
          </cell>
          <cell r="D71" t="str">
            <v>BORLIS</v>
          </cell>
          <cell r="E71" t="str">
            <v>ML</v>
          </cell>
          <cell r="F71">
            <v>0.46</v>
          </cell>
        </row>
        <row r="72">
          <cell r="A72">
            <v>164020</v>
          </cell>
          <cell r="B72" t="str">
            <v>ELASTIQUE 26040/20</v>
          </cell>
          <cell r="C72" t="str">
            <v>ELASTIQUE JEAGER</v>
          </cell>
          <cell r="E72" t="str">
            <v>ML</v>
          </cell>
          <cell r="F72">
            <v>4.1341000000000001</v>
          </cell>
        </row>
        <row r="73">
          <cell r="A73">
            <v>164040</v>
          </cell>
          <cell r="B73" t="str">
            <v>ELASTIQUE 26040/40</v>
          </cell>
          <cell r="C73" t="str">
            <v>ELASTIQUE JEAGER</v>
          </cell>
          <cell r="E73" t="str">
            <v>ML</v>
          </cell>
          <cell r="F73">
            <v>8.2800999999999991</v>
          </cell>
        </row>
        <row r="74">
          <cell r="A74">
            <v>164050</v>
          </cell>
          <cell r="B74" t="str">
            <v>ELASTIQUE 26040/50</v>
          </cell>
          <cell r="C74" t="str">
            <v>ELASTIQUE JEAGER</v>
          </cell>
          <cell r="E74" t="str">
            <v>ML</v>
          </cell>
          <cell r="F74">
            <v>9.0226000000000006</v>
          </cell>
        </row>
        <row r="75">
          <cell r="A75">
            <v>164060</v>
          </cell>
          <cell r="B75" t="str">
            <v>ELASTIQUE 26040/60</v>
          </cell>
          <cell r="C75" t="str">
            <v>ELASTIQUE JEAGER</v>
          </cell>
          <cell r="E75" t="str">
            <v>ML</v>
          </cell>
          <cell r="F75">
            <v>10.19</v>
          </cell>
        </row>
        <row r="76">
          <cell r="A76">
            <v>164070</v>
          </cell>
          <cell r="B76" t="str">
            <v>ELASTIQUE 26040/70</v>
          </cell>
          <cell r="C76" t="str">
            <v>ELASTIQUE JEAGER</v>
          </cell>
          <cell r="E76" t="str">
            <v>ML</v>
          </cell>
          <cell r="F76">
            <v>11.37</v>
          </cell>
        </row>
        <row r="77">
          <cell r="A77">
            <v>164080</v>
          </cell>
          <cell r="B77" t="str">
            <v>ELASTIQUE 26040/80</v>
          </cell>
          <cell r="C77" t="str">
            <v>ELASTIQUE JEAGER</v>
          </cell>
          <cell r="E77" t="str">
            <v>ML</v>
          </cell>
          <cell r="F77">
            <v>13.13</v>
          </cell>
        </row>
        <row r="78">
          <cell r="A78">
            <v>164100</v>
          </cell>
          <cell r="B78" t="str">
            <v>ELASTIQUE 26040/100</v>
          </cell>
          <cell r="C78" t="str">
            <v>ELASTIQUE JEAGER</v>
          </cell>
          <cell r="E78" t="str">
            <v>ML</v>
          </cell>
          <cell r="F78">
            <v>22.42</v>
          </cell>
        </row>
        <row r="79">
          <cell r="A79">
            <v>166000</v>
          </cell>
          <cell r="B79" t="str">
            <v>BOUCLE MP 10786/20</v>
          </cell>
          <cell r="C79" t="str">
            <v>MOTIFS</v>
          </cell>
          <cell r="D79" t="str">
            <v>MODA PIERRE</v>
          </cell>
          <cell r="E79" t="str">
            <v>UNITE</v>
          </cell>
          <cell r="F79">
            <v>4.9800000000000004</v>
          </cell>
        </row>
        <row r="80">
          <cell r="A80">
            <v>166010</v>
          </cell>
          <cell r="B80" t="str">
            <v>PASSANT F5 0213/20</v>
          </cell>
          <cell r="C80" t="str">
            <v>MOTIFS</v>
          </cell>
          <cell r="E80" t="str">
            <v>UNITE</v>
          </cell>
          <cell r="F80">
            <v>1.41</v>
          </cell>
        </row>
        <row r="81">
          <cell r="A81">
            <v>166020</v>
          </cell>
          <cell r="B81" t="str">
            <v>MOTIF 10243/20+PASSANT+EMBOUT</v>
          </cell>
          <cell r="C81" t="str">
            <v>MOTIFS</v>
          </cell>
          <cell r="E81" t="str">
            <v>UNITE</v>
          </cell>
          <cell r="F81">
            <v>2.698</v>
          </cell>
        </row>
        <row r="82">
          <cell r="A82">
            <v>166025</v>
          </cell>
          <cell r="B82" t="str">
            <v>MOTIF 21804+RIVET</v>
          </cell>
          <cell r="C82" t="str">
            <v>MOTIFS</v>
          </cell>
          <cell r="E82" t="str">
            <v>UNITE</v>
          </cell>
          <cell r="F82">
            <v>0.99</v>
          </cell>
        </row>
        <row r="83">
          <cell r="A83">
            <v>166035</v>
          </cell>
          <cell r="B83" t="str">
            <v>MOTIF 48091 OR</v>
          </cell>
          <cell r="C83" t="str">
            <v>MOTIFS</v>
          </cell>
          <cell r="E83" t="str">
            <v>UNITE</v>
          </cell>
          <cell r="F83">
            <v>3.28</v>
          </cell>
        </row>
        <row r="84">
          <cell r="A84">
            <v>166055</v>
          </cell>
          <cell r="B84" t="str">
            <v>MOTIF 58128/3 OR</v>
          </cell>
          <cell r="C84" t="str">
            <v>MOTIFS</v>
          </cell>
          <cell r="E84" t="str">
            <v>UNITE</v>
          </cell>
          <cell r="F84">
            <v>3.98</v>
          </cell>
        </row>
        <row r="85">
          <cell r="A85">
            <v>166067</v>
          </cell>
          <cell r="B85" t="str">
            <v>MOTIF MP 392</v>
          </cell>
          <cell r="C85" t="str">
            <v>MOTIFS</v>
          </cell>
          <cell r="E85" t="str">
            <v>UNITE</v>
          </cell>
          <cell r="F85">
            <v>2.76</v>
          </cell>
        </row>
        <row r="86">
          <cell r="A86">
            <v>166120</v>
          </cell>
          <cell r="B86" t="str">
            <v>OEILLET P2 VIEUX BRONZE</v>
          </cell>
          <cell r="C86" t="str">
            <v>MOTIFS</v>
          </cell>
          <cell r="D86" t="str">
            <v>DAUDE</v>
          </cell>
          <cell r="E86" t="str">
            <v>UNITE</v>
          </cell>
          <cell r="F86">
            <v>4.2000000000000003E-2</v>
          </cell>
        </row>
        <row r="87">
          <cell r="A87">
            <v>166130</v>
          </cell>
          <cell r="B87" t="str">
            <v>OEILLET P2 LAITON</v>
          </cell>
          <cell r="C87" t="str">
            <v>MOTIFS</v>
          </cell>
          <cell r="E87" t="str">
            <v>UNITE</v>
          </cell>
          <cell r="F87">
            <v>2.81E-2</v>
          </cell>
        </row>
        <row r="88">
          <cell r="A88">
            <v>166141</v>
          </cell>
          <cell r="B88" t="str">
            <v>CROCHETS A 502.5</v>
          </cell>
          <cell r="C88" t="str">
            <v>MOTIFS</v>
          </cell>
          <cell r="E88" t="str">
            <v>UNITE</v>
          </cell>
          <cell r="F88">
            <v>8.0299999999999996E-2</v>
          </cell>
        </row>
        <row r="89">
          <cell r="A89">
            <v>166155</v>
          </cell>
          <cell r="B89" t="str">
            <v>CLOU 13280 OR</v>
          </cell>
          <cell r="C89" t="str">
            <v>MOTIFS</v>
          </cell>
          <cell r="D89" t="str">
            <v>WEIL LEON</v>
          </cell>
          <cell r="E89" t="str">
            <v>UNITE</v>
          </cell>
          <cell r="F89">
            <v>0.33900000000000002</v>
          </cell>
        </row>
        <row r="90">
          <cell r="A90">
            <v>167040</v>
          </cell>
          <cell r="B90" t="str">
            <v>101 0.4 NOIR</v>
          </cell>
          <cell r="C90" t="str">
            <v>LACETS</v>
          </cell>
          <cell r="E90" t="str">
            <v>PAIRE</v>
          </cell>
          <cell r="F90">
            <v>25.5</v>
          </cell>
        </row>
        <row r="91">
          <cell r="A91">
            <v>167045</v>
          </cell>
          <cell r="B91" t="str">
            <v>101 0.45 NOIR</v>
          </cell>
          <cell r="C91" t="str">
            <v>LACETS</v>
          </cell>
          <cell r="E91" t="str">
            <v>PAIRE</v>
          </cell>
          <cell r="F91">
            <v>0.59</v>
          </cell>
        </row>
        <row r="92">
          <cell r="A92">
            <v>167050</v>
          </cell>
          <cell r="B92" t="str">
            <v xml:space="preserve">101 0.5  NOIR </v>
          </cell>
          <cell r="C92" t="str">
            <v>LACETS</v>
          </cell>
          <cell r="E92" t="str">
            <v>PAIRE</v>
          </cell>
          <cell r="F92">
            <v>0.66</v>
          </cell>
        </row>
        <row r="93">
          <cell r="A93">
            <v>167055</v>
          </cell>
          <cell r="B93" t="str">
            <v xml:space="preserve">101 0.50 GRAPHITE </v>
          </cell>
          <cell r="C93" t="str">
            <v>LACETS</v>
          </cell>
          <cell r="E93" t="str">
            <v>PAIRE</v>
          </cell>
          <cell r="F93">
            <v>0.37309999999999999</v>
          </cell>
        </row>
        <row r="94">
          <cell r="A94">
            <v>167065</v>
          </cell>
          <cell r="B94" t="str">
            <v>101 0.65 noir</v>
          </cell>
          <cell r="C94" t="str">
            <v>LACETS</v>
          </cell>
          <cell r="E94" t="str">
            <v>PAIRE</v>
          </cell>
          <cell r="F94">
            <v>0.85299999999999998</v>
          </cell>
        </row>
        <row r="95">
          <cell r="A95">
            <v>167070</v>
          </cell>
          <cell r="B95" t="str">
            <v>101 00.7 noir</v>
          </cell>
          <cell r="C95" t="str">
            <v>LACETS</v>
          </cell>
          <cell r="E95" t="str">
            <v>PAIRE</v>
          </cell>
          <cell r="F95">
            <v>0.93100000000000005</v>
          </cell>
        </row>
        <row r="96">
          <cell r="A96">
            <v>167076</v>
          </cell>
          <cell r="B96" t="str">
            <v>lacet 101 0.75 m NOIR</v>
          </cell>
          <cell r="C96" t="str">
            <v>LACETS</v>
          </cell>
          <cell r="E96" t="str">
            <v>PAIRE</v>
          </cell>
          <cell r="F96">
            <v>0.98499999999999999</v>
          </cell>
        </row>
        <row r="97">
          <cell r="A97">
            <v>167080</v>
          </cell>
          <cell r="B97" t="str">
            <v>101 0.80 NOIR</v>
          </cell>
          <cell r="C97" t="str">
            <v>LACETS</v>
          </cell>
          <cell r="E97" t="str">
            <v>PAIRE</v>
          </cell>
          <cell r="F97">
            <v>1.0529999999999999</v>
          </cell>
        </row>
        <row r="98">
          <cell r="A98">
            <v>167080</v>
          </cell>
          <cell r="B98" t="str">
            <v>101 0.85 NOIR</v>
          </cell>
          <cell r="C98" t="str">
            <v>LACETS</v>
          </cell>
          <cell r="E98" t="str">
            <v>PAIRE</v>
          </cell>
          <cell r="F98">
            <v>1.115</v>
          </cell>
        </row>
        <row r="99">
          <cell r="A99">
            <v>167090</v>
          </cell>
          <cell r="B99" t="str">
            <v>101 0.90 NOIR</v>
          </cell>
          <cell r="C99" t="str">
            <v>LACETS</v>
          </cell>
          <cell r="E99" t="str">
            <v>PAIRE</v>
          </cell>
          <cell r="F99">
            <v>1.1189</v>
          </cell>
        </row>
        <row r="100">
          <cell r="A100">
            <v>167095</v>
          </cell>
          <cell r="B100" t="str">
            <v>101 0.95 NOIR</v>
          </cell>
          <cell r="C100" t="str">
            <v>LACETS</v>
          </cell>
          <cell r="E100" t="str">
            <v>PAIRE</v>
          </cell>
          <cell r="F100">
            <v>1.3120000000000001</v>
          </cell>
        </row>
        <row r="101">
          <cell r="A101">
            <v>171000</v>
          </cell>
          <cell r="B101" t="str">
            <v>Bout dur thermocollant femme</v>
          </cell>
          <cell r="C101" t="str">
            <v>BOUT DUR</v>
          </cell>
          <cell r="E101" t="str">
            <v>PAIRE</v>
          </cell>
          <cell r="F101">
            <v>0.91</v>
          </cell>
        </row>
        <row r="102">
          <cell r="A102">
            <v>171010</v>
          </cell>
          <cell r="B102" t="str">
            <v>BOUT DUR THERMO 1 FACE</v>
          </cell>
          <cell r="C102" t="str">
            <v>BOUT DUR</v>
          </cell>
          <cell r="E102" t="str">
            <v>PAIRE</v>
          </cell>
          <cell r="F102">
            <v>0.97</v>
          </cell>
        </row>
        <row r="103">
          <cell r="A103">
            <v>172000</v>
          </cell>
          <cell r="B103" t="str">
            <v>Contrefort thermocollant Tige basse</v>
          </cell>
          <cell r="C103" t="str">
            <v>CONTREFORT</v>
          </cell>
          <cell r="E103" t="str">
            <v>DM²</v>
          </cell>
          <cell r="F103">
            <v>0.51500000000000001</v>
          </cell>
        </row>
        <row r="104">
          <cell r="A104">
            <v>172100</v>
          </cell>
          <cell r="B104" t="str">
            <v>THERMO  FLOCKE T BASSE</v>
          </cell>
          <cell r="C104" t="str">
            <v>CONTREFORT</v>
          </cell>
          <cell r="E104" t="str">
            <v>DM²</v>
          </cell>
          <cell r="F104">
            <v>0.52</v>
          </cell>
        </row>
        <row r="105">
          <cell r="A105">
            <v>174005</v>
          </cell>
          <cell r="B105" t="str">
            <v>PREMIERE CA 709</v>
          </cell>
          <cell r="C105" t="str">
            <v>PREMIERE</v>
          </cell>
          <cell r="E105" t="str">
            <v>PAIRE</v>
          </cell>
          <cell r="F105">
            <v>5.32</v>
          </cell>
        </row>
        <row r="106">
          <cell r="A106">
            <v>174025</v>
          </cell>
          <cell r="B106" t="str">
            <v>PREMIERE PI 580</v>
          </cell>
          <cell r="C106" t="str">
            <v>PREMIERE</v>
          </cell>
          <cell r="E106" t="str">
            <v>PAIRE</v>
          </cell>
          <cell r="F106">
            <v>4.59</v>
          </cell>
        </row>
        <row r="107">
          <cell r="A107">
            <v>174100</v>
          </cell>
          <cell r="B107" t="str">
            <v>PREMIERE SU 472</v>
          </cell>
          <cell r="C107" t="str">
            <v>PREMIERE</v>
          </cell>
          <cell r="E107" t="str">
            <v>PAIRE</v>
          </cell>
          <cell r="F107">
            <v>4.55</v>
          </cell>
        </row>
        <row r="108">
          <cell r="A108">
            <v>174125</v>
          </cell>
          <cell r="B108" t="str">
            <v>Première de montage FE 170</v>
          </cell>
          <cell r="C108" t="str">
            <v>PREMIERE</v>
          </cell>
          <cell r="E108" t="str">
            <v>PAIRE</v>
          </cell>
          <cell r="F108">
            <v>3.3</v>
          </cell>
        </row>
        <row r="109">
          <cell r="A109">
            <v>174200</v>
          </cell>
          <cell r="B109" t="str">
            <v>TEXON 412 20/10 A ENDUIRE</v>
          </cell>
          <cell r="C109" t="str">
            <v>PREMIERE</v>
          </cell>
          <cell r="D109" t="str">
            <v>DIGITEX</v>
          </cell>
          <cell r="E109" t="str">
            <v>DM²</v>
          </cell>
          <cell r="F109">
            <v>0.22750000000000001</v>
          </cell>
        </row>
        <row r="110">
          <cell r="A110">
            <v>174205</v>
          </cell>
          <cell r="B110" t="str">
            <v>PREMIERE TEXON ENDUIT</v>
          </cell>
          <cell r="C110" t="str">
            <v>PREMIERE</v>
          </cell>
          <cell r="E110" t="str">
            <v>DM²</v>
          </cell>
          <cell r="F110">
            <v>0.32619999999999999</v>
          </cell>
        </row>
        <row r="111">
          <cell r="A111">
            <v>175000</v>
          </cell>
          <cell r="B111" t="str">
            <v>NEO NOIR 30/10 NOIR</v>
          </cell>
          <cell r="C111" t="str">
            <v>SEMELLES</v>
          </cell>
          <cell r="D111" t="str">
            <v>CASTER</v>
          </cell>
          <cell r="E111" t="str">
            <v>DM²</v>
          </cell>
          <cell r="F111">
            <v>0.41499999999999998</v>
          </cell>
        </row>
        <row r="112">
          <cell r="A112">
            <v>175001</v>
          </cell>
          <cell r="B112" t="str">
            <v>GALFLEX BEIGE 3 MM</v>
          </cell>
          <cell r="C112" t="str">
            <v>SEMELLES</v>
          </cell>
          <cell r="E112" t="str">
            <v>DM²</v>
          </cell>
          <cell r="F112">
            <v>0.48</v>
          </cell>
        </row>
        <row r="113">
          <cell r="A113">
            <v>175010</v>
          </cell>
          <cell r="B113" t="str">
            <v>1/2 GRIP NOIR 3.5 MM</v>
          </cell>
          <cell r="C113" t="str">
            <v>SEMELLES</v>
          </cell>
          <cell r="E113" t="str">
            <v>DM²</v>
          </cell>
          <cell r="F113">
            <v>0.72950000000000004</v>
          </cell>
        </row>
        <row r="114">
          <cell r="A114">
            <v>175020</v>
          </cell>
          <cell r="B114" t="str">
            <v>1/2 MUR RL 4 MM CREUSE LO 663/675</v>
          </cell>
          <cell r="C114" t="str">
            <v>SEMELLES</v>
          </cell>
          <cell r="D114" t="str">
            <v>REAL</v>
          </cell>
          <cell r="E114" t="str">
            <v>PAIRE</v>
          </cell>
          <cell r="F114">
            <v>6.05</v>
          </cell>
        </row>
        <row r="115">
          <cell r="A115">
            <v>175025</v>
          </cell>
          <cell r="B115" t="str">
            <v>1/2 MUR RBO 5 MM CREUSE PI 588/555</v>
          </cell>
          <cell r="C115" t="str">
            <v>SEMELLES</v>
          </cell>
          <cell r="D115" t="str">
            <v>RAIMBAULT</v>
          </cell>
          <cell r="E115" t="str">
            <v>PAIRE</v>
          </cell>
          <cell r="F115">
            <v>6.5</v>
          </cell>
        </row>
        <row r="116">
          <cell r="A116">
            <v>175042</v>
          </cell>
          <cell r="B116" t="str">
            <v>MDB 1/2 MUR 4 MM CREUSE LISSE ROND 111/147</v>
          </cell>
          <cell r="C116" t="str">
            <v>SEMELLES</v>
          </cell>
          <cell r="D116" t="str">
            <v>MANUFACTURE ROMANAISE DU</v>
          </cell>
          <cell r="E116" t="str">
            <v>PAIRE</v>
          </cell>
          <cell r="F116">
            <v>5.6</v>
          </cell>
        </row>
        <row r="117">
          <cell r="A117">
            <v>175100</v>
          </cell>
          <cell r="B117" t="str">
            <v>PREFA 347 BLOC EUROFLEX</v>
          </cell>
          <cell r="C117" t="str">
            <v>SEMELLES</v>
          </cell>
          <cell r="D117" t="str">
            <v>EUROFLEX</v>
          </cell>
          <cell r="E117" t="str">
            <v>PAIRE</v>
          </cell>
          <cell r="F117">
            <v>16</v>
          </cell>
        </row>
        <row r="118">
          <cell r="A118">
            <v>175120</v>
          </cell>
          <cell r="B118" t="str">
            <v>W1747 ETOILE NOIR USURE CUIR VERITABLE</v>
          </cell>
          <cell r="C118" t="str">
            <v>SEMELLES</v>
          </cell>
          <cell r="D118" t="str">
            <v>DUE ESSE SPA</v>
          </cell>
          <cell r="E118" t="str">
            <v>PAIRE</v>
          </cell>
          <cell r="F118">
            <v>23.3</v>
          </cell>
        </row>
        <row r="119">
          <cell r="A119">
            <v>175140</v>
          </cell>
          <cell r="B119" t="str">
            <v>SEMELLE PREFA 252</v>
          </cell>
          <cell r="C119" t="str">
            <v>SEMELLES</v>
          </cell>
          <cell r="E119" t="str">
            <v>PAIRE</v>
          </cell>
          <cell r="F119">
            <v>18</v>
          </cell>
        </row>
        <row r="120">
          <cell r="A120">
            <v>175500</v>
          </cell>
          <cell r="B120" t="str">
            <v>PATIN ENROBE</v>
          </cell>
          <cell r="C120" t="str">
            <v>SEMELLES</v>
          </cell>
          <cell r="D120" t="str">
            <v>MANUFACT DROMOISE DU</v>
          </cell>
          <cell r="E120" t="str">
            <v>PAIRE</v>
          </cell>
          <cell r="F120">
            <v>5.15</v>
          </cell>
        </row>
        <row r="121">
          <cell r="A121">
            <v>175505</v>
          </cell>
          <cell r="B121" t="str">
            <v>PATIN MIG</v>
          </cell>
          <cell r="C121" t="str">
            <v>SEMELLES</v>
          </cell>
          <cell r="E121" t="str">
            <v>PAIRE</v>
          </cell>
          <cell r="F121">
            <v>6.1</v>
          </cell>
        </row>
        <row r="122">
          <cell r="A122">
            <v>176005</v>
          </cell>
          <cell r="B122" t="str">
            <v>TALON CA754  NATUREL</v>
          </cell>
          <cell r="C122" t="str">
            <v>TALON</v>
          </cell>
          <cell r="D122" t="str">
            <v>BIOTTEAU</v>
          </cell>
          <cell r="E122" t="str">
            <v>PAIRE</v>
          </cell>
          <cell r="F122">
            <v>5.7</v>
          </cell>
        </row>
        <row r="123">
          <cell r="A123">
            <v>176008</v>
          </cell>
          <cell r="B123" t="str">
            <v>TALON CA 752 PEINT CUIR NOIR</v>
          </cell>
          <cell r="C123" t="str">
            <v>TALON</v>
          </cell>
          <cell r="E123" t="str">
            <v>PAIRE</v>
          </cell>
          <cell r="F123">
            <v>7.1</v>
          </cell>
        </row>
        <row r="124">
          <cell r="A124">
            <v>176020</v>
          </cell>
          <cell r="B124" t="str">
            <v xml:space="preserve">TALON L0 675 PEINT CUIR NOIR </v>
          </cell>
          <cell r="C124" t="str">
            <v>TALON</v>
          </cell>
          <cell r="D124" t="str">
            <v>POLYPLASTIFORM</v>
          </cell>
          <cell r="E124" t="str">
            <v>PAIRE</v>
          </cell>
          <cell r="F124">
            <v>6.6</v>
          </cell>
        </row>
        <row r="125">
          <cell r="A125">
            <v>176135</v>
          </cell>
          <cell r="B125" t="str">
            <v>TALON FE 154 PVC NOIR</v>
          </cell>
          <cell r="C125" t="str">
            <v>TALON</v>
          </cell>
          <cell r="E125" t="str">
            <v>PAIRE</v>
          </cell>
          <cell r="F125">
            <v>3.15</v>
          </cell>
        </row>
        <row r="126">
          <cell r="A126">
            <v>176136</v>
          </cell>
          <cell r="B126" t="str">
            <v>Kid Velras</v>
          </cell>
          <cell r="C126" t="str">
            <v>PEAUSSERIE</v>
          </cell>
          <cell r="E126" t="str">
            <v>Dm²</v>
          </cell>
          <cell r="F126">
            <v>0.46</v>
          </cell>
        </row>
        <row r="127">
          <cell r="A127">
            <v>176137</v>
          </cell>
          <cell r="B127" t="str">
            <v>Kid Blanc</v>
          </cell>
          <cell r="C127" t="str">
            <v>PEAUSSERIE</v>
          </cell>
          <cell r="E127" t="str">
            <v>Dm²</v>
          </cell>
          <cell r="F127">
            <v>0.43</v>
          </cell>
        </row>
        <row r="128">
          <cell r="A128">
            <v>176138</v>
          </cell>
          <cell r="B128" t="str">
            <v>Kid Burgundy</v>
          </cell>
          <cell r="C128" t="str">
            <v>PEAUSSERIE</v>
          </cell>
          <cell r="E128" t="str">
            <v>Dm²</v>
          </cell>
          <cell r="F128">
            <v>0.48</v>
          </cell>
        </row>
        <row r="129">
          <cell r="A129">
            <v>176139</v>
          </cell>
          <cell r="B129" t="str">
            <v>Velras Toro</v>
          </cell>
          <cell r="C129" t="str">
            <v>PEAUSSERIE</v>
          </cell>
          <cell r="E129" t="str">
            <v>Dm²</v>
          </cell>
          <cell r="F129">
            <v>0.47</v>
          </cell>
        </row>
        <row r="130">
          <cell r="A130">
            <v>176140</v>
          </cell>
          <cell r="B130" t="str">
            <v>Chèvre doublure naturelle</v>
          </cell>
          <cell r="C130" t="str">
            <v>PEAUSSERIE</v>
          </cell>
          <cell r="E130" t="str">
            <v>Dm²</v>
          </cell>
          <cell r="F130">
            <v>0.221</v>
          </cell>
        </row>
        <row r="131">
          <cell r="A131">
            <v>176141</v>
          </cell>
          <cell r="B131" t="str">
            <v>Bloc 140</v>
          </cell>
          <cell r="C131" t="str">
            <v>SEMELLES</v>
          </cell>
          <cell r="E131" t="str">
            <v>unité</v>
          </cell>
          <cell r="F131">
            <v>3.81</v>
          </cell>
        </row>
        <row r="132">
          <cell r="A132">
            <v>176142</v>
          </cell>
          <cell r="B132" t="str">
            <v>Première de montage</v>
          </cell>
          <cell r="C132" t="str">
            <v>SEMELLES</v>
          </cell>
          <cell r="E132" t="str">
            <v>unité</v>
          </cell>
          <cell r="F132">
            <v>0.52</v>
          </cell>
        </row>
        <row r="133">
          <cell r="A133">
            <v>176143</v>
          </cell>
          <cell r="B133" t="str">
            <v>Lacet</v>
          </cell>
          <cell r="C133" t="str">
            <v>LACETS</v>
          </cell>
          <cell r="E133" t="str">
            <v>paire</v>
          </cell>
          <cell r="F133">
            <v>0.3</v>
          </cell>
        </row>
        <row r="134">
          <cell r="A134">
            <v>176144</v>
          </cell>
          <cell r="B134" t="str">
            <v>Semelle préfinie croupon végétal</v>
          </cell>
          <cell r="C134" t="str">
            <v>SEMELLES</v>
          </cell>
          <cell r="E134" t="str">
            <v>paire</v>
          </cell>
          <cell r="F134">
            <v>2.74</v>
          </cell>
        </row>
        <row r="135">
          <cell r="A135">
            <v>176145</v>
          </cell>
          <cell r="B135" t="str">
            <v>Bonbout</v>
          </cell>
          <cell r="C135" t="str">
            <v>SEMELLES</v>
          </cell>
          <cell r="E135" t="str">
            <v>pièce</v>
          </cell>
          <cell r="F135">
            <v>0.08</v>
          </cell>
        </row>
        <row r="136">
          <cell r="A136">
            <v>176146</v>
          </cell>
          <cell r="B136" t="str">
            <v>Boucle or</v>
          </cell>
          <cell r="C136" t="str">
            <v>ACCESSOIRES</v>
          </cell>
          <cell r="E136" t="str">
            <v>pièce</v>
          </cell>
          <cell r="F136">
            <v>0.39</v>
          </cell>
        </row>
        <row r="137">
          <cell r="A137">
            <v>176147</v>
          </cell>
          <cell r="B137" t="str">
            <v>Oeillet invisible</v>
          </cell>
          <cell r="C137" t="str">
            <v>ACCESSOIRES</v>
          </cell>
          <cell r="E137">
            <v>1000</v>
          </cell>
          <cell r="F137">
            <v>7.62</v>
          </cell>
        </row>
        <row r="138">
          <cell r="A138">
            <v>176148</v>
          </cell>
          <cell r="B138" t="str">
            <v>Boite de chaussure</v>
          </cell>
          <cell r="C138" t="str">
            <v>ACCESSOIRES</v>
          </cell>
          <cell r="E138" t="str">
            <v>pièce</v>
          </cell>
          <cell r="F138">
            <v>0.65</v>
          </cell>
        </row>
      </sheetData>
      <sheetData sheetId="6"/>
      <sheetData sheetId="7">
        <row r="2">
          <cell r="E2">
            <v>0.44900000000000001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dom" refreshedDate="41331.319733680553" createdVersion="4" refreshedVersion="4" minRefreshableVersion="3" recordCount="30">
  <cacheSource type="worksheet">
    <worksheetSource ref="A8:G38" sheet="dr1 corrigé"/>
  </cacheSource>
  <cacheFields count="7">
    <cacheField name="Référence" numFmtId="0">
      <sharedItems containsSemiMixedTypes="0" containsString="0" containsNumber="1" containsInteger="1" minValue="167076" maxValue="176148"/>
    </cacheField>
    <cacheField name="Designation" numFmtId="0">
      <sharedItems count="14">
        <s v="Kid Blanc"/>
        <s v="Chèvre doublure naturelle"/>
        <s v="Kid Burgundy"/>
        <s v="Bloc 140"/>
        <s v="Première de montage FE 170"/>
        <s v="Contrefort thermocollant Tige basse"/>
        <s v="Bout dur thermocollant femme"/>
        <s v="Semelle préfinie croupon végétal"/>
        <s v="Bonbout"/>
        <s v="Boite de chaussure"/>
        <s v="lacet 101 0.75 m NOIR"/>
        <s v="Velras Toro"/>
        <s v="Kid Velras"/>
        <s v="Boucle or"/>
      </sharedItems>
    </cacheField>
    <cacheField name="type" numFmtId="0">
      <sharedItems/>
    </cacheField>
    <cacheField name="unité" numFmtId="0">
      <sharedItems/>
    </cacheField>
    <cacheField name="Prix unitaire" numFmtId="164">
      <sharedItems containsSemiMixedTypes="0" containsString="0" containsNumber="1" minValue="0.08" maxValue="3.81"/>
    </cacheField>
    <cacheField name="Quantité consommée" numFmtId="3">
      <sharedItems containsSemiMixedTypes="0" containsString="0" containsNumber="1" containsInteger="1" minValue="867" maxValue="27499"/>
    </cacheField>
    <cacheField name="Coût total" numFmtId="167">
      <sharedItems containsSemiMixedTypes="0" containsString="0" containsNumber="1" minValue="150.96" maxValue="15019.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176137"/>
    <x v="0"/>
    <s v="cuir"/>
    <s v="Dm²"/>
    <n v="0.43"/>
    <n v="27499"/>
    <n v="11824.57"/>
  </r>
  <r>
    <n v="176140"/>
    <x v="1"/>
    <s v="cuir"/>
    <s v="Dm²"/>
    <n v="0.221"/>
    <n v="24737"/>
    <n v="5466.8770000000004"/>
  </r>
  <r>
    <n v="176138"/>
    <x v="2"/>
    <s v="cuir"/>
    <s v="Dm²"/>
    <n v="0.48"/>
    <n v="17778"/>
    <n v="8533.44"/>
  </r>
  <r>
    <n v="176141"/>
    <x v="3"/>
    <s v="composant"/>
    <s v="unité"/>
    <n v="3.81"/>
    <n v="3942"/>
    <n v="15019.02"/>
  </r>
  <r>
    <n v="174125"/>
    <x v="4"/>
    <s v="composant"/>
    <s v="PAIRE"/>
    <n v="3.3"/>
    <n v="1917"/>
    <n v="6326.0999999999995"/>
  </r>
  <r>
    <n v="172000"/>
    <x v="5"/>
    <s v="composant"/>
    <s v="Dm²"/>
    <n v="0.51500000000000001"/>
    <n v="6074"/>
    <n v="3128.11"/>
  </r>
  <r>
    <n v="171000"/>
    <x v="6"/>
    <s v="composant"/>
    <s v="PAIRE"/>
    <n v="0.91"/>
    <n v="1917"/>
    <n v="1744.47"/>
  </r>
  <r>
    <n v="176144"/>
    <x v="7"/>
    <s v="composant"/>
    <s v="PAIRE"/>
    <n v="2.74"/>
    <n v="1917"/>
    <n v="5252.5800000000008"/>
  </r>
  <r>
    <n v="176145"/>
    <x v="8"/>
    <s v="composant"/>
    <s v="pièce"/>
    <n v="0.08"/>
    <n v="3942"/>
    <n v="315.36"/>
  </r>
  <r>
    <n v="176148"/>
    <x v="9"/>
    <s v="composant"/>
    <s v="pièce"/>
    <n v="0.65"/>
    <n v="1917"/>
    <n v="1246.05"/>
  </r>
  <r>
    <n v="167076"/>
    <x v="10"/>
    <s v="composant"/>
    <s v="PAIRE"/>
    <n v="0.98499999999999999"/>
    <n v="1862"/>
    <n v="1834.07"/>
  </r>
  <r>
    <n v="176139"/>
    <x v="11"/>
    <s v="cuir"/>
    <s v="Dm²"/>
    <n v="0.47"/>
    <n v="16931"/>
    <n v="7957.57"/>
  </r>
  <r>
    <n v="176140"/>
    <x v="1"/>
    <s v="cuir"/>
    <s v="Dm²"/>
    <n v="0.221"/>
    <n v="19244"/>
    <n v="4252.924"/>
  </r>
  <r>
    <n v="176141"/>
    <x v="3"/>
    <s v="composant"/>
    <s v="unité"/>
    <n v="3.81"/>
    <n v="2398"/>
    <n v="9136.380000000001"/>
  </r>
  <r>
    <n v="174125"/>
    <x v="4"/>
    <s v="composant"/>
    <s v="PAIRE"/>
    <n v="3.3"/>
    <n v="1145"/>
    <n v="3778.5"/>
  </r>
  <r>
    <n v="172000"/>
    <x v="5"/>
    <s v="composant"/>
    <s v="Dm²"/>
    <n v="0.51500000000000001"/>
    <n v="3663"/>
    <n v="1886.4449999999999"/>
  </r>
  <r>
    <n v="171000"/>
    <x v="6"/>
    <s v="composant"/>
    <s v="PAIRE"/>
    <n v="0.91"/>
    <n v="1145"/>
    <n v="1041.95"/>
  </r>
  <r>
    <n v="176144"/>
    <x v="7"/>
    <s v="composant"/>
    <s v="PAIRE"/>
    <n v="2.74"/>
    <n v="1199"/>
    <n v="3285.26"/>
  </r>
  <r>
    <n v="176145"/>
    <x v="8"/>
    <s v="composant"/>
    <s v="pièce"/>
    <n v="0.08"/>
    <n v="2420"/>
    <n v="193.6"/>
  </r>
  <r>
    <n v="176148"/>
    <x v="9"/>
    <s v="composant"/>
    <s v="pièce"/>
    <n v="0.65"/>
    <n v="1123"/>
    <n v="729.95"/>
  </r>
  <r>
    <n v="176136"/>
    <x v="12"/>
    <s v="cuir"/>
    <s v="Dm²"/>
    <n v="0.46"/>
    <n v="16375"/>
    <n v="7532.5"/>
  </r>
  <r>
    <n v="176140"/>
    <x v="1"/>
    <s v="cuir"/>
    <s v="Dm²"/>
    <n v="0.221"/>
    <n v="16735"/>
    <n v="3698.4349999999999"/>
  </r>
  <r>
    <n v="176146"/>
    <x v="13"/>
    <s v="composant"/>
    <s v="pièce"/>
    <n v="0.39"/>
    <n v="1768"/>
    <n v="689.52"/>
  </r>
  <r>
    <n v="176141"/>
    <x v="3"/>
    <s v="composant"/>
    <s v="unité"/>
    <n v="3.81"/>
    <n v="1870"/>
    <n v="7124.7"/>
  </r>
  <r>
    <n v="174125"/>
    <x v="4"/>
    <s v="composant"/>
    <s v="PAIRE"/>
    <n v="3.3"/>
    <n v="867"/>
    <n v="2861.1"/>
  </r>
  <r>
    <n v="172000"/>
    <x v="5"/>
    <s v="composant"/>
    <s v="Dm²"/>
    <n v="0.51500000000000001"/>
    <n v="2992"/>
    <n v="1540.88"/>
  </r>
  <r>
    <n v="171000"/>
    <x v="6"/>
    <s v="composant"/>
    <s v="PAIRE"/>
    <n v="0.91"/>
    <n v="884"/>
    <n v="804.44"/>
  </r>
  <r>
    <n v="176144"/>
    <x v="7"/>
    <s v="composant"/>
    <s v="PAIRE"/>
    <n v="2.74"/>
    <n v="876"/>
    <n v="2400.2400000000002"/>
  </r>
  <r>
    <n v="176145"/>
    <x v="8"/>
    <s v="composant"/>
    <s v="pièce"/>
    <n v="0.08"/>
    <n v="1887"/>
    <n v="150.96"/>
  </r>
  <r>
    <n v="176148"/>
    <x v="9"/>
    <s v="composant"/>
    <s v="pièce"/>
    <n v="0.65"/>
    <n v="910"/>
    <n v="591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A3:B18" firstHeaderRow="1" firstDataRow="1" firstDataCol="1"/>
  <pivotFields count="7">
    <pivotField showAll="0"/>
    <pivotField axis="axisRow" showAll="0">
      <items count="15">
        <item x="3"/>
        <item x="9"/>
        <item x="8"/>
        <item x="13"/>
        <item x="6"/>
        <item x="1"/>
        <item x="5"/>
        <item x="0"/>
        <item x="2"/>
        <item x="12"/>
        <item x="10"/>
        <item x="4"/>
        <item x="7"/>
        <item x="11"/>
        <item t="default"/>
      </items>
    </pivotField>
    <pivotField showAll="0"/>
    <pivotField showAll="0"/>
    <pivotField numFmtId="164" showAll="0"/>
    <pivotField numFmtId="3" showAll="0"/>
    <pivotField dataField="1" numFmtId="167"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Coût total" fld="6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3"/>
  <sheetViews>
    <sheetView topLeftCell="A8" workbookViewId="0">
      <selection activeCell="F13" sqref="F13"/>
    </sheetView>
  </sheetViews>
  <sheetFormatPr baseColWidth="10" defaultRowHeight="13.2" x14ac:dyDescent="0.25"/>
  <cols>
    <col min="2" max="2" width="30" bestFit="1" customWidth="1"/>
    <col min="6" max="6" width="14.109375" customWidth="1"/>
    <col min="7" max="7" width="17.5546875" customWidth="1"/>
  </cols>
  <sheetData>
    <row r="4" spans="1:7" ht="17.399999999999999" x14ac:dyDescent="0.3">
      <c r="A4" s="22" t="s">
        <v>0</v>
      </c>
      <c r="B4" s="22"/>
      <c r="C4" s="22"/>
      <c r="D4" s="22"/>
      <c r="E4" s="22"/>
      <c r="F4" s="22"/>
    </row>
    <row r="5" spans="1:7" ht="18" x14ac:dyDescent="0.35">
      <c r="A5" s="23" t="s">
        <v>1</v>
      </c>
      <c r="B5" s="23"/>
      <c r="C5" s="23"/>
      <c r="D5" s="23"/>
      <c r="E5" s="23"/>
      <c r="F5" s="23"/>
    </row>
    <row r="8" spans="1:7" ht="30" customHeight="1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2" t="s">
        <v>7</v>
      </c>
      <c r="G8" s="1" t="s">
        <v>8</v>
      </c>
    </row>
    <row r="9" spans="1:7" x14ac:dyDescent="0.25">
      <c r="A9" s="3">
        <v>176137</v>
      </c>
      <c r="B9" s="3" t="s">
        <v>9</v>
      </c>
      <c r="C9" s="3" t="s">
        <v>10</v>
      </c>
      <c r="D9" s="3" t="s">
        <v>11</v>
      </c>
      <c r="E9" s="4">
        <v>0.43</v>
      </c>
      <c r="F9" s="5">
        <v>27499</v>
      </c>
      <c r="G9" s="16">
        <f>F9*E9</f>
        <v>11824.57</v>
      </c>
    </row>
    <row r="10" spans="1:7" x14ac:dyDescent="0.25">
      <c r="A10" s="3">
        <v>176140</v>
      </c>
      <c r="B10" s="3" t="s">
        <v>12</v>
      </c>
      <c r="C10" s="3" t="s">
        <v>10</v>
      </c>
      <c r="D10" s="3" t="s">
        <v>11</v>
      </c>
      <c r="E10" s="4">
        <v>0.221</v>
      </c>
      <c r="F10" s="5">
        <v>24737</v>
      </c>
      <c r="G10" s="16">
        <f t="shared" ref="G10:G38" si="0">F10*E10</f>
        <v>5466.8770000000004</v>
      </c>
    </row>
    <row r="11" spans="1:7" x14ac:dyDescent="0.25">
      <c r="A11" s="3">
        <v>176138</v>
      </c>
      <c r="B11" s="3" t="s">
        <v>13</v>
      </c>
      <c r="C11" s="3" t="s">
        <v>10</v>
      </c>
      <c r="D11" s="3" t="s">
        <v>11</v>
      </c>
      <c r="E11" s="4">
        <v>0.48</v>
      </c>
      <c r="F11" s="5">
        <v>17778</v>
      </c>
      <c r="G11" s="16">
        <f t="shared" si="0"/>
        <v>8533.44</v>
      </c>
    </row>
    <row r="12" spans="1:7" x14ac:dyDescent="0.25">
      <c r="A12" s="3">
        <v>176141</v>
      </c>
      <c r="B12" s="3" t="s">
        <v>14</v>
      </c>
      <c r="C12" s="3" t="s">
        <v>15</v>
      </c>
      <c r="D12" s="3" t="s">
        <v>5</v>
      </c>
      <c r="E12" s="4">
        <v>3.81</v>
      </c>
      <c r="F12" s="5">
        <v>3942</v>
      </c>
      <c r="G12" s="16">
        <f t="shared" si="0"/>
        <v>15019.02</v>
      </c>
    </row>
    <row r="13" spans="1:7" x14ac:dyDescent="0.25">
      <c r="A13" s="3">
        <v>174125</v>
      </c>
      <c r="B13" s="3" t="s">
        <v>16</v>
      </c>
      <c r="C13" s="3" t="s">
        <v>15</v>
      </c>
      <c r="D13" s="3" t="s">
        <v>17</v>
      </c>
      <c r="E13" s="4">
        <v>3.3</v>
      </c>
      <c r="F13" s="5">
        <v>1917</v>
      </c>
      <c r="G13" s="16">
        <f t="shared" si="0"/>
        <v>6326.0999999999995</v>
      </c>
    </row>
    <row r="14" spans="1:7" x14ac:dyDescent="0.25">
      <c r="A14" s="3">
        <v>172000</v>
      </c>
      <c r="B14" s="3" t="s">
        <v>18</v>
      </c>
      <c r="C14" s="3" t="s">
        <v>15</v>
      </c>
      <c r="D14" s="3" t="s">
        <v>19</v>
      </c>
      <c r="E14" s="4">
        <v>0.51500000000000001</v>
      </c>
      <c r="F14" s="5">
        <v>6074</v>
      </c>
      <c r="G14" s="16">
        <f t="shared" si="0"/>
        <v>3128.11</v>
      </c>
    </row>
    <row r="15" spans="1:7" x14ac:dyDescent="0.25">
      <c r="A15" s="3">
        <v>171000</v>
      </c>
      <c r="B15" s="3" t="s">
        <v>20</v>
      </c>
      <c r="C15" s="3" t="s">
        <v>15</v>
      </c>
      <c r="D15" s="3" t="s">
        <v>17</v>
      </c>
      <c r="E15" s="4">
        <v>0.91</v>
      </c>
      <c r="F15" s="5">
        <v>1917</v>
      </c>
      <c r="G15" s="16">
        <f t="shared" si="0"/>
        <v>1744.47</v>
      </c>
    </row>
    <row r="16" spans="1:7" x14ac:dyDescent="0.25">
      <c r="A16" s="3">
        <v>176144</v>
      </c>
      <c r="B16" s="3" t="s">
        <v>21</v>
      </c>
      <c r="C16" s="3" t="s">
        <v>15</v>
      </c>
      <c r="D16" s="3" t="s">
        <v>22</v>
      </c>
      <c r="E16" s="4">
        <v>2.74</v>
      </c>
      <c r="F16" s="5">
        <v>1917</v>
      </c>
      <c r="G16" s="16">
        <f t="shared" si="0"/>
        <v>5252.5800000000008</v>
      </c>
    </row>
    <row r="17" spans="1:7" x14ac:dyDescent="0.25">
      <c r="A17" s="3">
        <v>176145</v>
      </c>
      <c r="B17" s="3" t="s">
        <v>23</v>
      </c>
      <c r="C17" s="3" t="s">
        <v>15</v>
      </c>
      <c r="D17" s="3" t="s">
        <v>24</v>
      </c>
      <c r="E17" s="4">
        <v>0.08</v>
      </c>
      <c r="F17" s="5">
        <v>3942</v>
      </c>
      <c r="G17" s="16">
        <f t="shared" si="0"/>
        <v>315.36</v>
      </c>
    </row>
    <row r="18" spans="1:7" x14ac:dyDescent="0.25">
      <c r="A18" s="3">
        <v>176148</v>
      </c>
      <c r="B18" s="3" t="s">
        <v>25</v>
      </c>
      <c r="C18" s="3" t="s">
        <v>15</v>
      </c>
      <c r="D18" s="3" t="s">
        <v>24</v>
      </c>
      <c r="E18" s="4">
        <v>0.65</v>
      </c>
      <c r="F18" s="5">
        <v>1917</v>
      </c>
      <c r="G18" s="16">
        <f t="shared" si="0"/>
        <v>1246.05</v>
      </c>
    </row>
    <row r="19" spans="1:7" x14ac:dyDescent="0.25">
      <c r="A19" s="3">
        <v>167076</v>
      </c>
      <c r="B19" s="3" t="s">
        <v>26</v>
      </c>
      <c r="C19" s="3" t="s">
        <v>15</v>
      </c>
      <c r="D19" s="3" t="s">
        <v>17</v>
      </c>
      <c r="E19" s="4">
        <v>0.98499999999999999</v>
      </c>
      <c r="F19" s="5">
        <v>1862</v>
      </c>
      <c r="G19" s="16">
        <f t="shared" si="0"/>
        <v>1834.07</v>
      </c>
    </row>
    <row r="20" spans="1:7" x14ac:dyDescent="0.25">
      <c r="A20" s="3">
        <v>176139</v>
      </c>
      <c r="B20" s="3" t="s">
        <v>27</v>
      </c>
      <c r="C20" s="3" t="s">
        <v>10</v>
      </c>
      <c r="D20" s="3" t="s">
        <v>11</v>
      </c>
      <c r="E20" s="4">
        <v>0.47</v>
      </c>
      <c r="F20" s="5">
        <v>16931</v>
      </c>
      <c r="G20" s="16">
        <f t="shared" si="0"/>
        <v>7957.57</v>
      </c>
    </row>
    <row r="21" spans="1:7" x14ac:dyDescent="0.25">
      <c r="A21" s="3">
        <v>176140</v>
      </c>
      <c r="B21" s="3" t="s">
        <v>12</v>
      </c>
      <c r="C21" s="3" t="s">
        <v>10</v>
      </c>
      <c r="D21" s="3" t="s">
        <v>11</v>
      </c>
      <c r="E21" s="4">
        <v>0.221</v>
      </c>
      <c r="F21" s="5">
        <v>19244</v>
      </c>
      <c r="G21" s="16">
        <f t="shared" si="0"/>
        <v>4252.924</v>
      </c>
    </row>
    <row r="22" spans="1:7" x14ac:dyDescent="0.25">
      <c r="A22" s="3">
        <v>176141</v>
      </c>
      <c r="B22" s="3" t="s">
        <v>14</v>
      </c>
      <c r="C22" s="3" t="s">
        <v>15</v>
      </c>
      <c r="D22" s="3" t="s">
        <v>5</v>
      </c>
      <c r="E22" s="4">
        <v>3.81</v>
      </c>
      <c r="F22" s="5">
        <v>2398</v>
      </c>
      <c r="G22" s="16">
        <f t="shared" si="0"/>
        <v>9136.380000000001</v>
      </c>
    </row>
    <row r="23" spans="1:7" x14ac:dyDescent="0.25">
      <c r="A23" s="3">
        <v>174125</v>
      </c>
      <c r="B23" s="3" t="s">
        <v>16</v>
      </c>
      <c r="C23" s="3" t="s">
        <v>15</v>
      </c>
      <c r="D23" s="3" t="s">
        <v>17</v>
      </c>
      <c r="E23" s="4">
        <v>3.3</v>
      </c>
      <c r="F23" s="5">
        <v>1145</v>
      </c>
      <c r="G23" s="16">
        <f t="shared" si="0"/>
        <v>3778.5</v>
      </c>
    </row>
    <row r="24" spans="1:7" x14ac:dyDescent="0.25">
      <c r="A24" s="3">
        <v>172000</v>
      </c>
      <c r="B24" s="3" t="s">
        <v>18</v>
      </c>
      <c r="C24" s="3" t="s">
        <v>15</v>
      </c>
      <c r="D24" s="3" t="s">
        <v>19</v>
      </c>
      <c r="E24" s="4">
        <v>0.51500000000000001</v>
      </c>
      <c r="F24" s="5">
        <v>3663</v>
      </c>
      <c r="G24" s="16">
        <f t="shared" si="0"/>
        <v>1886.4449999999999</v>
      </c>
    </row>
    <row r="25" spans="1:7" x14ac:dyDescent="0.25">
      <c r="A25" s="3">
        <v>171000</v>
      </c>
      <c r="B25" s="3" t="s">
        <v>20</v>
      </c>
      <c r="C25" s="3" t="s">
        <v>15</v>
      </c>
      <c r="D25" s="3" t="s">
        <v>17</v>
      </c>
      <c r="E25" s="4">
        <v>0.91</v>
      </c>
      <c r="F25" s="5">
        <v>1145</v>
      </c>
      <c r="G25" s="16">
        <f t="shared" si="0"/>
        <v>1041.95</v>
      </c>
    </row>
    <row r="26" spans="1:7" x14ac:dyDescent="0.25">
      <c r="A26" s="3">
        <v>176144</v>
      </c>
      <c r="B26" s="3" t="s">
        <v>21</v>
      </c>
      <c r="C26" s="3" t="s">
        <v>15</v>
      </c>
      <c r="D26" s="3" t="s">
        <v>22</v>
      </c>
      <c r="E26" s="4">
        <v>2.74</v>
      </c>
      <c r="F26" s="5">
        <v>1199</v>
      </c>
      <c r="G26" s="16">
        <f t="shared" si="0"/>
        <v>3285.26</v>
      </c>
    </row>
    <row r="27" spans="1:7" x14ac:dyDescent="0.25">
      <c r="A27" s="3">
        <v>176145</v>
      </c>
      <c r="B27" s="3" t="s">
        <v>23</v>
      </c>
      <c r="C27" s="3" t="s">
        <v>15</v>
      </c>
      <c r="D27" s="3" t="s">
        <v>24</v>
      </c>
      <c r="E27" s="4">
        <v>0.08</v>
      </c>
      <c r="F27" s="5">
        <v>2420</v>
      </c>
      <c r="G27" s="16">
        <f t="shared" si="0"/>
        <v>193.6</v>
      </c>
    </row>
    <row r="28" spans="1:7" x14ac:dyDescent="0.25">
      <c r="A28" s="3">
        <v>176148</v>
      </c>
      <c r="B28" s="3" t="s">
        <v>25</v>
      </c>
      <c r="C28" s="3" t="s">
        <v>15</v>
      </c>
      <c r="D28" s="3" t="s">
        <v>24</v>
      </c>
      <c r="E28" s="4">
        <v>0.65</v>
      </c>
      <c r="F28" s="5">
        <v>1123</v>
      </c>
      <c r="G28" s="16">
        <f t="shared" si="0"/>
        <v>729.95</v>
      </c>
    </row>
    <row r="29" spans="1:7" x14ac:dyDescent="0.25">
      <c r="A29" s="3">
        <v>176136</v>
      </c>
      <c r="B29" s="3" t="s">
        <v>28</v>
      </c>
      <c r="C29" s="3" t="s">
        <v>10</v>
      </c>
      <c r="D29" s="3" t="s">
        <v>11</v>
      </c>
      <c r="E29" s="4">
        <v>0.46</v>
      </c>
      <c r="F29" s="5">
        <v>16375</v>
      </c>
      <c r="G29" s="16">
        <f t="shared" si="0"/>
        <v>7532.5</v>
      </c>
    </row>
    <row r="30" spans="1:7" x14ac:dyDescent="0.25">
      <c r="A30" s="3">
        <v>176140</v>
      </c>
      <c r="B30" s="3" t="s">
        <v>12</v>
      </c>
      <c r="C30" s="3" t="s">
        <v>10</v>
      </c>
      <c r="D30" s="3" t="s">
        <v>11</v>
      </c>
      <c r="E30" s="4">
        <v>0.221</v>
      </c>
      <c r="F30" s="5">
        <v>16735</v>
      </c>
      <c r="G30" s="16">
        <f t="shared" si="0"/>
        <v>3698.4349999999999</v>
      </c>
    </row>
    <row r="31" spans="1:7" x14ac:dyDescent="0.25">
      <c r="A31" s="3">
        <v>176146</v>
      </c>
      <c r="B31" s="3" t="s">
        <v>29</v>
      </c>
      <c r="C31" s="3" t="s">
        <v>15</v>
      </c>
      <c r="D31" s="3" t="s">
        <v>24</v>
      </c>
      <c r="E31" s="4">
        <v>0.39</v>
      </c>
      <c r="F31" s="5">
        <v>1768</v>
      </c>
      <c r="G31" s="16">
        <f t="shared" si="0"/>
        <v>689.52</v>
      </c>
    </row>
    <row r="32" spans="1:7" x14ac:dyDescent="0.25">
      <c r="A32" s="3">
        <v>176141</v>
      </c>
      <c r="B32" s="3" t="s">
        <v>14</v>
      </c>
      <c r="C32" s="3" t="s">
        <v>15</v>
      </c>
      <c r="D32" s="3" t="s">
        <v>5</v>
      </c>
      <c r="E32" s="4">
        <v>3.81</v>
      </c>
      <c r="F32" s="5">
        <v>1870</v>
      </c>
      <c r="G32" s="16">
        <f t="shared" si="0"/>
        <v>7124.7</v>
      </c>
    </row>
    <row r="33" spans="1:7" x14ac:dyDescent="0.25">
      <c r="A33" s="3">
        <v>174125</v>
      </c>
      <c r="B33" s="3" t="s">
        <v>16</v>
      </c>
      <c r="C33" s="3" t="s">
        <v>15</v>
      </c>
      <c r="D33" s="3" t="s">
        <v>17</v>
      </c>
      <c r="E33" s="4">
        <v>3.3</v>
      </c>
      <c r="F33" s="5">
        <v>867</v>
      </c>
      <c r="G33" s="16">
        <f t="shared" si="0"/>
        <v>2861.1</v>
      </c>
    </row>
    <row r="34" spans="1:7" x14ac:dyDescent="0.25">
      <c r="A34" s="3">
        <v>172000</v>
      </c>
      <c r="B34" s="3" t="s">
        <v>18</v>
      </c>
      <c r="C34" s="3" t="s">
        <v>15</v>
      </c>
      <c r="D34" s="3" t="s">
        <v>19</v>
      </c>
      <c r="E34" s="4">
        <v>0.51500000000000001</v>
      </c>
      <c r="F34" s="5">
        <v>2992</v>
      </c>
      <c r="G34" s="16">
        <f t="shared" si="0"/>
        <v>1540.88</v>
      </c>
    </row>
    <row r="35" spans="1:7" x14ac:dyDescent="0.25">
      <c r="A35" s="3">
        <v>171000</v>
      </c>
      <c r="B35" s="3" t="s">
        <v>20</v>
      </c>
      <c r="C35" s="3" t="s">
        <v>15</v>
      </c>
      <c r="D35" s="3" t="s">
        <v>17</v>
      </c>
      <c r="E35" s="4">
        <v>0.91</v>
      </c>
      <c r="F35" s="5">
        <v>884</v>
      </c>
      <c r="G35" s="16">
        <f t="shared" si="0"/>
        <v>804.44</v>
      </c>
    </row>
    <row r="36" spans="1:7" x14ac:dyDescent="0.25">
      <c r="A36" s="3">
        <v>176144</v>
      </c>
      <c r="B36" s="3" t="s">
        <v>21</v>
      </c>
      <c r="C36" s="3" t="s">
        <v>15</v>
      </c>
      <c r="D36" s="3" t="s">
        <v>22</v>
      </c>
      <c r="E36" s="4">
        <v>2.74</v>
      </c>
      <c r="F36" s="5">
        <v>876</v>
      </c>
      <c r="G36" s="16">
        <f t="shared" si="0"/>
        <v>2400.2400000000002</v>
      </c>
    </row>
    <row r="37" spans="1:7" x14ac:dyDescent="0.25">
      <c r="A37" s="3">
        <v>176145</v>
      </c>
      <c r="B37" s="3" t="s">
        <v>23</v>
      </c>
      <c r="C37" s="3" t="s">
        <v>15</v>
      </c>
      <c r="D37" s="3" t="s">
        <v>24</v>
      </c>
      <c r="E37" s="4">
        <v>0.08</v>
      </c>
      <c r="F37" s="5">
        <v>1887</v>
      </c>
      <c r="G37" s="16">
        <f t="shared" si="0"/>
        <v>150.96</v>
      </c>
    </row>
    <row r="38" spans="1:7" x14ac:dyDescent="0.25">
      <c r="A38" s="3">
        <v>176148</v>
      </c>
      <c r="B38" s="3" t="s">
        <v>25</v>
      </c>
      <c r="C38" s="3" t="s">
        <v>15</v>
      </c>
      <c r="D38" s="3" t="s">
        <v>24</v>
      </c>
      <c r="E38" s="4">
        <v>0.65</v>
      </c>
      <c r="F38" s="5">
        <v>910</v>
      </c>
      <c r="G38" s="16">
        <f t="shared" si="0"/>
        <v>591.5</v>
      </c>
    </row>
    <row r="39" spans="1:7" x14ac:dyDescent="0.25">
      <c r="G39" s="17">
        <f>SUM(G9:G38)</f>
        <v>120347.50100000003</v>
      </c>
    </row>
    <row r="41" spans="1:7" x14ac:dyDescent="0.25">
      <c r="F41" t="s">
        <v>55</v>
      </c>
      <c r="G41">
        <v>7573</v>
      </c>
    </row>
    <row r="43" spans="1:7" x14ac:dyDescent="0.25">
      <c r="F43" t="s">
        <v>56</v>
      </c>
      <c r="G43" s="18">
        <f>G39+G41</f>
        <v>127920.50100000003</v>
      </c>
    </row>
  </sheetData>
  <mergeCells count="2"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topLeftCell="A2" workbookViewId="0">
      <selection activeCell="A8" sqref="A8"/>
    </sheetView>
  </sheetViews>
  <sheetFormatPr baseColWidth="10" defaultRowHeight="13.2" x14ac:dyDescent="0.25"/>
  <cols>
    <col min="1" max="1" width="30" bestFit="1" customWidth="1"/>
    <col min="2" max="2" width="19.44140625" bestFit="1" customWidth="1"/>
  </cols>
  <sheetData>
    <row r="3" spans="1:2" x14ac:dyDescent="0.25">
      <c r="A3" s="19" t="s">
        <v>62</v>
      </c>
      <c r="B3" t="s">
        <v>64</v>
      </c>
    </row>
    <row r="4" spans="1:2" x14ac:dyDescent="0.25">
      <c r="A4" s="20" t="s">
        <v>14</v>
      </c>
      <c r="B4" s="21">
        <v>31280.100000000002</v>
      </c>
    </row>
    <row r="5" spans="1:2" x14ac:dyDescent="0.25">
      <c r="A5" s="20" t="s">
        <v>25</v>
      </c>
      <c r="B5" s="21">
        <v>2567.5</v>
      </c>
    </row>
    <row r="6" spans="1:2" x14ac:dyDescent="0.25">
      <c r="A6" s="20" t="s">
        <v>23</v>
      </c>
      <c r="B6" s="21">
        <v>659.92000000000007</v>
      </c>
    </row>
    <row r="7" spans="1:2" x14ac:dyDescent="0.25">
      <c r="A7" s="20" t="s">
        <v>29</v>
      </c>
      <c r="B7" s="21">
        <v>689.52</v>
      </c>
    </row>
    <row r="8" spans="1:2" x14ac:dyDescent="0.25">
      <c r="A8" s="20" t="s">
        <v>20</v>
      </c>
      <c r="B8" s="21">
        <v>3590.86</v>
      </c>
    </row>
    <row r="9" spans="1:2" x14ac:dyDescent="0.25">
      <c r="A9" s="20" t="s">
        <v>12</v>
      </c>
      <c r="B9" s="21">
        <v>13418.235999999999</v>
      </c>
    </row>
    <row r="10" spans="1:2" x14ac:dyDescent="0.25">
      <c r="A10" s="20" t="s">
        <v>18</v>
      </c>
      <c r="B10" s="21">
        <v>6555.4350000000004</v>
      </c>
    </row>
    <row r="11" spans="1:2" x14ac:dyDescent="0.25">
      <c r="A11" s="20" t="s">
        <v>9</v>
      </c>
      <c r="B11" s="21">
        <v>11824.57</v>
      </c>
    </row>
    <row r="12" spans="1:2" x14ac:dyDescent="0.25">
      <c r="A12" s="20" t="s">
        <v>13</v>
      </c>
      <c r="B12" s="21">
        <v>8533.44</v>
      </c>
    </row>
    <row r="13" spans="1:2" x14ac:dyDescent="0.25">
      <c r="A13" s="20" t="s">
        <v>28</v>
      </c>
      <c r="B13" s="21">
        <v>7532.5</v>
      </c>
    </row>
    <row r="14" spans="1:2" x14ac:dyDescent="0.25">
      <c r="A14" s="20" t="s">
        <v>26</v>
      </c>
      <c r="B14" s="21">
        <v>1834.07</v>
      </c>
    </row>
    <row r="15" spans="1:2" x14ac:dyDescent="0.25">
      <c r="A15" s="20" t="s">
        <v>16</v>
      </c>
      <c r="B15" s="21">
        <v>12965.699999999999</v>
      </c>
    </row>
    <row r="16" spans="1:2" x14ac:dyDescent="0.25">
      <c r="A16" s="20" t="s">
        <v>21</v>
      </c>
      <c r="B16" s="21">
        <v>10938.08</v>
      </c>
    </row>
    <row r="17" spans="1:2" x14ac:dyDescent="0.25">
      <c r="A17" s="20" t="s">
        <v>27</v>
      </c>
      <c r="B17" s="21">
        <v>7957.57</v>
      </c>
    </row>
    <row r="18" spans="1:2" x14ac:dyDescent="0.25">
      <c r="A18" s="20" t="s">
        <v>63</v>
      </c>
      <c r="B18" s="21">
        <v>120347.50100000002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9:L22"/>
  <sheetViews>
    <sheetView tabSelected="1" topLeftCell="B4" workbookViewId="0">
      <selection activeCell="D28" sqref="D28"/>
    </sheetView>
  </sheetViews>
  <sheetFormatPr baseColWidth="10" defaultRowHeight="13.2" x14ac:dyDescent="0.25"/>
  <cols>
    <col min="2" max="2" width="31.5546875" bestFit="1" customWidth="1"/>
    <col min="3" max="3" width="9.5546875" bestFit="1" customWidth="1"/>
    <col min="4" max="4" width="36" bestFit="1" customWidth="1"/>
    <col min="12" max="12" width="13" bestFit="1" customWidth="1"/>
    <col min="258" max="258" width="31.5546875" bestFit="1" customWidth="1"/>
    <col min="259" max="259" width="9.5546875" bestFit="1" customWidth="1"/>
    <col min="260" max="260" width="36" bestFit="1" customWidth="1"/>
    <col min="514" max="514" width="31.5546875" bestFit="1" customWidth="1"/>
    <col min="515" max="515" width="9.5546875" bestFit="1" customWidth="1"/>
    <col min="516" max="516" width="36" bestFit="1" customWidth="1"/>
    <col min="770" max="770" width="31.5546875" bestFit="1" customWidth="1"/>
    <col min="771" max="771" width="9.5546875" bestFit="1" customWidth="1"/>
    <col min="772" max="772" width="36" bestFit="1" customWidth="1"/>
    <col min="1026" max="1026" width="31.5546875" bestFit="1" customWidth="1"/>
    <col min="1027" max="1027" width="9.5546875" bestFit="1" customWidth="1"/>
    <col min="1028" max="1028" width="36" bestFit="1" customWidth="1"/>
    <col min="1282" max="1282" width="31.5546875" bestFit="1" customWidth="1"/>
    <col min="1283" max="1283" width="9.5546875" bestFit="1" customWidth="1"/>
    <col min="1284" max="1284" width="36" bestFit="1" customWidth="1"/>
    <col min="1538" max="1538" width="31.5546875" bestFit="1" customWidth="1"/>
    <col min="1539" max="1539" width="9.5546875" bestFit="1" customWidth="1"/>
    <col min="1540" max="1540" width="36" bestFit="1" customWidth="1"/>
    <col min="1794" max="1794" width="31.5546875" bestFit="1" customWidth="1"/>
    <col min="1795" max="1795" width="9.5546875" bestFit="1" customWidth="1"/>
    <col min="1796" max="1796" width="36" bestFit="1" customWidth="1"/>
    <col min="2050" max="2050" width="31.5546875" bestFit="1" customWidth="1"/>
    <col min="2051" max="2051" width="9.5546875" bestFit="1" customWidth="1"/>
    <col min="2052" max="2052" width="36" bestFit="1" customWidth="1"/>
    <col min="2306" max="2306" width="31.5546875" bestFit="1" customWidth="1"/>
    <col min="2307" max="2307" width="9.5546875" bestFit="1" customWidth="1"/>
    <col min="2308" max="2308" width="36" bestFit="1" customWidth="1"/>
    <col min="2562" max="2562" width="31.5546875" bestFit="1" customWidth="1"/>
    <col min="2563" max="2563" width="9.5546875" bestFit="1" customWidth="1"/>
    <col min="2564" max="2564" width="36" bestFit="1" customWidth="1"/>
    <col min="2818" max="2818" width="31.5546875" bestFit="1" customWidth="1"/>
    <col min="2819" max="2819" width="9.5546875" bestFit="1" customWidth="1"/>
    <col min="2820" max="2820" width="36" bestFit="1" customWidth="1"/>
    <col min="3074" max="3074" width="31.5546875" bestFit="1" customWidth="1"/>
    <col min="3075" max="3075" width="9.5546875" bestFit="1" customWidth="1"/>
    <col min="3076" max="3076" width="36" bestFit="1" customWidth="1"/>
    <col min="3330" max="3330" width="31.5546875" bestFit="1" customWidth="1"/>
    <col min="3331" max="3331" width="9.5546875" bestFit="1" customWidth="1"/>
    <col min="3332" max="3332" width="36" bestFit="1" customWidth="1"/>
    <col min="3586" max="3586" width="31.5546875" bestFit="1" customWidth="1"/>
    <col min="3587" max="3587" width="9.5546875" bestFit="1" customWidth="1"/>
    <col min="3588" max="3588" width="36" bestFit="1" customWidth="1"/>
    <col min="3842" max="3842" width="31.5546875" bestFit="1" customWidth="1"/>
    <col min="3843" max="3843" width="9.5546875" bestFit="1" customWidth="1"/>
    <col min="3844" max="3844" width="36" bestFit="1" customWidth="1"/>
    <col min="4098" max="4098" width="31.5546875" bestFit="1" customWidth="1"/>
    <col min="4099" max="4099" width="9.5546875" bestFit="1" customWidth="1"/>
    <col min="4100" max="4100" width="36" bestFit="1" customWidth="1"/>
    <col min="4354" max="4354" width="31.5546875" bestFit="1" customWidth="1"/>
    <col min="4355" max="4355" width="9.5546875" bestFit="1" customWidth="1"/>
    <col min="4356" max="4356" width="36" bestFit="1" customWidth="1"/>
    <col min="4610" max="4610" width="31.5546875" bestFit="1" customWidth="1"/>
    <col min="4611" max="4611" width="9.5546875" bestFit="1" customWidth="1"/>
    <col min="4612" max="4612" width="36" bestFit="1" customWidth="1"/>
    <col min="4866" max="4866" width="31.5546875" bestFit="1" customWidth="1"/>
    <col min="4867" max="4867" width="9.5546875" bestFit="1" customWidth="1"/>
    <col min="4868" max="4868" width="36" bestFit="1" customWidth="1"/>
    <col min="5122" max="5122" width="31.5546875" bestFit="1" customWidth="1"/>
    <col min="5123" max="5123" width="9.5546875" bestFit="1" customWidth="1"/>
    <col min="5124" max="5124" width="36" bestFit="1" customWidth="1"/>
    <col min="5378" max="5378" width="31.5546875" bestFit="1" customWidth="1"/>
    <col min="5379" max="5379" width="9.5546875" bestFit="1" customWidth="1"/>
    <col min="5380" max="5380" width="36" bestFit="1" customWidth="1"/>
    <col min="5634" max="5634" width="31.5546875" bestFit="1" customWidth="1"/>
    <col min="5635" max="5635" width="9.5546875" bestFit="1" customWidth="1"/>
    <col min="5636" max="5636" width="36" bestFit="1" customWidth="1"/>
    <col min="5890" max="5890" width="31.5546875" bestFit="1" customWidth="1"/>
    <col min="5891" max="5891" width="9.5546875" bestFit="1" customWidth="1"/>
    <col min="5892" max="5892" width="36" bestFit="1" customWidth="1"/>
    <col min="6146" max="6146" width="31.5546875" bestFit="1" customWidth="1"/>
    <col min="6147" max="6147" width="9.5546875" bestFit="1" customWidth="1"/>
    <col min="6148" max="6148" width="36" bestFit="1" customWidth="1"/>
    <col min="6402" max="6402" width="31.5546875" bestFit="1" customWidth="1"/>
    <col min="6403" max="6403" width="9.5546875" bestFit="1" customWidth="1"/>
    <col min="6404" max="6404" width="36" bestFit="1" customWidth="1"/>
    <col min="6658" max="6658" width="31.5546875" bestFit="1" customWidth="1"/>
    <col min="6659" max="6659" width="9.5546875" bestFit="1" customWidth="1"/>
    <col min="6660" max="6660" width="36" bestFit="1" customWidth="1"/>
    <col min="6914" max="6914" width="31.5546875" bestFit="1" customWidth="1"/>
    <col min="6915" max="6915" width="9.5546875" bestFit="1" customWidth="1"/>
    <col min="6916" max="6916" width="36" bestFit="1" customWidth="1"/>
    <col min="7170" max="7170" width="31.5546875" bestFit="1" customWidth="1"/>
    <col min="7171" max="7171" width="9.5546875" bestFit="1" customWidth="1"/>
    <col min="7172" max="7172" width="36" bestFit="1" customWidth="1"/>
    <col min="7426" max="7426" width="31.5546875" bestFit="1" customWidth="1"/>
    <col min="7427" max="7427" width="9.5546875" bestFit="1" customWidth="1"/>
    <col min="7428" max="7428" width="36" bestFit="1" customWidth="1"/>
    <col min="7682" max="7682" width="31.5546875" bestFit="1" customWidth="1"/>
    <col min="7683" max="7683" width="9.5546875" bestFit="1" customWidth="1"/>
    <col min="7684" max="7684" width="36" bestFit="1" customWidth="1"/>
    <col min="7938" max="7938" width="31.5546875" bestFit="1" customWidth="1"/>
    <col min="7939" max="7939" width="9.5546875" bestFit="1" customWidth="1"/>
    <col min="7940" max="7940" width="36" bestFit="1" customWidth="1"/>
    <col min="8194" max="8194" width="31.5546875" bestFit="1" customWidth="1"/>
    <col min="8195" max="8195" width="9.5546875" bestFit="1" customWidth="1"/>
    <col min="8196" max="8196" width="36" bestFit="1" customWidth="1"/>
    <col min="8450" max="8450" width="31.5546875" bestFit="1" customWidth="1"/>
    <col min="8451" max="8451" width="9.5546875" bestFit="1" customWidth="1"/>
    <col min="8452" max="8452" width="36" bestFit="1" customWidth="1"/>
    <col min="8706" max="8706" width="31.5546875" bestFit="1" customWidth="1"/>
    <col min="8707" max="8707" width="9.5546875" bestFit="1" customWidth="1"/>
    <col min="8708" max="8708" width="36" bestFit="1" customWidth="1"/>
    <col min="8962" max="8962" width="31.5546875" bestFit="1" customWidth="1"/>
    <col min="8963" max="8963" width="9.5546875" bestFit="1" customWidth="1"/>
    <col min="8964" max="8964" width="36" bestFit="1" customWidth="1"/>
    <col min="9218" max="9218" width="31.5546875" bestFit="1" customWidth="1"/>
    <col min="9219" max="9219" width="9.5546875" bestFit="1" customWidth="1"/>
    <col min="9220" max="9220" width="36" bestFit="1" customWidth="1"/>
    <col min="9474" max="9474" width="31.5546875" bestFit="1" customWidth="1"/>
    <col min="9475" max="9475" width="9.5546875" bestFit="1" customWidth="1"/>
    <col min="9476" max="9476" width="36" bestFit="1" customWidth="1"/>
    <col min="9730" max="9730" width="31.5546875" bestFit="1" customWidth="1"/>
    <col min="9731" max="9731" width="9.5546875" bestFit="1" customWidth="1"/>
    <col min="9732" max="9732" width="36" bestFit="1" customWidth="1"/>
    <col min="9986" max="9986" width="31.5546875" bestFit="1" customWidth="1"/>
    <col min="9987" max="9987" width="9.5546875" bestFit="1" customWidth="1"/>
    <col min="9988" max="9988" width="36" bestFit="1" customWidth="1"/>
    <col min="10242" max="10242" width="31.5546875" bestFit="1" customWidth="1"/>
    <col min="10243" max="10243" width="9.5546875" bestFit="1" customWidth="1"/>
    <col min="10244" max="10244" width="36" bestFit="1" customWidth="1"/>
    <col min="10498" max="10498" width="31.5546875" bestFit="1" customWidth="1"/>
    <col min="10499" max="10499" width="9.5546875" bestFit="1" customWidth="1"/>
    <col min="10500" max="10500" width="36" bestFit="1" customWidth="1"/>
    <col min="10754" max="10754" width="31.5546875" bestFit="1" customWidth="1"/>
    <col min="10755" max="10755" width="9.5546875" bestFit="1" customWidth="1"/>
    <col min="10756" max="10756" width="36" bestFit="1" customWidth="1"/>
    <col min="11010" max="11010" width="31.5546875" bestFit="1" customWidth="1"/>
    <col min="11011" max="11011" width="9.5546875" bestFit="1" customWidth="1"/>
    <col min="11012" max="11012" width="36" bestFit="1" customWidth="1"/>
    <col min="11266" max="11266" width="31.5546875" bestFit="1" customWidth="1"/>
    <col min="11267" max="11267" width="9.5546875" bestFit="1" customWidth="1"/>
    <col min="11268" max="11268" width="36" bestFit="1" customWidth="1"/>
    <col min="11522" max="11522" width="31.5546875" bestFit="1" customWidth="1"/>
    <col min="11523" max="11523" width="9.5546875" bestFit="1" customWidth="1"/>
    <col min="11524" max="11524" width="36" bestFit="1" customWidth="1"/>
    <col min="11778" max="11778" width="31.5546875" bestFit="1" customWidth="1"/>
    <col min="11779" max="11779" width="9.5546875" bestFit="1" customWidth="1"/>
    <col min="11780" max="11780" width="36" bestFit="1" customWidth="1"/>
    <col min="12034" max="12034" width="31.5546875" bestFit="1" customWidth="1"/>
    <col min="12035" max="12035" width="9.5546875" bestFit="1" customWidth="1"/>
    <col min="12036" max="12036" width="36" bestFit="1" customWidth="1"/>
    <col min="12290" max="12290" width="31.5546875" bestFit="1" customWidth="1"/>
    <col min="12291" max="12291" width="9.5546875" bestFit="1" customWidth="1"/>
    <col min="12292" max="12292" width="36" bestFit="1" customWidth="1"/>
    <col min="12546" max="12546" width="31.5546875" bestFit="1" customWidth="1"/>
    <col min="12547" max="12547" width="9.5546875" bestFit="1" customWidth="1"/>
    <col min="12548" max="12548" width="36" bestFit="1" customWidth="1"/>
    <col min="12802" max="12802" width="31.5546875" bestFit="1" customWidth="1"/>
    <col min="12803" max="12803" width="9.5546875" bestFit="1" customWidth="1"/>
    <col min="12804" max="12804" width="36" bestFit="1" customWidth="1"/>
    <col min="13058" max="13058" width="31.5546875" bestFit="1" customWidth="1"/>
    <col min="13059" max="13059" width="9.5546875" bestFit="1" customWidth="1"/>
    <col min="13060" max="13060" width="36" bestFit="1" customWidth="1"/>
    <col min="13314" max="13314" width="31.5546875" bestFit="1" customWidth="1"/>
    <col min="13315" max="13315" width="9.5546875" bestFit="1" customWidth="1"/>
    <col min="13316" max="13316" width="36" bestFit="1" customWidth="1"/>
    <col min="13570" max="13570" width="31.5546875" bestFit="1" customWidth="1"/>
    <col min="13571" max="13571" width="9.5546875" bestFit="1" customWidth="1"/>
    <col min="13572" max="13572" width="36" bestFit="1" customWidth="1"/>
    <col min="13826" max="13826" width="31.5546875" bestFit="1" customWidth="1"/>
    <col min="13827" max="13827" width="9.5546875" bestFit="1" customWidth="1"/>
    <col min="13828" max="13828" width="36" bestFit="1" customWidth="1"/>
    <col min="14082" max="14082" width="31.5546875" bestFit="1" customWidth="1"/>
    <col min="14083" max="14083" width="9.5546875" bestFit="1" customWidth="1"/>
    <col min="14084" max="14084" width="36" bestFit="1" customWidth="1"/>
    <col min="14338" max="14338" width="31.5546875" bestFit="1" customWidth="1"/>
    <col min="14339" max="14339" width="9.5546875" bestFit="1" customWidth="1"/>
    <col min="14340" max="14340" width="36" bestFit="1" customWidth="1"/>
    <col min="14594" max="14594" width="31.5546875" bestFit="1" customWidth="1"/>
    <col min="14595" max="14595" width="9.5546875" bestFit="1" customWidth="1"/>
    <col min="14596" max="14596" width="36" bestFit="1" customWidth="1"/>
    <col min="14850" max="14850" width="31.5546875" bestFit="1" customWidth="1"/>
    <col min="14851" max="14851" width="9.5546875" bestFit="1" customWidth="1"/>
    <col min="14852" max="14852" width="36" bestFit="1" customWidth="1"/>
    <col min="15106" max="15106" width="31.5546875" bestFit="1" customWidth="1"/>
    <col min="15107" max="15107" width="9.5546875" bestFit="1" customWidth="1"/>
    <col min="15108" max="15108" width="36" bestFit="1" customWidth="1"/>
    <col min="15362" max="15362" width="31.5546875" bestFit="1" customWidth="1"/>
    <col min="15363" max="15363" width="9.5546875" bestFit="1" customWidth="1"/>
    <col min="15364" max="15364" width="36" bestFit="1" customWidth="1"/>
    <col min="15618" max="15618" width="31.5546875" bestFit="1" customWidth="1"/>
    <col min="15619" max="15619" width="9.5546875" bestFit="1" customWidth="1"/>
    <col min="15620" max="15620" width="36" bestFit="1" customWidth="1"/>
    <col min="15874" max="15874" width="31.5546875" bestFit="1" customWidth="1"/>
    <col min="15875" max="15875" width="9.5546875" bestFit="1" customWidth="1"/>
    <col min="15876" max="15876" width="36" bestFit="1" customWidth="1"/>
    <col min="16130" max="16130" width="31.5546875" bestFit="1" customWidth="1"/>
    <col min="16131" max="16131" width="9.5546875" bestFit="1" customWidth="1"/>
    <col min="16132" max="16132" width="36" bestFit="1" customWidth="1"/>
  </cols>
  <sheetData>
    <row r="9" spans="2:12" ht="14.4" x14ac:dyDescent="0.25">
      <c r="B9" s="6" t="s">
        <v>30</v>
      </c>
      <c r="C9" s="6" t="s">
        <v>31</v>
      </c>
      <c r="D9" s="6" t="s">
        <v>32</v>
      </c>
      <c r="E9" s="6" t="s">
        <v>31</v>
      </c>
    </row>
    <row r="10" spans="2:12" x14ac:dyDescent="0.25">
      <c r="B10" s="3"/>
      <c r="C10" s="3"/>
      <c r="D10" s="3"/>
      <c r="E10" s="3"/>
    </row>
    <row r="11" spans="2:12" ht="14.4" x14ac:dyDescent="0.3">
      <c r="B11" s="7" t="s">
        <v>33</v>
      </c>
      <c r="C11" s="3"/>
      <c r="D11" s="7" t="s">
        <v>34</v>
      </c>
      <c r="E11" s="3"/>
      <c r="I11" s="25" t="s">
        <v>57</v>
      </c>
      <c r="J11" s="25"/>
      <c r="K11" s="25"/>
      <c r="L11" s="25"/>
    </row>
    <row r="12" spans="2:12" ht="14.4" x14ac:dyDescent="0.3">
      <c r="B12" s="3" t="s">
        <v>35</v>
      </c>
      <c r="C12" s="8">
        <f>'dr1 corrigé'!G43</f>
        <v>127920.50100000003</v>
      </c>
      <c r="D12" s="3" t="s">
        <v>36</v>
      </c>
      <c r="E12" s="5">
        <f>L17</f>
        <v>316555</v>
      </c>
    </row>
    <row r="13" spans="2:12" ht="14.4" x14ac:dyDescent="0.3">
      <c r="B13" s="3" t="s">
        <v>37</v>
      </c>
      <c r="C13" s="5">
        <v>14756</v>
      </c>
      <c r="D13" s="9" t="s">
        <v>38</v>
      </c>
      <c r="E13" s="8">
        <f>SUM(E12)</f>
        <v>316555</v>
      </c>
      <c r="I13" s="3"/>
      <c r="J13" s="3" t="s">
        <v>58</v>
      </c>
      <c r="K13" s="3" t="s">
        <v>59</v>
      </c>
      <c r="L13" s="3" t="s">
        <v>56</v>
      </c>
    </row>
    <row r="14" spans="2:12" x14ac:dyDescent="0.25">
      <c r="B14" s="3" t="s">
        <v>39</v>
      </c>
      <c r="C14" s="5">
        <v>15430</v>
      </c>
      <c r="D14" s="3" t="s">
        <v>40</v>
      </c>
      <c r="E14" s="5">
        <v>1200</v>
      </c>
      <c r="I14" s="3" t="s">
        <v>60</v>
      </c>
      <c r="J14" s="3">
        <v>850</v>
      </c>
      <c r="K14" s="3">
        <v>89</v>
      </c>
      <c r="L14" s="3">
        <f>J14*K14</f>
        <v>75650</v>
      </c>
    </row>
    <row r="15" spans="2:12" ht="14.4" x14ac:dyDescent="0.3">
      <c r="B15" s="3" t="s">
        <v>41</v>
      </c>
      <c r="C15" s="5">
        <v>110758</v>
      </c>
      <c r="D15" s="9" t="s">
        <v>42</v>
      </c>
      <c r="E15" s="8">
        <f>SUM(E14)</f>
        <v>1200</v>
      </c>
      <c r="I15" s="3" t="s">
        <v>61</v>
      </c>
      <c r="J15" s="3">
        <v>1090</v>
      </c>
      <c r="K15" s="3">
        <v>72</v>
      </c>
      <c r="L15" s="3">
        <f t="shared" ref="L15:L16" si="0">J15*K15</f>
        <v>78480</v>
      </c>
    </row>
    <row r="16" spans="2:12" ht="14.4" x14ac:dyDescent="0.3">
      <c r="B16" s="10" t="s">
        <v>43</v>
      </c>
      <c r="C16" s="11">
        <f>SUM(C12:C15)</f>
        <v>268864.50100000005</v>
      </c>
      <c r="D16" s="10" t="s">
        <v>44</v>
      </c>
      <c r="E16" s="11">
        <f>E15+E12</f>
        <v>317755</v>
      </c>
      <c r="I16" s="3" t="s">
        <v>61</v>
      </c>
      <c r="J16" s="3">
        <v>1825</v>
      </c>
      <c r="K16" s="3">
        <v>89</v>
      </c>
      <c r="L16" s="3">
        <f t="shared" si="0"/>
        <v>162425</v>
      </c>
    </row>
    <row r="17" spans="2:12" x14ac:dyDescent="0.25">
      <c r="B17" s="3"/>
      <c r="C17" s="5"/>
      <c r="D17" s="3"/>
      <c r="E17" s="5"/>
      <c r="L17" s="26">
        <f>SUM(L14:L16)</f>
        <v>316555</v>
      </c>
    </row>
    <row r="18" spans="2:12" x14ac:dyDescent="0.25">
      <c r="B18" s="3" t="s">
        <v>45</v>
      </c>
      <c r="C18" s="5">
        <v>2590</v>
      </c>
      <c r="D18" s="3" t="s">
        <v>46</v>
      </c>
      <c r="E18" s="5">
        <v>2950</v>
      </c>
    </row>
    <row r="19" spans="2:12" x14ac:dyDescent="0.25">
      <c r="B19" s="3" t="s">
        <v>47</v>
      </c>
      <c r="C19" s="5">
        <v>3560</v>
      </c>
      <c r="D19" s="3" t="s">
        <v>48</v>
      </c>
      <c r="E19" s="5">
        <v>0</v>
      </c>
    </row>
    <row r="20" spans="2:12" ht="14.4" x14ac:dyDescent="0.3">
      <c r="B20" s="12" t="s">
        <v>49</v>
      </c>
      <c r="C20" s="13">
        <f>C16+C18+C19</f>
        <v>275014.50100000005</v>
      </c>
      <c r="D20" s="12" t="s">
        <v>50</v>
      </c>
      <c r="E20" s="13">
        <f>E16+E19</f>
        <v>317755</v>
      </c>
    </row>
    <row r="21" spans="2:12" x14ac:dyDescent="0.25">
      <c r="B21" s="3" t="s">
        <v>51</v>
      </c>
      <c r="C21" s="5">
        <f>ABS(IF(C20&gt;E20,"",C20-E20))</f>
        <v>42740.498999999953</v>
      </c>
      <c r="D21" s="3" t="s">
        <v>52</v>
      </c>
      <c r="E21" s="5">
        <f>ABS(IF(E20&gt;C20,0,E20-C20))</f>
        <v>0</v>
      </c>
    </row>
    <row r="22" spans="2:12" ht="14.4" x14ac:dyDescent="0.3">
      <c r="B22" s="7" t="s">
        <v>53</v>
      </c>
      <c r="C22" s="14">
        <f>C20+C21</f>
        <v>317755</v>
      </c>
      <c r="D22" s="15" t="s">
        <v>53</v>
      </c>
      <c r="E22" s="14">
        <f>E20+E21</f>
        <v>317755</v>
      </c>
    </row>
  </sheetData>
  <mergeCells count="1">
    <mergeCell ref="I11:L11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22"/>
  <sheetViews>
    <sheetView workbookViewId="0">
      <selection activeCell="C6" sqref="C6"/>
    </sheetView>
  </sheetViews>
  <sheetFormatPr baseColWidth="10" defaultRowHeight="13.2" x14ac:dyDescent="0.25"/>
  <cols>
    <col min="2" max="2" width="31.5546875" bestFit="1" customWidth="1"/>
    <col min="3" max="3" width="9.5546875" bestFit="1" customWidth="1"/>
    <col min="4" max="4" width="36" bestFit="1" customWidth="1"/>
  </cols>
  <sheetData>
    <row r="5" spans="2:5" ht="21" x14ac:dyDescent="0.25">
      <c r="B5" s="24" t="s">
        <v>54</v>
      </c>
      <c r="C5" s="24"/>
      <c r="D5" s="24"/>
      <c r="E5" s="24"/>
    </row>
    <row r="9" spans="2:5" ht="14.4" x14ac:dyDescent="0.25">
      <c r="B9" s="6" t="s">
        <v>30</v>
      </c>
      <c r="C9" s="6" t="s">
        <v>31</v>
      </c>
      <c r="D9" s="6" t="s">
        <v>32</v>
      </c>
      <c r="E9" s="6" t="s">
        <v>31</v>
      </c>
    </row>
    <row r="10" spans="2:5" x14ac:dyDescent="0.25">
      <c r="B10" s="3"/>
      <c r="C10" s="3"/>
      <c r="D10" s="3"/>
      <c r="E10" s="3"/>
    </row>
    <row r="11" spans="2:5" ht="14.4" x14ac:dyDescent="0.3">
      <c r="B11" s="7" t="s">
        <v>33</v>
      </c>
      <c r="C11" s="3"/>
      <c r="D11" s="7" t="s">
        <v>34</v>
      </c>
      <c r="E11" s="3"/>
    </row>
    <row r="12" spans="2:5" ht="14.4" x14ac:dyDescent="0.3">
      <c r="B12" s="3" t="s">
        <v>35</v>
      </c>
      <c r="C12" s="8"/>
      <c r="D12" s="3" t="s">
        <v>36</v>
      </c>
      <c r="E12" s="5"/>
    </row>
    <row r="13" spans="2:5" ht="14.4" x14ac:dyDescent="0.3">
      <c r="B13" s="3" t="s">
        <v>37</v>
      </c>
      <c r="C13" s="5"/>
      <c r="D13" s="9" t="s">
        <v>38</v>
      </c>
      <c r="E13" s="8"/>
    </row>
    <row r="14" spans="2:5" x14ac:dyDescent="0.25">
      <c r="B14" s="3" t="s">
        <v>39</v>
      </c>
      <c r="C14" s="5"/>
      <c r="D14" s="3" t="s">
        <v>40</v>
      </c>
      <c r="E14" s="5"/>
    </row>
    <row r="15" spans="2:5" ht="14.4" x14ac:dyDescent="0.3">
      <c r="B15" s="3" t="s">
        <v>41</v>
      </c>
      <c r="C15" s="5"/>
      <c r="D15" s="9" t="s">
        <v>42</v>
      </c>
      <c r="E15" s="8"/>
    </row>
    <row r="16" spans="2:5" ht="14.4" x14ac:dyDescent="0.3">
      <c r="B16" s="10" t="s">
        <v>43</v>
      </c>
      <c r="C16" s="11"/>
      <c r="D16" s="10" t="s">
        <v>44</v>
      </c>
      <c r="E16" s="11"/>
    </row>
    <row r="17" spans="2:5" x14ac:dyDescent="0.25">
      <c r="B17" s="3"/>
      <c r="C17" s="5"/>
      <c r="D17" s="3"/>
      <c r="E17" s="5"/>
    </row>
    <row r="18" spans="2:5" x14ac:dyDescent="0.25">
      <c r="B18" s="3" t="s">
        <v>45</v>
      </c>
      <c r="C18" s="5"/>
      <c r="D18" s="3" t="s">
        <v>46</v>
      </c>
      <c r="E18" s="5"/>
    </row>
    <row r="19" spans="2:5" x14ac:dyDescent="0.25">
      <c r="B19" s="3" t="s">
        <v>47</v>
      </c>
      <c r="C19" s="5"/>
      <c r="D19" s="3" t="s">
        <v>48</v>
      </c>
      <c r="E19" s="5"/>
    </row>
    <row r="20" spans="2:5" ht="14.4" x14ac:dyDescent="0.3">
      <c r="B20" s="12" t="s">
        <v>49</v>
      </c>
      <c r="C20" s="13"/>
      <c r="D20" s="12" t="s">
        <v>50</v>
      </c>
      <c r="E20" s="13"/>
    </row>
    <row r="21" spans="2:5" x14ac:dyDescent="0.25">
      <c r="B21" s="3" t="s">
        <v>51</v>
      </c>
      <c r="C21" s="5"/>
      <c r="D21" s="3" t="s">
        <v>52</v>
      </c>
      <c r="E21" s="5"/>
    </row>
    <row r="22" spans="2:5" ht="14.4" x14ac:dyDescent="0.3">
      <c r="B22" s="7" t="s">
        <v>53</v>
      </c>
      <c r="C22" s="14"/>
      <c r="D22" s="15" t="s">
        <v>53</v>
      </c>
      <c r="E22" s="14"/>
    </row>
  </sheetData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dr1 corrigé</vt:lpstr>
      <vt:lpstr>graphique</vt:lpstr>
      <vt:lpstr>dr2 corrigé</vt:lpstr>
      <vt:lpstr>dr2</vt:lpstr>
      <vt:lpstr>'dr2 corrigé'!Zone_d_impression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ddom</dc:creator>
  <cp:lastModifiedBy>ddom</cp:lastModifiedBy>
  <dcterms:created xsi:type="dcterms:W3CDTF">2013-02-26T06:22:19Z</dcterms:created>
  <dcterms:modified xsi:type="dcterms:W3CDTF">2013-03-08T08:02:29Z</dcterms:modified>
</cp:coreProperties>
</file>