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1595" windowHeight="7935"/>
  </bookViews>
  <sheets>
    <sheet name="Base" sheetId="46" r:id="rId1"/>
    <sheet name="Chantier 1" sheetId="57" r:id="rId2"/>
    <sheet name="1.1 CCF1" sheetId="58" r:id="rId3"/>
    <sheet name="1.1 CCF2" sheetId="59" r:id="rId4"/>
    <sheet name="1.1 CCF3" sheetId="60" r:id="rId5"/>
    <sheet name="1.2 CCF1" sheetId="62" r:id="rId6"/>
    <sheet name="1.2 CCF2" sheetId="66" r:id="rId7"/>
    <sheet name="1.2 CCF3" sheetId="70" r:id="rId8"/>
    <sheet name="1.3 CCF1" sheetId="63" r:id="rId9"/>
    <sheet name="1.3 CCF2" sheetId="67" r:id="rId10"/>
    <sheet name="1.3 CCF3" sheetId="71" r:id="rId11"/>
    <sheet name="1.4 CCF1" sheetId="64" r:id="rId12"/>
    <sheet name="1.4 CCF2" sheetId="68" r:id="rId13"/>
    <sheet name="1.4 CCF3" sheetId="72" r:id="rId14"/>
    <sheet name="1.5 CCF1" sheetId="65" r:id="rId15"/>
    <sheet name="1.5 CCF2" sheetId="69" r:id="rId16"/>
    <sheet name="1.5 CCF3" sheetId="73" r:id="rId17"/>
    <sheet name="Feuil1" sheetId="55" r:id="rId18"/>
    <sheet name="Feuil2" sheetId="61" r:id="rId19"/>
  </sheets>
  <externalReferences>
    <externalReference r:id="rId20"/>
    <externalReference r:id="rId21"/>
  </externalReferences>
  <definedNames>
    <definedName name="Nom__BRITAN" localSheetId="3">'1.1 CCF2'!$H$1</definedName>
    <definedName name="Nom__BRITAN" localSheetId="4">'1.1 CCF3'!$H$1</definedName>
    <definedName name="Nom__BRITAN" localSheetId="5">'1.2 CCF1'!$H$1</definedName>
    <definedName name="Nom__BRITAN" localSheetId="6">'1.2 CCF2'!$H$1</definedName>
    <definedName name="Nom__BRITAN" localSheetId="7">'1.2 CCF3'!$H$1</definedName>
    <definedName name="Nom__BRITAN" localSheetId="8">'1.3 CCF1'!$H$1</definedName>
    <definedName name="Nom__BRITAN" localSheetId="9">'1.3 CCF2'!$H$1</definedName>
    <definedName name="Nom__BRITAN" localSheetId="10">'1.3 CCF3'!$H$1</definedName>
    <definedName name="Nom__BRITAN" localSheetId="11">'1.4 CCF1'!$H$1</definedName>
    <definedName name="Nom__BRITAN" localSheetId="12">'1.4 CCF2'!$H$1</definedName>
    <definedName name="Nom__BRITAN" localSheetId="13">'1.4 CCF3'!$H$1</definedName>
    <definedName name="Nom__BRITAN" localSheetId="14">'1.5 CCF1'!$H$1</definedName>
    <definedName name="Nom__BRITAN" localSheetId="15">'1.5 CCF2'!$H$1</definedName>
    <definedName name="Nom__BRITAN" localSheetId="16">'1.5 CCF3'!$H$1</definedName>
    <definedName name="Nom__BRITAN">'1.1 CCF1'!$H$1</definedName>
    <definedName name="_xlnm.Print_Area" localSheetId="2">'1.1 CCF1'!$A$1:$L$47</definedName>
    <definedName name="_xlnm.Print_Area" localSheetId="3">'1.1 CCF2'!$A$1:$L$50</definedName>
    <definedName name="_xlnm.Print_Area" localSheetId="4">'1.1 CCF3'!$A$1:$L$53</definedName>
    <definedName name="_xlnm.Print_Area" localSheetId="5">'1.2 CCF1'!$A$1:$L$47</definedName>
    <definedName name="_xlnm.Print_Area" localSheetId="6">'1.2 CCF2'!$A$1:$L$50</definedName>
    <definedName name="_xlnm.Print_Area" localSheetId="7">'1.2 CCF3'!$A$1:$L$53</definedName>
    <definedName name="_xlnm.Print_Area" localSheetId="8">'1.3 CCF1'!$A$1:$L$47</definedName>
    <definedName name="_xlnm.Print_Area" localSheetId="9">'1.3 CCF2'!$A$1:$L$50</definedName>
    <definedName name="_xlnm.Print_Area" localSheetId="10">'1.3 CCF3'!$A$1:$L$53</definedName>
    <definedName name="_xlnm.Print_Area" localSheetId="11">'1.4 CCF1'!$A$1:$L$47</definedName>
    <definedName name="_xlnm.Print_Area" localSheetId="12">'1.4 CCF2'!$A$1:$L$50</definedName>
    <definedName name="_xlnm.Print_Area" localSheetId="13">'1.4 CCF3'!$A$1:$L$53</definedName>
    <definedName name="_xlnm.Print_Area" localSheetId="14">'1.5 CCF1'!$A$1:$L$47</definedName>
    <definedName name="_xlnm.Print_Area" localSheetId="15">'1.5 CCF2'!$A$1:$L$50</definedName>
    <definedName name="_xlnm.Print_Area" localSheetId="16">'1.5 CCF3'!$A$1:$L$53</definedName>
    <definedName name="_xlnm.Print_Area" localSheetId="1">'Chantier 1'!$A$1:$K$163</definedName>
  </definedNames>
  <calcPr calcId="125725"/>
</workbook>
</file>

<file path=xl/calcChain.xml><?xml version="1.0" encoding="utf-8"?>
<calcChain xmlns="http://schemas.openxmlformats.org/spreadsheetml/2006/main">
  <c r="E157" i="57"/>
  <c r="A157"/>
  <c r="E156"/>
  <c r="A156"/>
  <c r="E146"/>
  <c r="A146"/>
  <c r="E145"/>
  <c r="A145"/>
  <c r="E135"/>
  <c r="A135"/>
  <c r="E134"/>
  <c r="A134"/>
  <c r="E124"/>
  <c r="A124"/>
  <c r="E123"/>
  <c r="A123"/>
  <c r="E113"/>
  <c r="A113"/>
  <c r="E112"/>
  <c r="A112"/>
  <c r="E78"/>
  <c r="A78"/>
  <c r="E77"/>
  <c r="A77"/>
  <c r="A35"/>
  <c r="A36"/>
  <c r="E36"/>
  <c r="E35"/>
  <c r="E6"/>
  <c r="E5"/>
  <c r="I2" i="73"/>
  <c r="I1"/>
  <c r="I2" i="69"/>
  <c r="I1"/>
  <c r="I2" i="65"/>
  <c r="I1"/>
  <c r="I2" i="72"/>
  <c r="I1"/>
  <c r="I2" i="68"/>
  <c r="I1"/>
  <c r="I2" i="64"/>
  <c r="I1"/>
  <c r="I2" i="71"/>
  <c r="I1"/>
  <c r="I2" i="67"/>
  <c r="I1"/>
  <c r="I2" i="63"/>
  <c r="I1"/>
  <c r="I2" i="62"/>
  <c r="I1"/>
  <c r="I2" i="70"/>
  <c r="I1"/>
  <c r="I2" i="66"/>
  <c r="I1"/>
  <c r="C50" i="73"/>
  <c r="C49"/>
  <c r="H4"/>
  <c r="F2"/>
  <c r="B2"/>
  <c r="C50" i="72"/>
  <c r="C49"/>
  <c r="H4"/>
  <c r="F2"/>
  <c r="B2"/>
  <c r="C50" i="71"/>
  <c r="C49"/>
  <c r="H4"/>
  <c r="F2"/>
  <c r="B2"/>
  <c r="C50" i="70"/>
  <c r="C49"/>
  <c r="H4"/>
  <c r="F2"/>
  <c r="B2"/>
  <c r="C48" i="69"/>
  <c r="C47"/>
  <c r="H4"/>
  <c r="F2"/>
  <c r="B2"/>
  <c r="C48" i="68"/>
  <c r="C47"/>
  <c r="H4"/>
  <c r="F2"/>
  <c r="B2"/>
  <c r="C48" i="67"/>
  <c r="C47"/>
  <c r="H4"/>
  <c r="F2"/>
  <c r="B2"/>
  <c r="C48" i="66"/>
  <c r="C47"/>
  <c r="H4"/>
  <c r="F2"/>
  <c r="B2"/>
  <c r="C45" i="65"/>
  <c r="C44"/>
  <c r="H4"/>
  <c r="F2"/>
  <c r="B2"/>
  <c r="C45" i="64"/>
  <c r="C44"/>
  <c r="H4"/>
  <c r="F2"/>
  <c r="B2"/>
  <c r="C45" i="63"/>
  <c r="C44"/>
  <c r="H4"/>
  <c r="F2"/>
  <c r="B2"/>
  <c r="C45" i="62"/>
  <c r="C44"/>
  <c r="H4"/>
  <c r="F2"/>
  <c r="B2"/>
  <c r="H4" i="60"/>
  <c r="H4" i="59"/>
  <c r="H4" i="58"/>
  <c r="I2" i="60"/>
  <c r="I1"/>
  <c r="I2" i="59"/>
  <c r="I1"/>
  <c r="I2" i="58"/>
  <c r="I1"/>
  <c r="D13" i="46"/>
  <c r="D12"/>
  <c r="I5" i="57" s="1"/>
  <c r="D11" i="46"/>
  <c r="H5" i="57" s="1"/>
  <c r="H35" s="1"/>
  <c r="H77" s="1"/>
  <c r="D10" i="46"/>
  <c r="G5" i="57" s="1"/>
  <c r="D9" i="46"/>
  <c r="F2" i="60"/>
  <c r="F2" i="59"/>
  <c r="F2" i="58"/>
  <c r="C48" i="59"/>
  <c r="C47"/>
  <c r="C45" i="58"/>
  <c r="C44"/>
  <c r="C50" i="60"/>
  <c r="C49"/>
  <c r="N71" i="57"/>
  <c r="O71"/>
  <c r="P71"/>
  <c r="Q71"/>
  <c r="M71"/>
  <c r="AC87"/>
  <c r="AB87"/>
  <c r="AA87"/>
  <c r="Z87"/>
  <c r="Y87"/>
  <c r="W87"/>
  <c r="V87"/>
  <c r="U87"/>
  <c r="T87"/>
  <c r="S87"/>
  <c r="Q87"/>
  <c r="P87"/>
  <c r="O87"/>
  <c r="N87"/>
  <c r="M87"/>
  <c r="AC88"/>
  <c r="AB88"/>
  <c r="AA88"/>
  <c r="Z88"/>
  <c r="AK27" s="1"/>
  <c r="Y88"/>
  <c r="W88"/>
  <c r="V88"/>
  <c r="U88"/>
  <c r="AM27" s="1"/>
  <c r="T88"/>
  <c r="AJ27" s="1"/>
  <c r="S88"/>
  <c r="Q88"/>
  <c r="P88"/>
  <c r="O88"/>
  <c r="N88"/>
  <c r="M88"/>
  <c r="AC90"/>
  <c r="AB90"/>
  <c r="AA90"/>
  <c r="Z90"/>
  <c r="Y90"/>
  <c r="AH27" s="1"/>
  <c r="W90"/>
  <c r="V90"/>
  <c r="U90"/>
  <c r="T90"/>
  <c r="S90"/>
  <c r="Q90"/>
  <c r="P90"/>
  <c r="O90"/>
  <c r="N90"/>
  <c r="M90"/>
  <c r="AC86"/>
  <c r="AB86"/>
  <c r="AA86"/>
  <c r="Z86"/>
  <c r="Y86"/>
  <c r="W86"/>
  <c r="V86"/>
  <c r="U86"/>
  <c r="T86"/>
  <c r="S86"/>
  <c r="Q86"/>
  <c r="P86"/>
  <c r="O86"/>
  <c r="N86"/>
  <c r="M86"/>
  <c r="AC83"/>
  <c r="AB83"/>
  <c r="AA83"/>
  <c r="Z83"/>
  <c r="Y83"/>
  <c r="W83"/>
  <c r="V83"/>
  <c r="U83"/>
  <c r="T83"/>
  <c r="S83"/>
  <c r="Q83"/>
  <c r="P83"/>
  <c r="O83"/>
  <c r="N83"/>
  <c r="M83"/>
  <c r="AC101"/>
  <c r="AB101"/>
  <c r="AA101"/>
  <c r="Z101"/>
  <c r="Y101"/>
  <c r="AH25" s="1"/>
  <c r="W101"/>
  <c r="V101"/>
  <c r="U101"/>
  <c r="T101"/>
  <c r="AJ25" s="1"/>
  <c r="S101"/>
  <c r="Q101"/>
  <c r="P101"/>
  <c r="O101"/>
  <c r="N101"/>
  <c r="M101"/>
  <c r="AC100"/>
  <c r="AB100"/>
  <c r="AQ25" s="1"/>
  <c r="AA100"/>
  <c r="Z100"/>
  <c r="Y100"/>
  <c r="W100"/>
  <c r="V100"/>
  <c r="U100"/>
  <c r="T100"/>
  <c r="S100"/>
  <c r="AG25" s="1"/>
  <c r="Q100"/>
  <c r="P100"/>
  <c r="O100"/>
  <c r="N100"/>
  <c r="M100"/>
  <c r="AC67"/>
  <c r="AB67"/>
  <c r="AA67"/>
  <c r="Z67"/>
  <c r="Y67"/>
  <c r="W67"/>
  <c r="V67"/>
  <c r="U67"/>
  <c r="T67"/>
  <c r="S67"/>
  <c r="Q67"/>
  <c r="P67"/>
  <c r="O67"/>
  <c r="N67"/>
  <c r="M67"/>
  <c r="AC59"/>
  <c r="AB59"/>
  <c r="AA59"/>
  <c r="Z59"/>
  <c r="AK21" s="1"/>
  <c r="Y59"/>
  <c r="W59"/>
  <c r="V59"/>
  <c r="U59"/>
  <c r="T59"/>
  <c r="S59"/>
  <c r="Q59"/>
  <c r="P59"/>
  <c r="O59"/>
  <c r="N59"/>
  <c r="M59"/>
  <c r="AC49"/>
  <c r="AB49"/>
  <c r="AA49"/>
  <c r="Z49"/>
  <c r="Y49"/>
  <c r="W49"/>
  <c r="V49"/>
  <c r="U49"/>
  <c r="T49"/>
  <c r="S49"/>
  <c r="Q49"/>
  <c r="P49"/>
  <c r="O49"/>
  <c r="N49"/>
  <c r="M49"/>
  <c r="AC48"/>
  <c r="AB48"/>
  <c r="AQ17" s="1"/>
  <c r="AR17" s="1"/>
  <c r="AA48"/>
  <c r="Z48"/>
  <c r="Y48"/>
  <c r="W48"/>
  <c r="V48"/>
  <c r="AP17" s="1"/>
  <c r="U48"/>
  <c r="T48"/>
  <c r="S48"/>
  <c r="AG17" s="1"/>
  <c r="Q48"/>
  <c r="P48"/>
  <c r="O48"/>
  <c r="N48"/>
  <c r="M48"/>
  <c r="AC53"/>
  <c r="AB53"/>
  <c r="AA53"/>
  <c r="Z53"/>
  <c r="Y53"/>
  <c r="W53"/>
  <c r="V53"/>
  <c r="U53"/>
  <c r="T53"/>
  <c r="S53"/>
  <c r="Q53"/>
  <c r="P53"/>
  <c r="O53"/>
  <c r="N53"/>
  <c r="M53"/>
  <c r="M57"/>
  <c r="N57"/>
  <c r="O57"/>
  <c r="P57"/>
  <c r="Q57"/>
  <c r="S57"/>
  <c r="T57"/>
  <c r="U57"/>
  <c r="V57"/>
  <c r="W57"/>
  <c r="Y57"/>
  <c r="Z57"/>
  <c r="AA57"/>
  <c r="AN20" s="1"/>
  <c r="AB57"/>
  <c r="AC57"/>
  <c r="M99"/>
  <c r="N99"/>
  <c r="O99"/>
  <c r="P99"/>
  <c r="Q99"/>
  <c r="S99"/>
  <c r="T99"/>
  <c r="U99"/>
  <c r="V99"/>
  <c r="AP25" s="1"/>
  <c r="W99"/>
  <c r="Y99"/>
  <c r="Z99"/>
  <c r="AA99"/>
  <c r="AB99"/>
  <c r="AC99"/>
  <c r="M102"/>
  <c r="N102"/>
  <c r="O102"/>
  <c r="P102"/>
  <c r="Q102"/>
  <c r="S102"/>
  <c r="T102"/>
  <c r="U102"/>
  <c r="V102"/>
  <c r="W102"/>
  <c r="Y102"/>
  <c r="Z102"/>
  <c r="AA102"/>
  <c r="AB102"/>
  <c r="AC102"/>
  <c r="M103"/>
  <c r="N103"/>
  <c r="O103"/>
  <c r="P103"/>
  <c r="Q103"/>
  <c r="S103"/>
  <c r="T103"/>
  <c r="U103"/>
  <c r="V103"/>
  <c r="W103"/>
  <c r="Y103"/>
  <c r="Z103"/>
  <c r="AK25" s="1"/>
  <c r="AA103"/>
  <c r="AB103"/>
  <c r="AC103"/>
  <c r="M104"/>
  <c r="N104"/>
  <c r="O104"/>
  <c r="P104"/>
  <c r="Q104"/>
  <c r="S104"/>
  <c r="T104"/>
  <c r="U104"/>
  <c r="V104"/>
  <c r="W104"/>
  <c r="Y104"/>
  <c r="Z104"/>
  <c r="AA104"/>
  <c r="AB104"/>
  <c r="AC104"/>
  <c r="M94"/>
  <c r="N94"/>
  <c r="O94"/>
  <c r="P94"/>
  <c r="Q94"/>
  <c r="S94"/>
  <c r="T94"/>
  <c r="U94"/>
  <c r="V94"/>
  <c r="W94"/>
  <c r="Y94"/>
  <c r="Z94"/>
  <c r="AA94"/>
  <c r="AB94"/>
  <c r="AC94"/>
  <c r="M95"/>
  <c r="N95"/>
  <c r="O95"/>
  <c r="P95"/>
  <c r="Q95"/>
  <c r="S95"/>
  <c r="T95"/>
  <c r="U95"/>
  <c r="V95"/>
  <c r="W95"/>
  <c r="Y95"/>
  <c r="AH24" s="1"/>
  <c r="Z95"/>
  <c r="AA95"/>
  <c r="AB95"/>
  <c r="AC95"/>
  <c r="M96"/>
  <c r="N96"/>
  <c r="O96"/>
  <c r="P96"/>
  <c r="Q96"/>
  <c r="S96"/>
  <c r="T96"/>
  <c r="U96"/>
  <c r="AM24" s="1"/>
  <c r="AO24" s="1"/>
  <c r="V96"/>
  <c r="W96"/>
  <c r="Y96"/>
  <c r="Z96"/>
  <c r="AA96"/>
  <c r="AB96"/>
  <c r="AC96"/>
  <c r="M97"/>
  <c r="N97"/>
  <c r="O97"/>
  <c r="P97"/>
  <c r="Q97"/>
  <c r="S97"/>
  <c r="T97"/>
  <c r="U97"/>
  <c r="V97"/>
  <c r="W97"/>
  <c r="Y97"/>
  <c r="Z97"/>
  <c r="AA97"/>
  <c r="AB97"/>
  <c r="AC97"/>
  <c r="M91"/>
  <c r="N91"/>
  <c r="O91"/>
  <c r="P91"/>
  <c r="Q91"/>
  <c r="S91"/>
  <c r="T91"/>
  <c r="U91"/>
  <c r="V91"/>
  <c r="W91"/>
  <c r="Y91"/>
  <c r="Z91"/>
  <c r="AA91"/>
  <c r="AB91"/>
  <c r="AC91"/>
  <c r="M84"/>
  <c r="N84"/>
  <c r="O84"/>
  <c r="P84"/>
  <c r="Q84"/>
  <c r="S84"/>
  <c r="T84"/>
  <c r="U84"/>
  <c r="V84"/>
  <c r="W84"/>
  <c r="Y84"/>
  <c r="Z84"/>
  <c r="AA84"/>
  <c r="AB84"/>
  <c r="AC84"/>
  <c r="M85"/>
  <c r="N85"/>
  <c r="O85"/>
  <c r="P85"/>
  <c r="Q85"/>
  <c r="S85"/>
  <c r="T85"/>
  <c r="U85"/>
  <c r="V85"/>
  <c r="W85"/>
  <c r="Y85"/>
  <c r="Z85"/>
  <c r="AA85"/>
  <c r="AB85"/>
  <c r="AC85"/>
  <c r="M68"/>
  <c r="N68"/>
  <c r="O68"/>
  <c r="P68"/>
  <c r="Q68"/>
  <c r="S68"/>
  <c r="T68"/>
  <c r="U68"/>
  <c r="V68"/>
  <c r="W68"/>
  <c r="Y68"/>
  <c r="Z68"/>
  <c r="AA68"/>
  <c r="AB68"/>
  <c r="AC68"/>
  <c r="M65"/>
  <c r="N65"/>
  <c r="O65"/>
  <c r="P65"/>
  <c r="Q65"/>
  <c r="S65"/>
  <c r="T65"/>
  <c r="U65"/>
  <c r="V65"/>
  <c r="W65"/>
  <c r="Y65"/>
  <c r="Z65"/>
  <c r="AA65"/>
  <c r="AB65"/>
  <c r="AC65"/>
  <c r="M66"/>
  <c r="N66"/>
  <c r="O66"/>
  <c r="P66"/>
  <c r="Q66"/>
  <c r="S66"/>
  <c r="AG22" s="1"/>
  <c r="T66"/>
  <c r="U66"/>
  <c r="V66"/>
  <c r="W66"/>
  <c r="Y66"/>
  <c r="Z66"/>
  <c r="AA66"/>
  <c r="AB66"/>
  <c r="AQ22" s="1"/>
  <c r="AR22" s="1"/>
  <c r="AC66"/>
  <c r="M61"/>
  <c r="N61"/>
  <c r="O61"/>
  <c r="P61"/>
  <c r="Q61"/>
  <c r="S61"/>
  <c r="T61"/>
  <c r="AJ21" s="1"/>
  <c r="U61"/>
  <c r="V61"/>
  <c r="W61"/>
  <c r="Y61"/>
  <c r="AH21" s="1"/>
  <c r="Z61"/>
  <c r="AA61"/>
  <c r="AB61"/>
  <c r="AC61"/>
  <c r="M52"/>
  <c r="N52"/>
  <c r="O52"/>
  <c r="P52"/>
  <c r="Q52"/>
  <c r="S52"/>
  <c r="T52"/>
  <c r="U52"/>
  <c r="U70" s="1"/>
  <c r="V52"/>
  <c r="AP23" s="1"/>
  <c r="W52"/>
  <c r="Y52"/>
  <c r="Z52"/>
  <c r="AA52"/>
  <c r="AB52"/>
  <c r="AC52"/>
  <c r="B2" i="60"/>
  <c r="B2" i="59"/>
  <c r="B2" i="58"/>
  <c r="M89" i="57"/>
  <c r="N89"/>
  <c r="O89"/>
  <c r="P89"/>
  <c r="Q89"/>
  <c r="S89"/>
  <c r="AG27" s="1"/>
  <c r="T89"/>
  <c r="U89"/>
  <c r="V89"/>
  <c r="W89"/>
  <c r="Y89"/>
  <c r="Z89"/>
  <c r="AA89"/>
  <c r="AN27" s="1"/>
  <c r="AB89"/>
  <c r="AC89"/>
  <c r="M93"/>
  <c r="N93"/>
  <c r="O93"/>
  <c r="P93"/>
  <c r="Q93"/>
  <c r="S93"/>
  <c r="T93"/>
  <c r="AJ24" s="1"/>
  <c r="U93"/>
  <c r="V93"/>
  <c r="AP24"/>
  <c r="W93"/>
  <c r="Y93"/>
  <c r="Z93"/>
  <c r="AA93"/>
  <c r="AN24" s="1"/>
  <c r="AB93"/>
  <c r="AC93"/>
  <c r="AT24"/>
  <c r="AC82"/>
  <c r="AB82"/>
  <c r="AQ26" s="1"/>
  <c r="AA82"/>
  <c r="Z82"/>
  <c r="Y82"/>
  <c r="W82"/>
  <c r="AS26"/>
  <c r="V82"/>
  <c r="U82"/>
  <c r="AM26" s="1"/>
  <c r="T82"/>
  <c r="AJ26" s="1"/>
  <c r="S82"/>
  <c r="AG26" s="1"/>
  <c r="Q82"/>
  <c r="P82"/>
  <c r="O82"/>
  <c r="N82"/>
  <c r="M82"/>
  <c r="M55"/>
  <c r="N55"/>
  <c r="O55"/>
  <c r="O70" s="1"/>
  <c r="P55"/>
  <c r="Q55"/>
  <c r="S55"/>
  <c r="AG20" s="1"/>
  <c r="T55"/>
  <c r="U55"/>
  <c r="V55"/>
  <c r="W55"/>
  <c r="Y55"/>
  <c r="AH20" s="1"/>
  <c r="Z55"/>
  <c r="AA55"/>
  <c r="AB55"/>
  <c r="AQ20" s="1"/>
  <c r="AC55"/>
  <c r="M56"/>
  <c r="N56"/>
  <c r="O56"/>
  <c r="P56"/>
  <c r="Q56"/>
  <c r="S56"/>
  <c r="T56"/>
  <c r="AJ20" s="1"/>
  <c r="U56"/>
  <c r="AM20" s="1"/>
  <c r="V56"/>
  <c r="W56"/>
  <c r="Y56"/>
  <c r="Y70" s="1"/>
  <c r="Z56"/>
  <c r="AA56"/>
  <c r="AB56"/>
  <c r="AC56"/>
  <c r="M58"/>
  <c r="N58"/>
  <c r="O58"/>
  <c r="P58"/>
  <c r="Q58"/>
  <c r="S58"/>
  <c r="T58"/>
  <c r="U58"/>
  <c r="V58"/>
  <c r="W58"/>
  <c r="Y58"/>
  <c r="Z58"/>
  <c r="AA58"/>
  <c r="AB58"/>
  <c r="AC58"/>
  <c r="M60"/>
  <c r="N60"/>
  <c r="O60"/>
  <c r="P60"/>
  <c r="Q60"/>
  <c r="S60"/>
  <c r="AG21" s="1"/>
  <c r="T60"/>
  <c r="U60"/>
  <c r="V60"/>
  <c r="W60"/>
  <c r="Y60"/>
  <c r="Z60"/>
  <c r="AA60"/>
  <c r="AN21" s="1"/>
  <c r="AB60"/>
  <c r="AQ21" s="1"/>
  <c r="AC60"/>
  <c r="M62"/>
  <c r="N62"/>
  <c r="O62"/>
  <c r="P62"/>
  <c r="Q62"/>
  <c r="S62"/>
  <c r="T62"/>
  <c r="U62"/>
  <c r="V62"/>
  <c r="W62"/>
  <c r="Y62"/>
  <c r="Z62"/>
  <c r="AA62"/>
  <c r="AB62"/>
  <c r="AC62"/>
  <c r="M63"/>
  <c r="N63"/>
  <c r="O63"/>
  <c r="P63"/>
  <c r="Q63"/>
  <c r="S63"/>
  <c r="T63"/>
  <c r="U63"/>
  <c r="V63"/>
  <c r="W63"/>
  <c r="Y63"/>
  <c r="Z63"/>
  <c r="AA63"/>
  <c r="AB63"/>
  <c r="AC63"/>
  <c r="M64"/>
  <c r="N64"/>
  <c r="O64"/>
  <c r="P64"/>
  <c r="Q64"/>
  <c r="S64"/>
  <c r="T64"/>
  <c r="AJ22"/>
  <c r="U64"/>
  <c r="V64"/>
  <c r="AP22" s="1"/>
  <c r="W64"/>
  <c r="Y64"/>
  <c r="AH22" s="1"/>
  <c r="Z64"/>
  <c r="AA64"/>
  <c r="AN22" s="1"/>
  <c r="AB64"/>
  <c r="AC64"/>
  <c r="AT22"/>
  <c r="AU22"/>
  <c r="J34" i="69"/>
  <c r="M69" i="57"/>
  <c r="N69"/>
  <c r="O69"/>
  <c r="P69"/>
  <c r="Q69"/>
  <c r="S69"/>
  <c r="T69"/>
  <c r="U69"/>
  <c r="V69"/>
  <c r="W69"/>
  <c r="Y69"/>
  <c r="Z69"/>
  <c r="AA69"/>
  <c r="AB69"/>
  <c r="AC69"/>
  <c r="AC54"/>
  <c r="AB54"/>
  <c r="AA54"/>
  <c r="Z54"/>
  <c r="Y54"/>
  <c r="W54"/>
  <c r="V54"/>
  <c r="U54"/>
  <c r="T54"/>
  <c r="S54"/>
  <c r="Q54"/>
  <c r="P54"/>
  <c r="O54"/>
  <c r="N54"/>
  <c r="M54"/>
  <c r="AC51"/>
  <c r="AB51"/>
  <c r="AQ23" s="1"/>
  <c r="AA51"/>
  <c r="Z51"/>
  <c r="AK23" s="1"/>
  <c r="Y51"/>
  <c r="W51"/>
  <c r="AS23"/>
  <c r="V51"/>
  <c r="U51"/>
  <c r="AM23"/>
  <c r="T51"/>
  <c r="AJ23" s="1"/>
  <c r="S51"/>
  <c r="AG23" s="1"/>
  <c r="Q51"/>
  <c r="P51"/>
  <c r="O51"/>
  <c r="N51"/>
  <c r="M51"/>
  <c r="M41"/>
  <c r="N41"/>
  <c r="O41"/>
  <c r="P41"/>
  <c r="P70" s="1"/>
  <c r="Q41"/>
  <c r="S41"/>
  <c r="T41"/>
  <c r="U41"/>
  <c r="V41"/>
  <c r="W41"/>
  <c r="Y41"/>
  <c r="Z41"/>
  <c r="Z70" s="1"/>
  <c r="AA41"/>
  <c r="AB41"/>
  <c r="M42"/>
  <c r="N42"/>
  <c r="O42"/>
  <c r="P42"/>
  <c r="Q42"/>
  <c r="S42"/>
  <c r="S70" s="1"/>
  <c r="F70" s="1"/>
  <c r="T42"/>
  <c r="U42"/>
  <c r="V42"/>
  <c r="W42"/>
  <c r="Y42"/>
  <c r="AH16" s="1"/>
  <c r="Z42"/>
  <c r="AA42"/>
  <c r="AB42"/>
  <c r="AQ16" s="1"/>
  <c r="M43"/>
  <c r="N43"/>
  <c r="O43"/>
  <c r="P43"/>
  <c r="Q43"/>
  <c r="S43"/>
  <c r="T43"/>
  <c r="U43"/>
  <c r="V43"/>
  <c r="W43"/>
  <c r="Y43"/>
  <c r="Z43"/>
  <c r="AK16" s="1"/>
  <c r="AA43"/>
  <c r="AN16" s="1"/>
  <c r="AB43"/>
  <c r="M44"/>
  <c r="N44"/>
  <c r="O44"/>
  <c r="P44"/>
  <c r="Q44"/>
  <c r="S44"/>
  <c r="T44"/>
  <c r="U44"/>
  <c r="V44"/>
  <c r="W44"/>
  <c r="Y44"/>
  <c r="Z44"/>
  <c r="AA44"/>
  <c r="AB44"/>
  <c r="M45"/>
  <c r="N45"/>
  <c r="O45"/>
  <c r="P45"/>
  <c r="Q45"/>
  <c r="S45"/>
  <c r="T45"/>
  <c r="U45"/>
  <c r="AM19" s="1"/>
  <c r="V45"/>
  <c r="W45"/>
  <c r="Y45"/>
  <c r="Z45"/>
  <c r="AK19" s="1"/>
  <c r="AA45"/>
  <c r="AN19" s="1"/>
  <c r="AB45"/>
  <c r="M46"/>
  <c r="N46"/>
  <c r="O46"/>
  <c r="P46"/>
  <c r="Q46"/>
  <c r="S46"/>
  <c r="T46"/>
  <c r="U46"/>
  <c r="V46"/>
  <c r="W46"/>
  <c r="Y46"/>
  <c r="AH19" s="1"/>
  <c r="Z46"/>
  <c r="AA46"/>
  <c r="AB46"/>
  <c r="M47"/>
  <c r="N47"/>
  <c r="O47"/>
  <c r="P47"/>
  <c r="Q47"/>
  <c r="S47"/>
  <c r="T47"/>
  <c r="AJ17"/>
  <c r="U47"/>
  <c r="V47"/>
  <c r="W47"/>
  <c r="Y47"/>
  <c r="AH17" s="1"/>
  <c r="Z47"/>
  <c r="AA47"/>
  <c r="AN17" s="1"/>
  <c r="AB47"/>
  <c r="AB40"/>
  <c r="AQ18"/>
  <c r="AA40"/>
  <c r="Z40"/>
  <c r="Y40"/>
  <c r="W40"/>
  <c r="AS18"/>
  <c r="V40"/>
  <c r="U40"/>
  <c r="AM18" s="1"/>
  <c r="T40"/>
  <c r="S40"/>
  <c r="AG18"/>
  <c r="Q40"/>
  <c r="P40"/>
  <c r="O40"/>
  <c r="N40"/>
  <c r="M40"/>
  <c r="M70" s="1"/>
  <c r="Y23"/>
  <c r="Z23"/>
  <c r="AA23"/>
  <c r="AN15" s="1"/>
  <c r="AB23"/>
  <c r="AC23"/>
  <c r="Y24"/>
  <c r="Z24"/>
  <c r="AA24"/>
  <c r="AB24"/>
  <c r="AC24"/>
  <c r="Y25"/>
  <c r="AH15" s="1"/>
  <c r="Z25"/>
  <c r="AA25"/>
  <c r="AB25"/>
  <c r="AC25"/>
  <c r="Y26"/>
  <c r="Z26"/>
  <c r="AA26"/>
  <c r="AB26"/>
  <c r="AQ14" s="1"/>
  <c r="AC26"/>
  <c r="Y27"/>
  <c r="Z27"/>
  <c r="AA27"/>
  <c r="AN14" s="1"/>
  <c r="AB27"/>
  <c r="AC27"/>
  <c r="AC22"/>
  <c r="AB22"/>
  <c r="AQ15" s="1"/>
  <c r="AA22"/>
  <c r="Z22"/>
  <c r="AK15"/>
  <c r="Y22"/>
  <c r="Y17"/>
  <c r="Z17"/>
  <c r="AA17"/>
  <c r="AB17"/>
  <c r="AC17"/>
  <c r="Y18"/>
  <c r="Z18"/>
  <c r="AK14" s="1"/>
  <c r="AA18"/>
  <c r="AB18"/>
  <c r="AC18"/>
  <c r="Y19"/>
  <c r="Z19"/>
  <c r="AA19"/>
  <c r="AB19"/>
  <c r="AC19"/>
  <c r="Y20"/>
  <c r="Z20"/>
  <c r="AA20"/>
  <c r="AB20"/>
  <c r="AC20"/>
  <c r="AC16"/>
  <c r="AT13"/>
  <c r="AB16"/>
  <c r="AA16"/>
  <c r="AN13"/>
  <c r="Z16"/>
  <c r="Y16"/>
  <c r="AH13"/>
  <c r="Y11"/>
  <c r="AH12" s="1"/>
  <c r="Z11"/>
  <c r="AA11"/>
  <c r="AB11"/>
  <c r="AC11"/>
  <c r="Y12"/>
  <c r="Z12"/>
  <c r="AA12"/>
  <c r="AB12"/>
  <c r="AQ12" s="1"/>
  <c r="AC12"/>
  <c r="Y13"/>
  <c r="Z13"/>
  <c r="AA13"/>
  <c r="AB13"/>
  <c r="AC13"/>
  <c r="Y14"/>
  <c r="Z14"/>
  <c r="AA14"/>
  <c r="AB14"/>
  <c r="AC14"/>
  <c r="Z10"/>
  <c r="AA10"/>
  <c r="AN12" s="1"/>
  <c r="AB10"/>
  <c r="AC10"/>
  <c r="AT12"/>
  <c r="Y10"/>
  <c r="S23"/>
  <c r="T23"/>
  <c r="U23"/>
  <c r="V23"/>
  <c r="V28" s="1"/>
  <c r="W23"/>
  <c r="S24"/>
  <c r="T24"/>
  <c r="U24"/>
  <c r="V24"/>
  <c r="W24"/>
  <c r="S25"/>
  <c r="T25"/>
  <c r="AJ15" s="1"/>
  <c r="U25"/>
  <c r="V25"/>
  <c r="W25"/>
  <c r="S26"/>
  <c r="T26"/>
  <c r="U26"/>
  <c r="V26"/>
  <c r="AP14" s="1"/>
  <c r="W26"/>
  <c r="S27"/>
  <c r="T27"/>
  <c r="U27"/>
  <c r="V27"/>
  <c r="W27"/>
  <c r="W22"/>
  <c r="V22"/>
  <c r="AP15"/>
  <c r="U22"/>
  <c r="AM15" s="1"/>
  <c r="T22"/>
  <c r="S22"/>
  <c r="AG15" s="1"/>
  <c r="S17"/>
  <c r="T17"/>
  <c r="U17"/>
  <c r="V17"/>
  <c r="W17"/>
  <c r="S18"/>
  <c r="T18"/>
  <c r="U18"/>
  <c r="V18"/>
  <c r="W18"/>
  <c r="S19"/>
  <c r="T19"/>
  <c r="U19"/>
  <c r="V19"/>
  <c r="W19"/>
  <c r="S20"/>
  <c r="T20"/>
  <c r="U20"/>
  <c r="V20"/>
  <c r="W20"/>
  <c r="W16"/>
  <c r="AS13"/>
  <c r="V16"/>
  <c r="U16"/>
  <c r="AM13"/>
  <c r="T16"/>
  <c r="S16"/>
  <c r="AG13"/>
  <c r="S11"/>
  <c r="T11"/>
  <c r="U11"/>
  <c r="V11"/>
  <c r="W11"/>
  <c r="S12"/>
  <c r="T12"/>
  <c r="U12"/>
  <c r="V12"/>
  <c r="W12"/>
  <c r="S13"/>
  <c r="T13"/>
  <c r="U13"/>
  <c r="V13"/>
  <c r="W13"/>
  <c r="S14"/>
  <c r="AG12" s="1"/>
  <c r="T14"/>
  <c r="U14"/>
  <c r="V14"/>
  <c r="W14"/>
  <c r="T10"/>
  <c r="AJ12" s="1"/>
  <c r="U10"/>
  <c r="AM12" s="1"/>
  <c r="V10"/>
  <c r="AP12" s="1"/>
  <c r="W10"/>
  <c r="AS12"/>
  <c r="S10"/>
  <c r="J5"/>
  <c r="F156" s="1"/>
  <c r="AM39" i="55"/>
  <c r="AL39"/>
  <c r="AM38"/>
  <c r="AL38"/>
  <c r="AM37"/>
  <c r="AL37"/>
  <c r="AM36"/>
  <c r="AL36"/>
  <c r="AM29"/>
  <c r="AL29"/>
  <c r="AM28"/>
  <c r="AL28"/>
  <c r="AM27"/>
  <c r="AL27"/>
  <c r="AM26"/>
  <c r="AL26"/>
  <c r="AM19"/>
  <c r="AL19"/>
  <c r="AM18"/>
  <c r="AL18"/>
  <c r="AM17"/>
  <c r="AL17"/>
  <c r="AM16"/>
  <c r="AL16"/>
  <c r="AI39"/>
  <c r="AH39"/>
  <c r="AI38"/>
  <c r="AH38"/>
  <c r="AI37"/>
  <c r="AH37"/>
  <c r="AI36"/>
  <c r="AH36"/>
  <c r="AI29"/>
  <c r="AH29"/>
  <c r="AI28"/>
  <c r="AH28"/>
  <c r="AI27"/>
  <c r="AH27"/>
  <c r="AI26"/>
  <c r="AH26"/>
  <c r="AI19"/>
  <c r="AH19"/>
  <c r="AI18"/>
  <c r="AH18"/>
  <c r="AI17"/>
  <c r="AH17"/>
  <c r="AI16"/>
  <c r="AH16"/>
  <c r="AE39"/>
  <c r="AD39"/>
  <c r="AE38"/>
  <c r="AD38"/>
  <c r="AE37"/>
  <c r="AD37"/>
  <c r="AE36"/>
  <c r="AD36"/>
  <c r="AE29"/>
  <c r="AD29"/>
  <c r="AE28"/>
  <c r="AD28"/>
  <c r="AE27"/>
  <c r="AD27"/>
  <c r="AE26"/>
  <c r="AD26"/>
  <c r="AE19"/>
  <c r="AD19"/>
  <c r="AE18"/>
  <c r="AD18"/>
  <c r="AE17"/>
  <c r="AD17"/>
  <c r="AE16"/>
  <c r="AD16"/>
  <c r="AA39"/>
  <c r="Z39"/>
  <c r="AA38"/>
  <c r="Z38"/>
  <c r="AA37"/>
  <c r="Z37"/>
  <c r="AA36"/>
  <c r="Z36"/>
  <c r="AA29"/>
  <c r="Z29"/>
  <c r="AA28"/>
  <c r="Z28"/>
  <c r="AA27"/>
  <c r="Z27"/>
  <c r="AA26"/>
  <c r="Z26"/>
  <c r="AA19"/>
  <c r="Z19"/>
  <c r="AA18"/>
  <c r="Z18"/>
  <c r="AA17"/>
  <c r="Z17"/>
  <c r="AA16"/>
  <c r="Z16"/>
  <c r="W29"/>
  <c r="W28"/>
  <c r="W27"/>
  <c r="W26"/>
  <c r="W19"/>
  <c r="W18"/>
  <c r="W17"/>
  <c r="W16"/>
  <c r="F5" i="57"/>
  <c r="AG5" s="1"/>
  <c r="Q106"/>
  <c r="P106"/>
  <c r="O106"/>
  <c r="N106"/>
  <c r="M106"/>
  <c r="K105"/>
  <c r="K70"/>
  <c r="AC47"/>
  <c r="AC46"/>
  <c r="AC45"/>
  <c r="AC44"/>
  <c r="AC43"/>
  <c r="AC42"/>
  <c r="AC41"/>
  <c r="AC40"/>
  <c r="Q29"/>
  <c r="P29"/>
  <c r="O29"/>
  <c r="N29"/>
  <c r="M29"/>
  <c r="K28"/>
  <c r="Q27"/>
  <c r="P27"/>
  <c r="O27"/>
  <c r="N27"/>
  <c r="M27"/>
  <c r="Q26"/>
  <c r="P26"/>
  <c r="O26"/>
  <c r="N26"/>
  <c r="M26"/>
  <c r="Q25"/>
  <c r="P25"/>
  <c r="O25"/>
  <c r="N25"/>
  <c r="M25"/>
  <c r="Q24"/>
  <c r="P24"/>
  <c r="O24"/>
  <c r="N24"/>
  <c r="M24"/>
  <c r="Q23"/>
  <c r="P23"/>
  <c r="O23"/>
  <c r="N23"/>
  <c r="M23"/>
  <c r="Q22"/>
  <c r="P22"/>
  <c r="O22"/>
  <c r="N22"/>
  <c r="M22"/>
  <c r="Q20"/>
  <c r="P20"/>
  <c r="O20"/>
  <c r="N20"/>
  <c r="M20"/>
  <c r="Q19"/>
  <c r="P19"/>
  <c r="O19"/>
  <c r="N19"/>
  <c r="M19"/>
  <c r="Q18"/>
  <c r="P18"/>
  <c r="O18"/>
  <c r="N18"/>
  <c r="M18"/>
  <c r="Q17"/>
  <c r="P17"/>
  <c r="O17"/>
  <c r="N17"/>
  <c r="M17"/>
  <c r="Q16"/>
  <c r="P16"/>
  <c r="O16"/>
  <c r="N16"/>
  <c r="M16"/>
  <c r="Q14"/>
  <c r="P14"/>
  <c r="O14"/>
  <c r="N14"/>
  <c r="M14"/>
  <c r="Q13"/>
  <c r="P13"/>
  <c r="O13"/>
  <c r="N13"/>
  <c r="M13"/>
  <c r="Q12"/>
  <c r="P12"/>
  <c r="O12"/>
  <c r="N12"/>
  <c r="M12"/>
  <c r="Q11"/>
  <c r="P11"/>
  <c r="O11"/>
  <c r="N11"/>
  <c r="M11"/>
  <c r="Q10"/>
  <c r="P10"/>
  <c r="O10"/>
  <c r="N10"/>
  <c r="M10"/>
  <c r="F2"/>
  <c r="F131" s="1"/>
  <c r="B2"/>
  <c r="B142" s="1"/>
  <c r="AS5"/>
  <c r="AT18"/>
  <c r="AT16"/>
  <c r="AU16"/>
  <c r="Q105"/>
  <c r="K34" i="69"/>
  <c r="I34"/>
  <c r="L34"/>
  <c r="W105" i="57"/>
  <c r="AT17"/>
  <c r="AK13"/>
  <c r="AH14"/>
  <c r="Q70"/>
  <c r="AJ18"/>
  <c r="AN18"/>
  <c r="AK17"/>
  <c r="AS17"/>
  <c r="AM17"/>
  <c r="AH23"/>
  <c r="AK22"/>
  <c r="AS22"/>
  <c r="AM22"/>
  <c r="AP26"/>
  <c r="AH26"/>
  <c r="AT26"/>
  <c r="AU26"/>
  <c r="AK24"/>
  <c r="AS24"/>
  <c r="AU24"/>
  <c r="AG24"/>
  <c r="AP19"/>
  <c r="AJ19"/>
  <c r="AP16"/>
  <c r="AJ16"/>
  <c r="AT20"/>
  <c r="AP20"/>
  <c r="AT25"/>
  <c r="AN25"/>
  <c r="AM21"/>
  <c r="AS21"/>
  <c r="AP27"/>
  <c r="AT27"/>
  <c r="AU27"/>
  <c r="AT19"/>
  <c r="AU19"/>
  <c r="AJ13"/>
  <c r="AP13"/>
  <c r="AS14"/>
  <c r="AM14"/>
  <c r="AG14"/>
  <c r="AI14" s="1"/>
  <c r="AS15"/>
  <c r="Y28"/>
  <c r="AQ13"/>
  <c r="AT15"/>
  <c r="AU15"/>
  <c r="AQ19"/>
  <c r="AS19"/>
  <c r="AG19"/>
  <c r="AS16"/>
  <c r="AM16"/>
  <c r="AN23"/>
  <c r="AT23"/>
  <c r="AU23"/>
  <c r="AK20"/>
  <c r="AS20"/>
  <c r="AB105"/>
  <c r="AS25"/>
  <c r="AM25"/>
  <c r="AP21"/>
  <c r="AT21"/>
  <c r="AU21"/>
  <c r="AS27"/>
  <c r="AQ27"/>
  <c r="AH18"/>
  <c r="AQ24"/>
  <c r="AT14"/>
  <c r="AU14"/>
  <c r="B74"/>
  <c r="B32"/>
  <c r="B131"/>
  <c r="AB70"/>
  <c r="W28"/>
  <c r="AC28"/>
  <c r="AU12"/>
  <c r="AC70"/>
  <c r="AU17"/>
  <c r="AC105"/>
  <c r="J105"/>
  <c r="B153"/>
  <c r="B120"/>
  <c r="B109"/>
  <c r="W70"/>
  <c r="Q28"/>
  <c r="AU13"/>
  <c r="AU18"/>
  <c r="K23" i="73"/>
  <c r="J23"/>
  <c r="I23"/>
  <c r="L23"/>
  <c r="J28" i="57"/>
  <c r="J70"/>
  <c r="AU25"/>
  <c r="AU20"/>
  <c r="I32" i="69"/>
  <c r="J31" i="65"/>
  <c r="L31"/>
  <c r="I31"/>
  <c r="K31"/>
  <c r="J23" i="69"/>
  <c r="L23"/>
  <c r="I23"/>
  <c r="K23"/>
  <c r="J29" i="65"/>
  <c r="L29"/>
  <c r="I29"/>
  <c r="K29"/>
  <c r="I159" i="57"/>
  <c r="K46" i="69"/>
  <c r="I160" i="57"/>
  <c r="K48" i="73"/>
  <c r="K21" i="69"/>
  <c r="I21"/>
  <c r="L21"/>
  <c r="J21"/>
  <c r="J26" i="73"/>
  <c r="L26"/>
  <c r="I26"/>
  <c r="K26"/>
  <c r="I158" i="57"/>
  <c r="K43" i="65"/>
  <c r="J30"/>
  <c r="L30"/>
  <c r="I30"/>
  <c r="K30"/>
  <c r="J33" i="69"/>
  <c r="L33"/>
  <c r="I33"/>
  <c r="K33"/>
  <c r="J24" i="73"/>
  <c r="L24"/>
  <c r="I24"/>
  <c r="K24"/>
  <c r="J25"/>
  <c r="L25"/>
  <c r="I25"/>
  <c r="K25"/>
  <c r="J22" i="69"/>
  <c r="L22"/>
  <c r="I22"/>
  <c r="K22"/>
  <c r="K28" i="65"/>
  <c r="I28"/>
  <c r="L28"/>
  <c r="J28"/>
  <c r="J35" i="69"/>
  <c r="L35"/>
  <c r="I35"/>
  <c r="K35"/>
  <c r="J24"/>
  <c r="L24"/>
  <c r="I24"/>
  <c r="K24"/>
  <c r="K32"/>
  <c r="I161" i="57"/>
  <c r="L32" i="69"/>
  <c r="J32"/>
  <c r="M158" i="57"/>
  <c r="M159"/>
  <c r="M160"/>
  <c r="F109" l="1"/>
  <c r="F142"/>
  <c r="F153"/>
  <c r="F120"/>
  <c r="J35"/>
  <c r="J77" s="1"/>
  <c r="F32"/>
  <c r="F74"/>
  <c r="F123"/>
  <c r="AJ5"/>
  <c r="G35"/>
  <c r="G77" s="1"/>
  <c r="AR25"/>
  <c r="L24" i="72" s="1"/>
  <c r="P105" i="57"/>
  <c r="N105"/>
  <c r="I105"/>
  <c r="K48" i="72" s="1"/>
  <c r="AL24" i="57"/>
  <c r="K23" i="70" s="1"/>
  <c r="U105" i="57"/>
  <c r="Z105"/>
  <c r="AL23"/>
  <c r="J35" i="66" s="1"/>
  <c r="AR20" i="57"/>
  <c r="J32" i="68" s="1"/>
  <c r="O105" i="57"/>
  <c r="S105"/>
  <c r="M105"/>
  <c r="V105"/>
  <c r="AA105"/>
  <c r="H105" s="1"/>
  <c r="AO21"/>
  <c r="K33" i="67" s="1"/>
  <c r="AK26" i="57"/>
  <c r="AL26" s="1"/>
  <c r="L25" i="70" s="1"/>
  <c r="AL25" i="57"/>
  <c r="K24" i="70" s="1"/>
  <c r="AN26" i="57"/>
  <c r="AO26" s="1"/>
  <c r="K25" i="71" s="1"/>
  <c r="AR21" i="57"/>
  <c r="I33" i="68" s="1"/>
  <c r="Y105" i="57"/>
  <c r="F105" s="1"/>
  <c r="T105"/>
  <c r="G105" s="1"/>
  <c r="AR13"/>
  <c r="K29" i="64" s="1"/>
  <c r="AL19" i="57"/>
  <c r="I24" i="66" s="1"/>
  <c r="AR16" i="57"/>
  <c r="I21" i="68" s="1"/>
  <c r="AI22" i="57"/>
  <c r="I34" i="59" s="1"/>
  <c r="AR23" i="57"/>
  <c r="K35" i="68" s="1"/>
  <c r="AL21" i="57"/>
  <c r="I33" i="66" s="1"/>
  <c r="T70" i="57"/>
  <c r="V70"/>
  <c r="I70" s="1"/>
  <c r="AR19"/>
  <c r="I24" i="68" s="1"/>
  <c r="AR15" i="57"/>
  <c r="L31" i="64" s="1"/>
  <c r="AO14" i="57"/>
  <c r="J30" i="63" s="1"/>
  <c r="AO15" i="57"/>
  <c r="K31" i="63" s="1"/>
  <c r="N70" i="57"/>
  <c r="AI23"/>
  <c r="I35" i="59" s="1"/>
  <c r="AL16" i="57"/>
  <c r="J21" i="66" s="1"/>
  <c r="AI24" i="57"/>
  <c r="K23" i="60" s="1"/>
  <c r="AR24" i="57"/>
  <c r="I23" i="72" s="1"/>
  <c r="AI25" i="57"/>
  <c r="J24" i="60" s="1"/>
  <c r="AO17" i="57"/>
  <c r="L22" i="67" s="1"/>
  <c r="K46" i="59"/>
  <c r="I115" i="57"/>
  <c r="M114" s="1"/>
  <c r="K46" i="68"/>
  <c r="I148" i="57"/>
  <c r="M147" s="1"/>
  <c r="AO19"/>
  <c r="I24" i="67" s="1"/>
  <c r="G70" i="57"/>
  <c r="AI17"/>
  <c r="I22" i="59" s="1"/>
  <c r="AI20" i="57"/>
  <c r="J32" i="59" s="1"/>
  <c r="AG16" i="57"/>
  <c r="AI16" s="1"/>
  <c r="AO22"/>
  <c r="K34" i="67" s="1"/>
  <c r="AP18" i="57"/>
  <c r="AR18" s="1"/>
  <c r="J23" i="68" s="1"/>
  <c r="AO27" i="57"/>
  <c r="I26" i="71" s="1"/>
  <c r="AI21" i="57"/>
  <c r="L33" i="59" s="1"/>
  <c r="AO25" i="57"/>
  <c r="J24" i="71" s="1"/>
  <c r="AI27" i="57"/>
  <c r="K26" i="60" s="1"/>
  <c r="AK18" i="57"/>
  <c r="AL18" s="1"/>
  <c r="AA70"/>
  <c r="H70" s="1"/>
  <c r="AI13"/>
  <c r="L29" i="58" s="1"/>
  <c r="AR27" i="57"/>
  <c r="J26" i="72" s="1"/>
  <c r="J31" i="63"/>
  <c r="AI15" i="57"/>
  <c r="L31" i="58" s="1"/>
  <c r="AO16" i="57"/>
  <c r="L21" i="67" s="1"/>
  <c r="AB28" i="57"/>
  <c r="I28" s="1"/>
  <c r="AL27"/>
  <c r="L26" i="70" s="1"/>
  <c r="AJ14" i="57"/>
  <c r="AL14" s="1"/>
  <c r="Z28"/>
  <c r="AA28"/>
  <c r="H28" s="1"/>
  <c r="I136" s="1"/>
  <c r="AR12"/>
  <c r="K28" i="64" s="1"/>
  <c r="AI12" i="57"/>
  <c r="L28" i="58" s="1"/>
  <c r="AI19" i="57"/>
  <c r="L24" i="59" s="1"/>
  <c r="AL22" i="57"/>
  <c r="L34" i="66" s="1"/>
  <c r="AO23" i="57"/>
  <c r="K35" i="67" s="1"/>
  <c r="O28" i="57"/>
  <c r="I21" i="66"/>
  <c r="L33" i="67"/>
  <c r="AL13" i="57"/>
  <c r="I29" i="62" s="1"/>
  <c r="AR14" i="57"/>
  <c r="J30" i="64" s="1"/>
  <c r="L33" i="68"/>
  <c r="AI26" i="57"/>
  <c r="K25" i="60" s="1"/>
  <c r="AO18" i="57"/>
  <c r="K23" i="67" s="1"/>
  <c r="M28" i="57"/>
  <c r="P28"/>
  <c r="T28"/>
  <c r="G28" s="1"/>
  <c r="U28"/>
  <c r="AO13"/>
  <c r="J29" i="63" s="1"/>
  <c r="AL15" i="57"/>
  <c r="K31" i="62" s="1"/>
  <c r="AI18" i="57"/>
  <c r="J23" i="59" s="1"/>
  <c r="AO20" i="57"/>
  <c r="K32" i="67" s="1"/>
  <c r="AL17" i="57"/>
  <c r="K22" i="66" s="1"/>
  <c r="J33"/>
  <c r="AL20" i="57"/>
  <c r="I32" i="66" s="1"/>
  <c r="AR26" i="57"/>
  <c r="J25" i="72" s="1"/>
  <c r="N28" i="57"/>
  <c r="L24" i="60"/>
  <c r="I25" i="70"/>
  <c r="I23" i="60"/>
  <c r="I32" i="67"/>
  <c r="J34"/>
  <c r="L24" i="66"/>
  <c r="L23" i="70"/>
  <c r="J34" i="68"/>
  <c r="I34"/>
  <c r="L34"/>
  <c r="K34"/>
  <c r="AO12" i="57"/>
  <c r="L30" i="58"/>
  <c r="J30"/>
  <c r="I30"/>
  <c r="K30"/>
  <c r="J25" i="71"/>
  <c r="L34" i="59"/>
  <c r="J22" i="68"/>
  <c r="L22"/>
  <c r="K22"/>
  <c r="I22"/>
  <c r="K23" i="71"/>
  <c r="L23"/>
  <c r="I23"/>
  <c r="J23"/>
  <c r="J24" i="68"/>
  <c r="J31" i="64"/>
  <c r="K21" i="68"/>
  <c r="S28" i="57"/>
  <c r="F28" s="1"/>
  <c r="K35" i="59"/>
  <c r="I29" i="64"/>
  <c r="I33" i="67"/>
  <c r="I22"/>
  <c r="AK12" i="57"/>
  <c r="AL12" s="1"/>
  <c r="L31" i="63"/>
  <c r="K32" i="68"/>
  <c r="F145" i="57"/>
  <c r="AP5"/>
  <c r="I35"/>
  <c r="I77" s="1"/>
  <c r="F134"/>
  <c r="AM5"/>
  <c r="F35"/>
  <c r="J33" i="67" l="1"/>
  <c r="I23" i="70"/>
  <c r="J24" i="66"/>
  <c r="J22" i="59"/>
  <c r="I24" i="60"/>
  <c r="L33" i="66"/>
  <c r="J22" i="67"/>
  <c r="L32" i="68"/>
  <c r="K24" i="66"/>
  <c r="K22" i="59"/>
  <c r="I26" i="60"/>
  <c r="I29" i="63"/>
  <c r="J21" i="68"/>
  <c r="L30" i="63"/>
  <c r="I32" i="68"/>
  <c r="J35" i="59"/>
  <c r="K33" i="68"/>
  <c r="I30" i="63"/>
  <c r="I149" i="57"/>
  <c r="M148" s="1"/>
  <c r="I24" i="72"/>
  <c r="K30" i="63"/>
  <c r="J24" i="72"/>
  <c r="I26"/>
  <c r="J26" i="60"/>
  <c r="K30" i="64"/>
  <c r="J33" i="68"/>
  <c r="K24" i="72"/>
  <c r="L35" i="59"/>
  <c r="I35" i="66"/>
  <c r="K34" i="59"/>
  <c r="I25" i="71"/>
  <c r="I24" i="70"/>
  <c r="L35" i="66"/>
  <c r="I35" i="68"/>
  <c r="L25" i="71"/>
  <c r="K21" i="67"/>
  <c r="J23" i="70"/>
  <c r="I33" i="59"/>
  <c r="J32" i="67"/>
  <c r="J24" i="70"/>
  <c r="I28" i="58"/>
  <c r="L29" i="64"/>
  <c r="K35" i="66"/>
  <c r="L24" i="71"/>
  <c r="J29" i="64"/>
  <c r="L24" i="67"/>
  <c r="J29" i="58"/>
  <c r="L23" i="60"/>
  <c r="K29" i="63"/>
  <c r="L24" i="68"/>
  <c r="I31" i="63"/>
  <c r="M149" i="57"/>
  <c r="K48" i="70"/>
  <c r="I127" i="57"/>
  <c r="M126" s="1"/>
  <c r="I116"/>
  <c r="M115" s="1"/>
  <c r="M116" s="1"/>
  <c r="K48" i="60"/>
  <c r="K48" i="71"/>
  <c r="I138" i="57"/>
  <c r="M137" s="1"/>
  <c r="L21" i="68"/>
  <c r="J34" i="59"/>
  <c r="L24" i="70"/>
  <c r="I26"/>
  <c r="L21" i="66"/>
  <c r="L23" i="67"/>
  <c r="J23" i="60"/>
  <c r="K25" i="70"/>
  <c r="K26" i="71"/>
  <c r="K22" i="67"/>
  <c r="K26" i="70"/>
  <c r="J25"/>
  <c r="K32" i="59"/>
  <c r="K21" i="66"/>
  <c r="I32" i="59"/>
  <c r="J28" i="64"/>
  <c r="J33" i="59"/>
  <c r="K24" i="71"/>
  <c r="J35" i="67"/>
  <c r="L32" i="66"/>
  <c r="K29" i="58"/>
  <c r="L34" i="67"/>
  <c r="K23" i="68"/>
  <c r="K24"/>
  <c r="I24" i="71"/>
  <c r="I31" i="64"/>
  <c r="K33" i="66"/>
  <c r="K23" i="72"/>
  <c r="K29" i="62"/>
  <c r="J35" i="68"/>
  <c r="K26" i="72"/>
  <c r="I29" i="58"/>
  <c r="I25" i="60"/>
  <c r="I34" i="67"/>
  <c r="L22" i="59"/>
  <c r="J31" i="58"/>
  <c r="L30" i="64"/>
  <c r="K24" i="60"/>
  <c r="J24" i="59"/>
  <c r="I35" i="67"/>
  <c r="L35" i="68"/>
  <c r="L23" i="72"/>
  <c r="L26"/>
  <c r="L26" i="60"/>
  <c r="L23" i="59"/>
  <c r="J23" i="72"/>
  <c r="K31" i="64"/>
  <c r="K46" i="67"/>
  <c r="I137" i="57"/>
  <c r="M136" s="1"/>
  <c r="I21" i="59"/>
  <c r="L21"/>
  <c r="K21"/>
  <c r="J21"/>
  <c r="K30" i="62"/>
  <c r="I30"/>
  <c r="J23" i="66"/>
  <c r="L23"/>
  <c r="I23"/>
  <c r="K23"/>
  <c r="K46"/>
  <c r="I126" i="57"/>
  <c r="M125" s="1"/>
  <c r="J24" i="67"/>
  <c r="J21"/>
  <c r="K24" i="59"/>
  <c r="J26" i="70"/>
  <c r="L28" i="64"/>
  <c r="K24" i="67"/>
  <c r="I21"/>
  <c r="K33" i="59"/>
  <c r="I31" i="58"/>
  <c r="J31" i="62"/>
  <c r="J26" i="71"/>
  <c r="I24" i="59"/>
  <c r="L32"/>
  <c r="L35" i="67"/>
  <c r="K28" i="58"/>
  <c r="L26" i="71"/>
  <c r="J32" i="66"/>
  <c r="J29" i="62"/>
  <c r="J25" i="60"/>
  <c r="L23" i="68"/>
  <c r="J28" i="58"/>
  <c r="I147" i="57"/>
  <c r="I150" s="1"/>
  <c r="K43" i="64"/>
  <c r="J34" i="66"/>
  <c r="K23" i="59"/>
  <c r="I25" i="72"/>
  <c r="I28" i="64"/>
  <c r="I22" i="66"/>
  <c r="L32" i="67"/>
  <c r="K31" i="58"/>
  <c r="L29" i="63"/>
  <c r="K34" i="66"/>
  <c r="I34"/>
  <c r="L25" i="72"/>
  <c r="I23" i="67"/>
  <c r="L30" i="62"/>
  <c r="K25" i="72"/>
  <c r="L29" i="62"/>
  <c r="J23" i="67"/>
  <c r="I23" i="59"/>
  <c r="K43" i="62"/>
  <c r="I125" i="57"/>
  <c r="J22" i="66"/>
  <c r="I31" i="62"/>
  <c r="K32" i="66"/>
  <c r="L25" i="60"/>
  <c r="J30" i="62"/>
  <c r="L22" i="66"/>
  <c r="I23" i="68"/>
  <c r="L31" i="62"/>
  <c r="I30" i="64"/>
  <c r="K43" i="63"/>
  <c r="K43" i="58"/>
  <c r="I114" i="57"/>
  <c r="I117" s="1"/>
  <c r="I28" i="62"/>
  <c r="K28"/>
  <c r="J28"/>
  <c r="L28"/>
  <c r="I28" i="63"/>
  <c r="K28"/>
  <c r="J28"/>
  <c r="L28"/>
  <c r="F112" i="57"/>
  <c r="F77"/>
  <c r="I139" l="1"/>
  <c r="I163" s="1"/>
  <c r="M127"/>
  <c r="I128"/>
  <c r="M138"/>
</calcChain>
</file>

<file path=xl/comments1.xml><?xml version="1.0" encoding="utf-8"?>
<comments xmlns="http://schemas.openxmlformats.org/spreadsheetml/2006/main">
  <authors>
    <author>BARBEAU</author>
    <author/>
  </authors>
  <commentList>
    <comment ref="B3" authorId="0">
      <text>
        <r>
          <rPr>
            <b/>
            <sz val="10"/>
            <color indexed="81"/>
            <rFont val="Tahoma"/>
            <family val="2"/>
          </rPr>
          <t xml:space="preserve">Saisir le nom de l'établissement
</t>
        </r>
        <r>
          <rPr>
            <sz val="10"/>
            <color indexed="81"/>
            <rFont val="Tahoma"/>
            <family val="2"/>
          </rPr>
          <t xml:space="preserve">
</t>
        </r>
      </text>
    </comment>
    <comment ref="B4" authorId="0">
      <text>
        <r>
          <rPr>
            <b/>
            <sz val="10"/>
            <color indexed="81"/>
            <rFont val="Tahoma"/>
            <family val="2"/>
          </rPr>
          <t>Saisir la localité</t>
        </r>
      </text>
    </comment>
    <comment ref="B8" authorId="1">
      <text>
        <r>
          <rPr>
            <b/>
            <sz val="8"/>
            <color indexed="8"/>
            <rFont val="Tahoma"/>
            <family val="2"/>
          </rPr>
          <t xml:space="preserve">Saisir le titre du chantier
</t>
        </r>
      </text>
    </comment>
    <comment ref="D13" authorId="0">
      <text>
        <r>
          <rPr>
            <b/>
            <sz val="9"/>
            <color indexed="81"/>
            <rFont val="Tahoma"/>
            <family val="2"/>
          </rPr>
          <t>Saisir le nom du  pilote n°1</t>
        </r>
        <r>
          <rPr>
            <sz val="9"/>
            <color indexed="81"/>
            <rFont val="Tahoma"/>
            <family val="2"/>
          </rPr>
          <t xml:space="preserve">
</t>
        </r>
      </text>
    </comment>
  </commentList>
</comments>
</file>

<file path=xl/comments2.xml><?xml version="1.0" encoding="utf-8"?>
<comments xmlns="http://schemas.openxmlformats.org/spreadsheetml/2006/main">
  <authors>
    <author>BARBEAU</author>
  </authors>
  <commentList>
    <comment ref="A29" authorId="0">
      <text>
        <r>
          <rPr>
            <b/>
            <sz val="20"/>
            <color indexed="81"/>
            <rFont val="Tahoma"/>
            <family val="2"/>
          </rPr>
          <t xml:space="preserve">Pour réaliser un renvoi à la ligne dans une cellule :
                                   Alt + Entrée
</t>
        </r>
      </text>
    </comment>
  </commentList>
</comments>
</file>

<file path=xl/sharedStrings.xml><?xml version="1.0" encoding="utf-8"?>
<sst xmlns="http://schemas.openxmlformats.org/spreadsheetml/2006/main" count="1386" uniqueCount="277">
  <si>
    <t>BTS ELECTROTECHNIQUE</t>
  </si>
  <si>
    <t>Equipe pédagogique</t>
  </si>
  <si>
    <t>Candidat</t>
  </si>
  <si>
    <t>ORGANISATION DE CHANTIER</t>
  </si>
  <si>
    <t>Epreuve E61</t>
  </si>
  <si>
    <t>Planification des tâches</t>
  </si>
  <si>
    <t>Préparation du chantier</t>
  </si>
  <si>
    <t>Activité</t>
  </si>
  <si>
    <t>Réception du chantier</t>
  </si>
  <si>
    <t>Centre d'examen :</t>
  </si>
  <si>
    <t>Candidats</t>
  </si>
  <si>
    <t>Nom</t>
  </si>
  <si>
    <t>Signature</t>
  </si>
  <si>
    <t>/20</t>
  </si>
  <si>
    <t>Pilotage du chantier
+
transmission</t>
  </si>
  <si>
    <t>Application des mesures de sécurité (PPSPS)</t>
  </si>
  <si>
    <t>Observations :</t>
  </si>
  <si>
    <t>Note Globale :</t>
  </si>
  <si>
    <t>CCF1 - Phase d'organisation et planification du chantier</t>
  </si>
  <si>
    <t>CCF2 - Phase de pilotage et réalisation du chantier</t>
  </si>
  <si>
    <t>CCF3 - Phase de réception et contrôle du chantier</t>
  </si>
  <si>
    <t>CCF1 :</t>
  </si>
  <si>
    <t>CCF2 :</t>
  </si>
  <si>
    <t>CCF3 :</t>
  </si>
  <si>
    <t>CHANTIER n°1</t>
  </si>
  <si>
    <t>Intitulé</t>
  </si>
  <si>
    <t>Pilote n°1</t>
  </si>
  <si>
    <t>Pilote n°2</t>
  </si>
  <si>
    <t>Pilote n°3</t>
  </si>
  <si>
    <t>Pilote n°4</t>
  </si>
  <si>
    <t>Pilote n°5</t>
  </si>
  <si>
    <t>Session</t>
  </si>
  <si>
    <t>LA ROCHE SUR YON</t>
  </si>
  <si>
    <t>Lycée De Lattre De Tassigny</t>
  </si>
  <si>
    <t xml:space="preserve">Session </t>
  </si>
  <si>
    <t>Centre 
d'examen</t>
  </si>
  <si>
    <t>Pondération</t>
  </si>
  <si>
    <t>C22  Déterminer les différentes tâches</t>
  </si>
  <si>
    <t>C23  Planifier les tâches</t>
  </si>
  <si>
    <t>Indicateurs</t>
  </si>
  <si>
    <t>C12  Concevoir une procédure</t>
  </si>
  <si>
    <t xml:space="preserve">Recensement  des tâches </t>
  </si>
  <si>
    <t xml:space="preserve">Description des tâches </t>
  </si>
  <si>
    <t>Niveau de décomposition</t>
  </si>
  <si>
    <t>Ordre d'enchaînement des tâches</t>
  </si>
  <si>
    <t>Estimation de la durée des tâches</t>
  </si>
  <si>
    <t xml:space="preserve">Durée de réalisation du chantier </t>
  </si>
  <si>
    <t>Rationalisation des ressources</t>
  </si>
  <si>
    <t>Edition du planning prévisionnel</t>
  </si>
  <si>
    <t xml:space="preserve">Contrôle des constituants </t>
  </si>
  <si>
    <t>C25 Analyser un planning</t>
  </si>
  <si>
    <t>C29 Exercer une responsabilité hiérarchique</t>
  </si>
  <si>
    <t>Critères</t>
  </si>
  <si>
    <t>La dénomination des tâches élémentaires est explicite (verbe pour décrire l'action à mener par les exécutants)</t>
  </si>
  <si>
    <t>La dénomination des tâches récapitulatives résume le contenu de tâches subordonnées</t>
  </si>
  <si>
    <t>Réservation matérielle</t>
  </si>
  <si>
    <t xml:space="preserve">Préparation du matériel </t>
  </si>
  <si>
    <t>Tous les matériels (équipements, outillages) nécessaires ont été recensés dans la liste</t>
  </si>
  <si>
    <t xml:space="preserve">Les risques inhérents aux différentes tâches sont identifiés (travail en hauteur, travail au voisinage…) </t>
  </si>
  <si>
    <t>Les modes opératoires (port des équipement de sécurité…) sont définis</t>
  </si>
  <si>
    <t>Le contrôle (quantité, disponibilité) des constituants a été réalisé sans omission (les constituants manquants sont signalés)</t>
  </si>
  <si>
    <t>Les contrôles et essais sont réalisés dans un ordre logique (avant et après la mise sous tension)</t>
  </si>
  <si>
    <t>Chaque constituant de la liste est identifié et tout constituant non référencé est signalé</t>
  </si>
  <si>
    <t>Les écarts sont commentés</t>
  </si>
  <si>
    <t>Optimisation de la planification</t>
  </si>
  <si>
    <t>Répartition des ressources</t>
  </si>
  <si>
    <t>Les ressources ne sont pas en sur-utilisation</t>
  </si>
  <si>
    <t xml:space="preserve">La durée de réalisation du chantier est optimisée en fonction de la répartition des ressources et de l'ordonnancement des tâches (en accord avec le corrigé du professeur) </t>
  </si>
  <si>
    <t>Le temps de travail entre les ressources humaines est équitable</t>
  </si>
  <si>
    <t>L'ordonnancement des tâches est réalisé au plus tôt sans engendrer de conflit de réalisation</t>
  </si>
  <si>
    <t>L'ordonnancement des tâches est réalisé en simultané lorsque le chantier s'y prête</t>
  </si>
  <si>
    <t>Estimation de la durée des tâches réaliste (à 1ère vue) en fonction du nombre de ressources affectées</t>
  </si>
  <si>
    <t>Les exécutants sont occupés de façon régulière (pas de période d'inactivité prolongée)</t>
  </si>
  <si>
    <t>C26 Contrôler la conformité d'un produit</t>
  </si>
  <si>
    <t>C31 Intervenir sur une installation</t>
  </si>
  <si>
    <t>Remplir les cases dans une échelle de 0 à 5</t>
  </si>
  <si>
    <t>Aucun matériel prévu ne manque sur le chantier</t>
  </si>
  <si>
    <t>Les ressources sont utilisées dès le début du chantier (hors accueil)</t>
  </si>
  <si>
    <t>Les principaux matériels (ex: échafaudage, chariot de manutention, perceuse) sont pris en compte dans les ressources et intégrés dans la planification</t>
  </si>
  <si>
    <t>La répartition des ressources tient compte de la spécificité des tâches: travail en hauteur (2 exécutants), câblage d'une armoire (1 exécutant), 2ème étape de consignation (B2V)</t>
  </si>
  <si>
    <t>La finesse du découpage permet d'attribuer 1 à 2 exécutants par tâche</t>
  </si>
  <si>
    <t>La répartition du travail par exécutant est fidèle au planning prévisionnel</t>
  </si>
  <si>
    <t>Les exécutants sont occupés continuellement</t>
  </si>
  <si>
    <t>Préparation des fiches de travail</t>
  </si>
  <si>
    <t>Une liste des tâches est établie nominativement par exécutant (rapport MS Project)</t>
  </si>
  <si>
    <t>Une liste prévisionnelle des tâches est établie pour chaque période de pilotage (rapport MS Project)</t>
  </si>
  <si>
    <t xml:space="preserve">Le pilote décrit les modifications à apporter et/ou les opérations restant à faire à l'issue du chantier </t>
  </si>
  <si>
    <t>Contrôles et essais</t>
  </si>
  <si>
    <t>Moyenne du chantier</t>
  </si>
  <si>
    <t>Dépannage</t>
  </si>
  <si>
    <t>Activités</t>
  </si>
  <si>
    <t>Critères d'évaluation</t>
  </si>
  <si>
    <t>A</t>
  </si>
  <si>
    <t>B</t>
  </si>
  <si>
    <t>C</t>
  </si>
  <si>
    <t>D</t>
  </si>
  <si>
    <t>Découpage du chantier en tâches</t>
  </si>
  <si>
    <t>Le découpage est cohérent</t>
  </si>
  <si>
    <t>L'ordonnancement des tâches est correct</t>
  </si>
  <si>
    <t>Estimation des durées par tâches</t>
  </si>
  <si>
    <t>Les durées estimées permettent de respecter les délais de réalisation</t>
  </si>
  <si>
    <t>Affectation des ressources</t>
  </si>
  <si>
    <t>La répartition des ressources est appropriée</t>
  </si>
  <si>
    <t>Réservation du matériel</t>
  </si>
  <si>
    <t>Les fiches de réservation sont correctement établies</t>
  </si>
  <si>
    <t>Prise en compte de la sécurité</t>
  </si>
  <si>
    <t>Les consignes de sécurité sont établies pour chaque intervenant</t>
  </si>
  <si>
    <t>Contrôle des constituants</t>
  </si>
  <si>
    <t>Les constituants sont contrôlés et répertoriés</t>
  </si>
  <si>
    <t>Elaboration des fiches de travaux</t>
  </si>
  <si>
    <t>Les fiches de travaux sont établies pour chaque intervenant</t>
  </si>
  <si>
    <t>Animation du chantier</t>
  </si>
  <si>
    <t>Encadrement du chantier</t>
  </si>
  <si>
    <t>Les consignes de sécurité sont respectées</t>
  </si>
  <si>
    <t>Suivi de la qualité des travaux</t>
  </si>
  <si>
    <t>Les travaux sont réalisés suivant les règles de l'art</t>
  </si>
  <si>
    <t>Suivi de l'avancement du chantier</t>
  </si>
  <si>
    <t>La mise à jour du planning est effectuée</t>
  </si>
  <si>
    <t>Transmission des consignes</t>
  </si>
  <si>
    <t>Les consignes aux exécutants sont énoncées; claires et respectées</t>
  </si>
  <si>
    <t>Réception et contrôle du chantier</t>
  </si>
  <si>
    <t>Mise en service</t>
  </si>
  <si>
    <t>La mise en service est réalisée en sécurité</t>
  </si>
  <si>
    <t>Contrôle de la réalisation finale</t>
  </si>
  <si>
    <t>La réalisation est conforme aux exigences du cahier des charges</t>
  </si>
  <si>
    <t>Contrôle de la conformité</t>
  </si>
  <si>
    <t>Les écarts sont clairement notés et commentés</t>
  </si>
  <si>
    <t>La procédure de réception est respectée</t>
  </si>
  <si>
    <t>Elaboration des procédures</t>
  </si>
  <si>
    <t>Elaboration du planning prévisionnel</t>
  </si>
  <si>
    <r>
      <t>Documents servant à l’évaluation </t>
    </r>
    <r>
      <rPr>
        <i/>
        <sz val="8"/>
        <rFont val="Arial"/>
        <family val="2"/>
      </rPr>
      <t>: fiches de travaux, consignes de sécurité, liste du matériel nécessaire, au chantier</t>
    </r>
  </si>
  <si>
    <r>
      <t>Documents servant à l’évaluation </t>
    </r>
    <r>
      <rPr>
        <i/>
        <sz val="8"/>
        <rFont val="Arial"/>
        <family val="2"/>
      </rPr>
      <t>: planning prévisionnel global et individuel, fiche de réservation de matériel, liste du matériel nécessaire au chantier</t>
    </r>
  </si>
  <si>
    <r>
      <t>Documents servant à l’évaluation </t>
    </r>
    <r>
      <rPr>
        <i/>
        <sz val="8"/>
        <rFont val="Arial"/>
        <family val="2"/>
      </rPr>
      <t>: planning réactualisé, bilan personnel</t>
    </r>
  </si>
  <si>
    <r>
      <t>Documents servant à l’évaluation </t>
    </r>
    <r>
      <rPr>
        <i/>
        <sz val="8"/>
        <rFont val="Arial"/>
        <family val="2"/>
      </rPr>
      <t>: fiche recette</t>
    </r>
  </si>
  <si>
    <t>L'ensemble des tâches couvre le chantier dans sa globalité</t>
  </si>
  <si>
    <t>Concevoir une procédure</t>
  </si>
  <si>
    <t>Exercer une responsabilité hiérarchique</t>
  </si>
  <si>
    <t>Académie de NANTES</t>
  </si>
  <si>
    <t>Nom :</t>
  </si>
  <si>
    <t>Etablissement :</t>
  </si>
  <si>
    <t>Prénom :</t>
  </si>
  <si>
    <t>Fiche d’évaluation CCF
Epreuve E61 « organisation de chantier »</t>
  </si>
  <si>
    <t>Dénomination du chantier :</t>
  </si>
  <si>
    <t>Organisation et planification du chantier (CCF1)</t>
  </si>
  <si>
    <t>Organisation et planification du chantier</t>
  </si>
  <si>
    <t>Tâches professionnelles</t>
  </si>
  <si>
    <r>
      <t>T3.1</t>
    </r>
    <r>
      <rPr>
        <sz val="12"/>
        <rFont val="Arial"/>
        <family val="2"/>
      </rPr>
      <t> : Programmer et assurer le suivi de la réalisation de prototypes et d’essai</t>
    </r>
  </si>
  <si>
    <r>
      <t xml:space="preserve">T3.2 : </t>
    </r>
    <r>
      <rPr>
        <sz val="12"/>
        <rFont val="Arial"/>
        <family val="2"/>
      </rPr>
      <t>Assurer le suivi de l'ensemble du cycle achat-vente, depuis la prescription jusqu'à la facturation</t>
    </r>
  </si>
  <si>
    <r>
      <t>T3.3 </t>
    </r>
    <r>
      <rPr>
        <sz val="12"/>
        <rFont val="Arial"/>
        <family val="2"/>
      </rPr>
      <t>: Organiser l'ordonnancement, la logistique et la gestion des flux de matière d'œuvre, à partir des prévisions de commande et des moyens matériels disponibles</t>
    </r>
  </si>
  <si>
    <r>
      <t>T3.4</t>
    </r>
    <r>
      <rPr>
        <sz val="12"/>
        <rFont val="Arial"/>
        <family val="2"/>
      </rPr>
      <t> : Préparer, planifier l'intervention sur un chantier, une installation ou un équipement</t>
    </r>
  </si>
  <si>
    <r>
      <t xml:space="preserve">T3.5 : </t>
    </r>
    <r>
      <rPr>
        <sz val="12"/>
        <rFont val="Arial"/>
        <family val="2"/>
      </rPr>
      <t>Suivre les coûts, les délais et la qualité de réalisation, dans le cadre d’une gestion de projet</t>
    </r>
  </si>
  <si>
    <r>
      <t xml:space="preserve">T3.6 : </t>
    </r>
    <r>
      <rPr>
        <sz val="12"/>
        <rFont val="Arial"/>
        <family val="2"/>
      </rPr>
      <t>Rechercher et décider du recours à la sous-traitance</t>
    </r>
  </si>
  <si>
    <r>
      <t>T4.1 :</t>
    </r>
    <r>
      <rPr>
        <sz val="8"/>
        <rFont val="Arial"/>
        <family val="2"/>
      </rPr>
      <t xml:space="preserve"> </t>
    </r>
    <r>
      <rPr>
        <sz val="12"/>
        <rFont val="Arial"/>
        <family val="2"/>
      </rPr>
      <t>Assurer une responsabilité hiérarchique dans le cadre d'un projet ou d'une réalisation</t>
    </r>
  </si>
  <si>
    <r>
      <t xml:space="preserve">T6.1 : </t>
    </r>
    <r>
      <rPr>
        <sz val="12"/>
        <rFont val="Arial"/>
        <family val="2"/>
      </rPr>
      <t>Organiser des interventions de maintenance, locales ou à distance</t>
    </r>
  </si>
  <si>
    <r>
      <t xml:space="preserve">T7.4 : </t>
    </r>
    <r>
      <rPr>
        <sz val="12"/>
        <rFont val="Arial"/>
        <family val="2"/>
      </rPr>
      <t>Informer le client sur l’état d’avancement des travaux</t>
    </r>
  </si>
  <si>
    <t>Compétences associées</t>
  </si>
  <si>
    <r>
      <t xml:space="preserve">C22
</t>
    </r>
    <r>
      <rPr>
        <sz val="16"/>
        <rFont val="Wingdings"/>
        <charset val="2"/>
      </rPr>
      <t>¨</t>
    </r>
  </si>
  <si>
    <t>Déterminer les différentes tâches</t>
  </si>
  <si>
    <r>
      <t xml:space="preserve">C23
</t>
    </r>
    <r>
      <rPr>
        <sz val="18"/>
        <rFont val="Wingdings"/>
        <charset val="2"/>
      </rPr>
      <t>¨</t>
    </r>
  </si>
  <si>
    <t>Planifier les tâches</t>
  </si>
  <si>
    <r>
      <t xml:space="preserve">C25
</t>
    </r>
    <r>
      <rPr>
        <sz val="18"/>
        <rFont val="Wingdings"/>
        <charset val="2"/>
      </rPr>
      <t>¨</t>
    </r>
  </si>
  <si>
    <t>Analyser un planning</t>
  </si>
  <si>
    <r>
      <t>Documents servant à l’évaluation </t>
    </r>
    <r>
      <rPr>
        <i/>
        <sz val="12"/>
        <rFont val="Arial"/>
        <family val="2"/>
      </rPr>
      <t>: planning prévisionnel global et individuel, fiche de réservation de matériel, liste du matériel nécessaire au chantier</t>
    </r>
  </si>
  <si>
    <t>Appréciation</t>
  </si>
  <si>
    <t>APPRECIATIONS</t>
  </si>
  <si>
    <t>Nom des professeurs :</t>
  </si>
  <si>
    <t>Note intermédiaire :</t>
  </si>
  <si>
    <t>Pilotage et réalisation du chantier (CCF2)</t>
  </si>
  <si>
    <t xml:space="preserve">Pilotage et réalisation du chantier </t>
  </si>
  <si>
    <r>
      <t xml:space="preserve">T1.4 : </t>
    </r>
    <r>
      <rPr>
        <sz val="12"/>
        <rFont val="Arial"/>
        <family val="2"/>
      </rPr>
      <t xml:space="preserve">Réaliser les dossiers techniques de fabrication et d’exécution de chantier </t>
    </r>
  </si>
  <si>
    <r>
      <t xml:space="preserve">T4.1 : </t>
    </r>
    <r>
      <rPr>
        <sz val="12"/>
        <rFont val="Arial"/>
        <family val="2"/>
      </rPr>
      <t xml:space="preserve">Assurer une responsabilité hiérarchique dans le cadre d'un projet ou d'une réalisation </t>
    </r>
  </si>
  <si>
    <r>
      <t xml:space="preserve">T6.1 : </t>
    </r>
    <r>
      <rPr>
        <sz val="12"/>
        <rFont val="Arial"/>
        <family val="2"/>
      </rPr>
      <t xml:space="preserve">Organiser des interventions de maintenance, locales ou à distance  </t>
    </r>
  </si>
  <si>
    <r>
      <t xml:space="preserve">C12
</t>
    </r>
    <r>
      <rPr>
        <sz val="16"/>
        <rFont val="Wingdings"/>
        <charset val="2"/>
      </rPr>
      <t>¨</t>
    </r>
  </si>
  <si>
    <r>
      <t xml:space="preserve">C29
</t>
    </r>
    <r>
      <rPr>
        <sz val="18"/>
        <rFont val="Wingdings"/>
        <charset val="2"/>
      </rPr>
      <t>¨</t>
    </r>
  </si>
  <si>
    <r>
      <t>Documents servant à l’évaluation </t>
    </r>
    <r>
      <rPr>
        <i/>
        <sz val="12"/>
        <rFont val="Arial"/>
        <family val="2"/>
      </rPr>
      <t>: fiches de travaux, consignes de sécurité, liste du matériel nécessaire, au chantier</t>
    </r>
  </si>
  <si>
    <r>
      <t>Documents servant à l’évaluation </t>
    </r>
    <r>
      <rPr>
        <i/>
        <sz val="12"/>
        <rFont val="Arial"/>
        <family val="2"/>
      </rPr>
      <t>: planning réactualisé, bilan personnel</t>
    </r>
  </si>
  <si>
    <t>Réception et contrôle du chantier (CCF3)</t>
  </si>
  <si>
    <t xml:space="preserve">Réception et contrôle du chantier </t>
  </si>
  <si>
    <r>
      <t xml:space="preserve">T3.2 : </t>
    </r>
    <r>
      <rPr>
        <sz val="12"/>
        <rFont val="Arial"/>
        <family val="2"/>
      </rPr>
      <t>Assurer le suivi de l'ensemble du cycle achat-vente, depuis la prescription jusqu'à la facturation</t>
    </r>
  </si>
  <si>
    <r>
      <t xml:space="preserve">T3.5 : </t>
    </r>
    <r>
      <rPr>
        <sz val="12"/>
        <rFont val="Arial"/>
        <family val="2"/>
      </rPr>
      <t>Suivre les coûts, les délais et la qualité de réalisation, dans le cadre d'une gestion de projet</t>
    </r>
  </si>
  <si>
    <r>
      <t xml:space="preserve">T6.2 : </t>
    </r>
    <r>
      <rPr>
        <sz val="12"/>
        <rFont val="Arial"/>
        <family val="2"/>
      </rPr>
      <t xml:space="preserve">Réaliser les réglages, corrections expertises et dépannages sur une installation  </t>
    </r>
  </si>
  <si>
    <r>
      <t xml:space="preserve">C26
</t>
    </r>
    <r>
      <rPr>
        <sz val="16"/>
        <rFont val="Wingdings"/>
        <charset val="2"/>
      </rPr>
      <t>¨</t>
    </r>
  </si>
  <si>
    <t>Contrôler la  conformité d'un produit</t>
  </si>
  <si>
    <r>
      <t xml:space="preserve">C30
</t>
    </r>
    <r>
      <rPr>
        <sz val="16"/>
        <rFont val="Wingdings"/>
        <charset val="2"/>
      </rPr>
      <t>¨</t>
    </r>
  </si>
  <si>
    <t>Ordonnancer des opérations de maintenance</t>
  </si>
  <si>
    <r>
      <t xml:space="preserve">C31
</t>
    </r>
    <r>
      <rPr>
        <sz val="18"/>
        <rFont val="Wingdings"/>
        <charset val="2"/>
      </rPr>
      <t>¨</t>
    </r>
  </si>
  <si>
    <t>Intervenir sur une installation</t>
  </si>
  <si>
    <r>
      <t>Documents servant à l’évaluation </t>
    </r>
    <r>
      <rPr>
        <i/>
        <sz val="12"/>
        <rFont val="Arial"/>
        <family val="2"/>
      </rPr>
      <t>: fiche recette</t>
    </r>
  </si>
  <si>
    <t>APPRECIATIONS GENERALE</t>
  </si>
  <si>
    <t>C23P</t>
  </si>
  <si>
    <t>C25R</t>
  </si>
  <si>
    <t>C23E</t>
  </si>
  <si>
    <t xml:space="preserve">Pondération </t>
  </si>
  <si>
    <t>C22D</t>
  </si>
  <si>
    <t xml:space="preserve">C12O </t>
  </si>
  <si>
    <t>C12S</t>
  </si>
  <si>
    <t>C12C</t>
  </si>
  <si>
    <t>C12T</t>
  </si>
  <si>
    <t xml:space="preserve">C30 </t>
  </si>
  <si>
    <t>C31</t>
  </si>
  <si>
    <t xml:space="preserve">C26C </t>
  </si>
  <si>
    <t xml:space="preserve">C26R </t>
  </si>
  <si>
    <t xml:space="preserve">C29E </t>
  </si>
  <si>
    <t xml:space="preserve">C29Q </t>
  </si>
  <si>
    <t xml:space="preserve">C29A </t>
  </si>
  <si>
    <t>C29T</t>
  </si>
  <si>
    <t>C29E</t>
  </si>
  <si>
    <t>CCF1</t>
  </si>
  <si>
    <t>CCF2</t>
  </si>
  <si>
    <t>CCF3</t>
  </si>
  <si>
    <t>C25</t>
  </si>
  <si>
    <t>C22</t>
  </si>
  <si>
    <t>C23</t>
  </si>
  <si>
    <t>C29</t>
  </si>
  <si>
    <t>C12</t>
  </si>
  <si>
    <t>C26</t>
  </si>
  <si>
    <t>C30</t>
  </si>
  <si>
    <t>Compétences</t>
  </si>
  <si>
    <t>C29Q</t>
  </si>
  <si>
    <t>Le pilote conseille les exécutants et répond à toutes leurs questions relatives à la réalisation du chantier</t>
  </si>
  <si>
    <t>Les consignes de sécurité sont clairement énoncées à tout nouvel arrivant sur le chantier (lecture et signature du PPSPS)</t>
  </si>
  <si>
    <t>Les personnes non autorisées sur le chantier sont interdites d'accès</t>
  </si>
  <si>
    <t>La zone de travail est balisée lorsque le chantier s'y prête</t>
  </si>
  <si>
    <t>C29A</t>
  </si>
  <si>
    <t>Les consignes d'exécution sont entendues et appliquées correctement par les exécutants</t>
  </si>
  <si>
    <t>Le pilote transmet l'attestation “consignation / déconsignation"  contre signature</t>
  </si>
  <si>
    <t>Les contrôles et essais sont réalisés en toute sécurité</t>
  </si>
  <si>
    <t xml:space="preserve">Le délai de livraison du chantier est respecté (les écarts sont commentés…) </t>
  </si>
  <si>
    <t>Le nettoyage du chantier a été effectué conformément à l'état des lieux d'entrée</t>
  </si>
  <si>
    <t xml:space="preserve">En cas de panne, la démarche de localisation de la panne est logique (analyse des schémas, méthode descendante, …)  </t>
  </si>
  <si>
    <t>La recherche de la panne est réalisée en sécurité</t>
  </si>
  <si>
    <t>Dépannage correctif</t>
  </si>
  <si>
    <t>La recherche de la panne est réalisée avec les outils adaptés (voltmètre, ohmètre, shunt, ...)</t>
  </si>
  <si>
    <t>Les tests de vérification (interprétation des mesures, …) attestent du bon fonctionnement de l'ouvrage</t>
  </si>
  <si>
    <t xml:space="preserve">Tous les matériels nouvellement installés sont identifiés (appareillages, câbles, fils, boîtes, …) </t>
  </si>
  <si>
    <t>Le fonctionnement de l'installation répond à la demande du client (cahier des charges)</t>
  </si>
  <si>
    <t>Le dossier de chantier est remis avec tous les documents classés et à jour (schémas annotés pour le plan de récolement)</t>
  </si>
  <si>
    <t>Le montage des équipements (alignement, cotation …) est conforme au cahier des charges</t>
  </si>
  <si>
    <t>Le câblage de l'installation est fidèle aux plans électriques et réalisé dans les règles de l'art</t>
  </si>
  <si>
    <t>Les matériels en nombre limité sont réservés (ex: échafaudage, perceuse, chariot de manutention...)</t>
  </si>
  <si>
    <t>Le pilote suit régulièrement l'état d'avancement des tâches de chaque ouvrier</t>
  </si>
  <si>
    <t>Si besoin, le pilote prend l'initiative de modifier l'ordonnancement des tâches afin d'optimiser les délais de réalisation ou  de faciliter l'exécution de certaines tâches (sans altérer la qualité de la réalisation) ou bien de rajouter un ouvrier afin de respecter les délais de réalisation (en cas de retard sur le chantier)</t>
  </si>
  <si>
    <t>Transmission des consignes 
(entre pilotes)</t>
  </si>
  <si>
    <t>Transmission des consignes
(aux ouvriers)</t>
  </si>
  <si>
    <t>En cas d'imprévu sur le chantier, le pilote ne prend pas d'initiative hasardeuse pouvant entraîner des conséquences irréversibles sur la qualité de la réalisation (il se réfère au professeur)</t>
  </si>
  <si>
    <t xml:space="preserve">La mise à jour du planning est conforme au déroulement réel </t>
  </si>
  <si>
    <t>Le pilote annote le planning initial au fur et à mesure de l'avancement et en cas de modification (rajout de tâches, affectation d’ouvriers supplémentaires, …)</t>
  </si>
  <si>
    <t>Le pilote commente l'état d'avancement du chantier (liste des tâches en cours et à venir) et justifie les adaptations du planning</t>
  </si>
  <si>
    <t>Le pilote transmet les informations utiles au bon déroulement du chantier (points de vigilance, identification des câbles en attente, ...) et les modifications opérées</t>
  </si>
  <si>
    <t>C30 Ordonnancer des opérations de maintenance</t>
  </si>
  <si>
    <t>En cas de panne, le diagnostic est complet et permet d'appréhender l'origine du problème</t>
  </si>
  <si>
    <t>L'action corrective permet d'éliminer le problème</t>
  </si>
  <si>
    <t>La fiche "contrôles et essais" recense la totalité des essais permettant d'attester du bon fonctionnement de l'ouvrage</t>
  </si>
  <si>
    <t>Les moyens mis en œuvre et la procédure (réglage des appareils, connectiques, points de mesures, ...) sont adaptés aux essais : identification des circuits, isolement, continuité, niveau de tension, ordre des phases, équilibrage, protections différentielles</t>
  </si>
  <si>
    <t>Les conditions des essais et les valeurs attendues sont prédéterminées</t>
  </si>
  <si>
    <t>Le chantier est livré sans réserve imputable au pilotage</t>
  </si>
  <si>
    <t xml:space="preserve">L'ouvrage est remis sans dégradation (sol rayé, matériel cassé,…) </t>
  </si>
  <si>
    <t>Décomposition du chantier en tâches</t>
  </si>
  <si>
    <t>Les tâches récapitulatives permettent d'appréhender de façon sommaire les grandes étapes de réalisation du chantier (décomposition limitée à 2 ou 3 niveaux)</t>
  </si>
  <si>
    <t xml:space="preserve">Le planning initial est édité (MS Project) </t>
  </si>
  <si>
    <t>L'autorité du pilote est respectée par les ouvriers</t>
  </si>
  <si>
    <t>Le pilote fait respecter les mesures de sécurité définies dans le PPSPS</t>
  </si>
  <si>
    <t>Le pilote veille à la bonne exécution du chantier suivant les les règles de l'art (ex: utilisation de la pince à sertir,  conformité du câblage)</t>
  </si>
  <si>
    <t xml:space="preserve">Le pilote fait preuve d'une bonne maîtrise du chantier (identification du matériel, procédure de montage, câblage, méthode de réalisation, fonctionnement attendu) </t>
  </si>
  <si>
    <t>Nbre points</t>
  </si>
  <si>
    <t>Note pondérée /20</t>
  </si>
  <si>
    <t xml:space="preserve">SESSION : </t>
  </si>
  <si>
    <t>INTITULÉ :</t>
  </si>
  <si>
    <t>DUPOND</t>
  </si>
  <si>
    <t>DURAND</t>
  </si>
  <si>
    <t>XXXXXXX</t>
  </si>
  <si>
    <t>YYYYYYY</t>
  </si>
  <si>
    <t>Victor</t>
  </si>
  <si>
    <t>Charles</t>
  </si>
  <si>
    <t>Jean</t>
  </si>
  <si>
    <t>Serge</t>
  </si>
  <si>
    <t>Chantier ZZZZZZZZZZZZZZZZZZZZZ</t>
  </si>
</sst>
</file>

<file path=xl/styles.xml><?xml version="1.0" encoding="utf-8"?>
<styleSheet xmlns="http://schemas.openxmlformats.org/spreadsheetml/2006/main">
  <numFmts count="1">
    <numFmt numFmtId="164" formatCode="0.0"/>
  </numFmts>
  <fonts count="59">
    <font>
      <sz val="10"/>
      <name val="Arial"/>
    </font>
    <font>
      <sz val="11"/>
      <color indexed="8"/>
      <name val="Calibri"/>
      <family val="2"/>
    </font>
    <font>
      <b/>
      <sz val="12"/>
      <name val="Arial"/>
      <family val="2"/>
    </font>
    <font>
      <sz val="12"/>
      <name val="Arial"/>
      <family val="2"/>
    </font>
    <font>
      <sz val="36"/>
      <name val="Arial"/>
      <family val="2"/>
    </font>
    <font>
      <sz val="28"/>
      <name val="Arial"/>
      <family val="2"/>
    </font>
    <font>
      <sz val="14"/>
      <name val="Arial"/>
      <family val="2"/>
    </font>
    <font>
      <b/>
      <sz val="16"/>
      <name val="Arial"/>
      <family val="2"/>
    </font>
    <font>
      <sz val="26"/>
      <name val="Arial"/>
      <family val="2"/>
    </font>
    <font>
      <sz val="32"/>
      <name val="Arial"/>
      <family val="2"/>
    </font>
    <font>
      <b/>
      <sz val="28"/>
      <name val="Arial"/>
      <family val="2"/>
    </font>
    <font>
      <b/>
      <sz val="36"/>
      <name val="Arial"/>
      <family val="2"/>
    </font>
    <font>
      <b/>
      <u/>
      <sz val="26"/>
      <name val="Arial"/>
      <family val="2"/>
    </font>
    <font>
      <sz val="16"/>
      <name val="Arial"/>
      <family val="2"/>
    </font>
    <font>
      <b/>
      <sz val="18"/>
      <name val="Arial"/>
      <family val="2"/>
    </font>
    <font>
      <b/>
      <sz val="40"/>
      <name val="Arial"/>
      <family val="2"/>
    </font>
    <font>
      <sz val="22"/>
      <name val="Arial"/>
      <family val="2"/>
    </font>
    <font>
      <u/>
      <sz val="16"/>
      <name val="Arial"/>
      <family val="2"/>
    </font>
    <font>
      <sz val="18"/>
      <name val="Arial"/>
      <family val="2"/>
    </font>
    <font>
      <sz val="20"/>
      <name val="Arial"/>
      <family val="2"/>
    </font>
    <font>
      <b/>
      <sz val="10"/>
      <color indexed="81"/>
      <name val="Tahoma"/>
      <family val="2"/>
    </font>
    <font>
      <sz val="10"/>
      <color indexed="81"/>
      <name val="Tahoma"/>
      <family val="2"/>
    </font>
    <font>
      <b/>
      <sz val="9"/>
      <color indexed="81"/>
      <name val="Tahoma"/>
      <family val="2"/>
    </font>
    <font>
      <sz val="9"/>
      <color indexed="81"/>
      <name val="Tahoma"/>
      <family val="2"/>
    </font>
    <font>
      <b/>
      <sz val="20"/>
      <color indexed="81"/>
      <name val="Tahoma"/>
      <family val="2"/>
    </font>
    <font>
      <sz val="10"/>
      <name val="Arial"/>
      <family val="2"/>
    </font>
    <font>
      <sz val="10"/>
      <name val="Arial"/>
      <family val="2"/>
    </font>
    <font>
      <b/>
      <sz val="48"/>
      <name val="Arial"/>
      <family val="2"/>
    </font>
    <font>
      <sz val="22"/>
      <color indexed="10"/>
      <name val="Arial"/>
      <family val="2"/>
    </font>
    <font>
      <b/>
      <sz val="28"/>
      <color indexed="10"/>
      <name val="Arial"/>
      <family val="2"/>
    </font>
    <font>
      <sz val="10"/>
      <color indexed="9"/>
      <name val="Arial"/>
      <family val="2"/>
    </font>
    <font>
      <sz val="22"/>
      <color indexed="10"/>
      <name val="Arial"/>
      <family val="2"/>
    </font>
    <font>
      <b/>
      <sz val="28"/>
      <color indexed="8"/>
      <name val="Arial"/>
      <family val="2"/>
    </font>
    <font>
      <b/>
      <sz val="48"/>
      <color indexed="10"/>
      <name val="Arial"/>
      <family val="2"/>
    </font>
    <font>
      <sz val="28"/>
      <color indexed="10"/>
      <name val="Arial"/>
      <family val="2"/>
    </font>
    <font>
      <sz val="20"/>
      <color indexed="10"/>
      <name val="Arial"/>
      <family val="2"/>
    </font>
    <font>
      <sz val="8"/>
      <name val="Arial"/>
      <family val="2"/>
    </font>
    <font>
      <sz val="12"/>
      <name val="Arial"/>
      <family val="2"/>
    </font>
    <font>
      <sz val="10"/>
      <name val="Arial"/>
      <family val="2"/>
    </font>
    <font>
      <i/>
      <u/>
      <sz val="12"/>
      <name val="Arial"/>
      <family val="2"/>
    </font>
    <font>
      <i/>
      <u/>
      <sz val="8"/>
      <name val="Arial"/>
      <family val="2"/>
    </font>
    <font>
      <i/>
      <sz val="8"/>
      <name val="Arial"/>
      <family val="2"/>
    </font>
    <font>
      <b/>
      <sz val="8"/>
      <color indexed="8"/>
      <name val="Tahoma"/>
      <family val="2"/>
    </font>
    <font>
      <b/>
      <i/>
      <sz val="10"/>
      <name val="Arial"/>
      <family val="2"/>
    </font>
    <font>
      <i/>
      <sz val="10"/>
      <name val="Arial"/>
      <family val="2"/>
    </font>
    <font>
      <b/>
      <sz val="10"/>
      <name val="Arial"/>
      <family val="2"/>
    </font>
    <font>
      <b/>
      <i/>
      <sz val="14"/>
      <name val="Arial"/>
      <family val="2"/>
    </font>
    <font>
      <sz val="16"/>
      <name val="Wingdings"/>
      <charset val="2"/>
    </font>
    <font>
      <sz val="18"/>
      <name val="Wingdings"/>
      <charset val="2"/>
    </font>
    <font>
      <sz val="10"/>
      <name val="Wingdings"/>
      <charset val="2"/>
    </font>
    <font>
      <i/>
      <sz val="12"/>
      <name val="Arial"/>
      <family val="2"/>
    </font>
    <font>
      <b/>
      <sz val="14"/>
      <name val="Arial"/>
      <family val="2"/>
    </font>
    <font>
      <b/>
      <sz val="20"/>
      <name val="Arial"/>
      <family val="2"/>
    </font>
    <font>
      <b/>
      <sz val="22"/>
      <name val="Arial"/>
      <family val="2"/>
    </font>
    <font>
      <sz val="11"/>
      <name val="Arial"/>
      <family val="2"/>
    </font>
    <font>
      <i/>
      <sz val="20"/>
      <color indexed="10"/>
      <name val="Arial"/>
      <family val="2"/>
    </font>
    <font>
      <sz val="11"/>
      <color theme="1"/>
      <name val="Calibri"/>
      <family val="2"/>
      <scheme val="minor"/>
    </font>
    <font>
      <sz val="10"/>
      <color rgb="FFFF0000"/>
      <name val="Arial"/>
      <family val="2"/>
    </font>
    <font>
      <sz val="20"/>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13"/>
        <bgColor indexed="64"/>
      </patternFill>
    </fill>
    <fill>
      <patternFill patternType="solid">
        <fgColor indexed="40"/>
        <bgColor indexed="64"/>
      </patternFill>
    </fill>
    <fill>
      <patternFill patternType="solid">
        <fgColor indexed="50"/>
        <bgColor indexed="64"/>
      </patternFill>
    </fill>
    <fill>
      <patternFill patternType="solid">
        <fgColor indexed="43"/>
        <bgColor indexed="64"/>
      </patternFill>
    </fill>
    <fill>
      <patternFill patternType="solid">
        <fgColor indexed="11"/>
        <bgColor indexed="64"/>
      </patternFill>
    </fill>
    <fill>
      <patternFill patternType="solid">
        <fgColor rgb="FFFFFF00"/>
        <bgColor indexed="64"/>
      </patternFill>
    </fill>
  </fills>
  <borders count="95">
    <border>
      <left/>
      <right/>
      <top/>
      <bottom/>
      <diagonal/>
    </border>
    <border>
      <left style="medium">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s>
  <cellStyleXfs count="5">
    <xf numFmtId="0" fontId="0" fillId="0" borderId="0"/>
    <xf numFmtId="0" fontId="25" fillId="0" borderId="0"/>
    <xf numFmtId="0" fontId="56" fillId="0" borderId="0"/>
    <xf numFmtId="9" fontId="25" fillId="0" borderId="0" applyFont="0" applyFill="0" applyBorder="0" applyAlignment="0" applyProtection="0"/>
    <xf numFmtId="9" fontId="26" fillId="0" borderId="0" applyFont="0" applyFill="0" applyBorder="0" applyAlignment="0" applyProtection="0"/>
  </cellStyleXfs>
  <cellXfs count="591">
    <xf numFmtId="0" fontId="0" fillId="0" borderId="0" xfId="0"/>
    <xf numFmtId="0" fontId="0" fillId="0" borderId="0" xfId="0" applyAlignment="1">
      <alignment horizontal="center"/>
    </xf>
    <xf numFmtId="0" fontId="3" fillId="0" borderId="0" xfId="0" applyFont="1"/>
    <xf numFmtId="0" fontId="0" fillId="0" borderId="0" xfId="0" applyBorder="1"/>
    <xf numFmtId="0" fontId="0" fillId="0" borderId="0" xfId="0" applyAlignment="1">
      <alignment horizontal="center" vertical="center"/>
    </xf>
    <xf numFmtId="0" fontId="13" fillId="0" borderId="1" xfId="0" applyFont="1" applyBorder="1" applyAlignment="1">
      <alignment horizontal="center" vertical="center"/>
    </xf>
    <xf numFmtId="0" fontId="0" fillId="0" borderId="0" xfId="0" applyBorder="1" applyAlignment="1">
      <alignment horizontal="center"/>
    </xf>
    <xf numFmtId="0" fontId="14" fillId="2" borderId="2" xfId="0" applyFont="1" applyFill="1" applyBorder="1" applyAlignment="1">
      <alignment horizontal="center" vertical="center"/>
    </xf>
    <xf numFmtId="0" fontId="12" fillId="0" borderId="0" xfId="0" applyFont="1" applyBorder="1" applyAlignment="1">
      <alignment horizontal="left" vertical="top"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right" vertical="top"/>
    </xf>
    <xf numFmtId="0" fontId="11" fillId="0" borderId="3" xfId="0" applyFont="1" applyBorder="1" applyAlignment="1">
      <alignment horizontal="center" vertical="center" wrapText="1"/>
    </xf>
    <xf numFmtId="0" fontId="4" fillId="3" borderId="3" xfId="0" applyFont="1" applyFill="1" applyBorder="1" applyAlignment="1">
      <alignment horizontal="center" vertical="center"/>
    </xf>
    <xf numFmtId="0" fontId="13" fillId="0" borderId="0" xfId="0" applyFont="1" applyBorder="1" applyAlignment="1">
      <alignment horizontal="left" vertical="center"/>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18" fillId="0" borderId="0" xfId="0" applyFont="1"/>
    <xf numFmtId="0" fontId="29"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1" fillId="4" borderId="9" xfId="0" applyFont="1" applyFill="1" applyBorder="1" applyAlignment="1">
      <alignment horizontal="center" vertical="center"/>
    </xf>
    <xf numFmtId="0" fontId="30" fillId="0" borderId="0" xfId="0" applyFont="1" applyAlignment="1">
      <alignment horizontal="center" vertical="center"/>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11" fillId="0" borderId="18" xfId="0" applyFont="1" applyBorder="1" applyAlignment="1">
      <alignment horizontal="right" vertical="center" wrapText="1"/>
    </xf>
    <xf numFmtId="0" fontId="0" fillId="0" borderId="0" xfId="0" applyAlignment="1">
      <alignment vertical="center"/>
    </xf>
    <xf numFmtId="0" fontId="7" fillId="0" borderId="19" xfId="0" applyFont="1" applyBorder="1" applyAlignment="1">
      <alignment horizontal="center" vertical="center"/>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16" fillId="5" borderId="23" xfId="0" applyFont="1" applyFill="1" applyBorder="1" applyAlignment="1">
      <alignment horizontal="center" vertical="center"/>
    </xf>
    <xf numFmtId="0" fontId="16" fillId="5" borderId="33" xfId="0" applyFont="1" applyFill="1" applyBorder="1" applyAlignment="1">
      <alignment horizontal="center" vertical="center"/>
    </xf>
    <xf numFmtId="0" fontId="16" fillId="5" borderId="34" xfId="0" applyFont="1" applyFill="1" applyBorder="1" applyAlignment="1">
      <alignment horizontal="center" vertical="center"/>
    </xf>
    <xf numFmtId="0" fontId="32" fillId="5" borderId="19" xfId="0" applyFont="1" applyFill="1" applyBorder="1" applyAlignment="1">
      <alignment horizontal="center" vertical="center" wrapText="1"/>
    </xf>
    <xf numFmtId="0" fontId="14" fillId="2" borderId="18" xfId="0" applyFont="1" applyFill="1" applyBorder="1" applyAlignment="1">
      <alignment horizontal="center" vertical="center"/>
    </xf>
    <xf numFmtId="0" fontId="31" fillId="0" borderId="20" xfId="0" applyFont="1" applyBorder="1" applyAlignment="1" applyProtection="1">
      <alignment horizontal="center" vertical="center"/>
      <protection locked="0"/>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3" fillId="0" borderId="36" xfId="0" applyFont="1" applyBorder="1" applyAlignment="1">
      <alignment vertical="center" wrapText="1"/>
    </xf>
    <xf numFmtId="0" fontId="13" fillId="0" borderId="38" xfId="0" applyFont="1" applyBorder="1" applyAlignment="1">
      <alignment vertical="center" wrapText="1"/>
    </xf>
    <xf numFmtId="0" fontId="13" fillId="0" borderId="38" xfId="0" applyFont="1" applyBorder="1" applyAlignment="1">
      <alignment horizontal="left" vertical="center" wrapText="1"/>
    </xf>
    <xf numFmtId="0" fontId="31" fillId="0" borderId="39" xfId="0" applyFont="1" applyBorder="1" applyAlignment="1" applyProtection="1">
      <alignment horizontal="center" vertical="center"/>
      <protection locked="0"/>
    </xf>
    <xf numFmtId="0" fontId="13" fillId="0" borderId="40" xfId="0" applyFont="1" applyBorder="1" applyAlignment="1">
      <alignment vertical="center" wrapText="1"/>
    </xf>
    <xf numFmtId="0" fontId="16" fillId="5" borderId="41" xfId="0" applyFont="1" applyFill="1" applyBorder="1" applyAlignment="1">
      <alignment horizontal="center" vertical="center"/>
    </xf>
    <xf numFmtId="0" fontId="31" fillId="0" borderId="42" xfId="0" applyFont="1" applyBorder="1" applyAlignment="1" applyProtection="1">
      <alignment horizontal="center" vertical="center"/>
      <protection locked="0"/>
    </xf>
    <xf numFmtId="0" fontId="13" fillId="0" borderId="34" xfId="0" applyFont="1" applyBorder="1" applyAlignment="1">
      <alignment vertical="center" wrapText="1"/>
    </xf>
    <xf numFmtId="0" fontId="31" fillId="0" borderId="16" xfId="0" applyNumberFormat="1" applyFont="1" applyBorder="1" applyAlignment="1" applyProtection="1">
      <alignment horizontal="center" vertical="center"/>
      <protection locked="0"/>
    </xf>
    <xf numFmtId="0" fontId="31" fillId="0" borderId="17" xfId="0" applyNumberFormat="1" applyFont="1" applyBorder="1" applyAlignment="1" applyProtection="1">
      <alignment horizontal="center" vertical="center"/>
      <protection locked="0"/>
    </xf>
    <xf numFmtId="0" fontId="31" fillId="0" borderId="22" xfId="0" applyNumberFormat="1" applyFont="1" applyBorder="1" applyAlignment="1" applyProtection="1">
      <alignment horizontal="center" vertical="center"/>
      <protection locked="0"/>
    </xf>
    <xf numFmtId="0" fontId="31" fillId="0" borderId="15" xfId="0" applyNumberFormat="1" applyFont="1" applyBorder="1" applyAlignment="1" applyProtection="1">
      <alignment horizontal="center" vertical="center"/>
      <protection locked="0"/>
    </xf>
    <xf numFmtId="0" fontId="31" fillId="0" borderId="32" xfId="0" applyNumberFormat="1" applyFont="1" applyBorder="1" applyAlignment="1" applyProtection="1">
      <alignment horizontal="center" vertical="center"/>
      <protection locked="0"/>
    </xf>
    <xf numFmtId="0" fontId="31" fillId="0" borderId="22" xfId="3" applyNumberFormat="1" applyFont="1" applyBorder="1" applyAlignment="1" applyProtection="1">
      <alignment horizontal="center" vertical="center"/>
      <protection locked="0"/>
    </xf>
    <xf numFmtId="0" fontId="31" fillId="0" borderId="1" xfId="0" applyNumberFormat="1" applyFont="1" applyBorder="1" applyAlignment="1" applyProtection="1">
      <alignment horizontal="center" vertical="center"/>
      <protection locked="0"/>
    </xf>
    <xf numFmtId="0" fontId="31" fillId="0" borderId="43" xfId="0" applyNumberFormat="1" applyFont="1" applyBorder="1" applyAlignment="1" applyProtection="1">
      <alignment horizontal="center" vertical="center"/>
      <protection locked="0"/>
    </xf>
    <xf numFmtId="0" fontId="31" fillId="0" borderId="0" xfId="0" applyNumberFormat="1" applyFont="1" applyBorder="1" applyAlignment="1" applyProtection="1">
      <alignment horizontal="center" vertical="center"/>
      <protection locked="0"/>
    </xf>
    <xf numFmtId="0" fontId="31" fillId="0" borderId="24" xfId="0" applyNumberFormat="1" applyFont="1" applyBorder="1" applyAlignment="1" applyProtection="1">
      <alignment horizontal="center" vertical="center"/>
      <protection locked="0"/>
    </xf>
    <xf numFmtId="0" fontId="31" fillId="0" borderId="25" xfId="0" applyNumberFormat="1" applyFont="1" applyBorder="1" applyAlignment="1" applyProtection="1">
      <alignment horizontal="center" vertical="center"/>
      <protection locked="0"/>
    </xf>
    <xf numFmtId="0" fontId="31" fillId="0" borderId="30" xfId="0" applyNumberFormat="1" applyFont="1" applyBorder="1" applyAlignment="1" applyProtection="1">
      <alignment horizontal="center" vertical="center"/>
      <protection locked="0"/>
    </xf>
    <xf numFmtId="0" fontId="31" fillId="0" borderId="29" xfId="0" applyNumberFormat="1" applyFont="1" applyBorder="1" applyAlignment="1" applyProtection="1">
      <alignment horizontal="center" vertical="center"/>
      <protection locked="0"/>
    </xf>
    <xf numFmtId="0" fontId="31" fillId="0" borderId="20" xfId="0" applyNumberFormat="1" applyFont="1" applyBorder="1" applyAlignment="1" applyProtection="1">
      <alignment horizontal="center" vertical="center"/>
      <protection locked="0"/>
    </xf>
    <xf numFmtId="0" fontId="31" fillId="0" borderId="44" xfId="0" applyFont="1" applyBorder="1" applyAlignment="1" applyProtection="1">
      <alignment horizontal="center" vertical="center"/>
      <protection locked="0"/>
    </xf>
    <xf numFmtId="0" fontId="13" fillId="0" borderId="45" xfId="0" applyFont="1" applyBorder="1" applyAlignment="1">
      <alignment horizontal="left" vertical="center" wrapText="1"/>
    </xf>
    <xf numFmtId="0" fontId="31" fillId="0" borderId="46" xfId="0" applyFont="1" applyBorder="1" applyAlignment="1" applyProtection="1">
      <alignment horizontal="center" vertical="center"/>
      <protection locked="0"/>
    </xf>
    <xf numFmtId="0" fontId="31" fillId="0" borderId="43" xfId="0" applyFont="1" applyBorder="1" applyAlignment="1" applyProtection="1">
      <alignment horizontal="center" vertical="center"/>
      <protection locked="0"/>
    </xf>
    <xf numFmtId="0" fontId="13" fillId="0" borderId="47" xfId="0" applyFont="1" applyBorder="1" applyAlignment="1">
      <alignment vertical="center" wrapText="1"/>
    </xf>
    <xf numFmtId="0" fontId="16" fillId="5" borderId="48" xfId="0" applyFont="1" applyFill="1" applyBorder="1" applyAlignment="1">
      <alignment horizontal="center" vertical="center"/>
    </xf>
    <xf numFmtId="0" fontId="13" fillId="0" borderId="45" xfId="0" applyFont="1" applyBorder="1" applyAlignment="1">
      <alignment vertical="center" wrapText="1"/>
    </xf>
    <xf numFmtId="0" fontId="31" fillId="0" borderId="1"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13" fillId="0" borderId="49" xfId="0" applyFont="1" applyBorder="1" applyAlignment="1">
      <alignment vertical="center" wrapText="1"/>
    </xf>
    <xf numFmtId="0" fontId="31" fillId="0" borderId="46" xfId="0" applyNumberFormat="1" applyFont="1" applyBorder="1" applyAlignment="1" applyProtection="1">
      <alignment horizontal="center" vertical="center"/>
      <protection locked="0"/>
    </xf>
    <xf numFmtId="0" fontId="13" fillId="0" borderId="6" xfId="0" applyFont="1" applyBorder="1" applyAlignment="1">
      <alignment vertical="center" wrapText="1"/>
    </xf>
    <xf numFmtId="0" fontId="31" fillId="0" borderId="18" xfId="0" applyNumberFormat="1" applyFont="1" applyBorder="1" applyAlignment="1" applyProtection="1">
      <alignment horizontal="center" vertical="center"/>
      <protection locked="0"/>
    </xf>
    <xf numFmtId="0" fontId="31" fillId="0" borderId="5" xfId="0" applyNumberFormat="1" applyFont="1" applyBorder="1" applyAlignment="1" applyProtection="1">
      <alignment horizontal="center" vertical="center"/>
      <protection locked="0"/>
    </xf>
    <xf numFmtId="0" fontId="31" fillId="0" borderId="50" xfId="0" applyNumberFormat="1" applyFont="1" applyBorder="1" applyAlignment="1" applyProtection="1">
      <alignment horizontal="center" vertical="center"/>
      <protection locked="0"/>
    </xf>
    <xf numFmtId="0" fontId="16" fillId="5" borderId="19" xfId="0" applyFont="1" applyFill="1" applyBorder="1" applyAlignment="1">
      <alignment horizontal="center" vertical="center"/>
    </xf>
    <xf numFmtId="0" fontId="31" fillId="0" borderId="51" xfId="0" applyNumberFormat="1" applyFont="1" applyBorder="1" applyAlignment="1" applyProtection="1">
      <alignment horizontal="center" vertical="center"/>
      <protection locked="0"/>
    </xf>
    <xf numFmtId="0" fontId="31" fillId="0" borderId="42" xfId="0" applyNumberFormat="1" applyFont="1" applyBorder="1" applyAlignment="1" applyProtection="1">
      <alignment horizontal="center" vertical="center"/>
      <protection locked="0"/>
    </xf>
    <xf numFmtId="0" fontId="31" fillId="0" borderId="52" xfId="0" applyNumberFormat="1" applyFont="1" applyBorder="1" applyAlignment="1" applyProtection="1">
      <alignment horizontal="center" vertical="center"/>
      <protection locked="0"/>
    </xf>
    <xf numFmtId="0" fontId="16" fillId="6" borderId="53" xfId="0" applyFont="1" applyFill="1" applyBorder="1" applyAlignment="1">
      <alignment horizontal="center" vertical="center"/>
    </xf>
    <xf numFmtId="0" fontId="16" fillId="6" borderId="41"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54" xfId="0" applyFont="1" applyFill="1" applyBorder="1" applyAlignment="1">
      <alignment horizontal="center" vertical="center"/>
    </xf>
    <xf numFmtId="0" fontId="16" fillId="6" borderId="34"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48" xfId="0" applyFont="1" applyFill="1" applyBorder="1" applyAlignment="1">
      <alignment horizontal="center" vertical="center"/>
    </xf>
    <xf numFmtId="0" fontId="32" fillId="6" borderId="19" xfId="0" applyFont="1" applyFill="1" applyBorder="1" applyAlignment="1">
      <alignment horizontal="center" vertical="center" wrapText="1"/>
    </xf>
    <xf numFmtId="0" fontId="16" fillId="7" borderId="53" xfId="0" applyFont="1" applyFill="1" applyBorder="1" applyAlignment="1">
      <alignment horizontal="center" vertical="center"/>
    </xf>
    <xf numFmtId="0" fontId="16" fillId="7" borderId="54" xfId="0" applyFont="1" applyFill="1" applyBorder="1" applyAlignment="1">
      <alignment horizontal="center" vertical="center"/>
    </xf>
    <xf numFmtId="0" fontId="16" fillId="7" borderId="33" xfId="0" applyFont="1" applyFill="1" applyBorder="1" applyAlignment="1" applyProtection="1">
      <alignment horizontal="center" vertical="center"/>
      <protection locked="0"/>
    </xf>
    <xf numFmtId="0" fontId="29" fillId="8" borderId="4"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10" fillId="7" borderId="19" xfId="0" applyFont="1" applyFill="1" applyBorder="1" applyAlignment="1">
      <alignment horizontal="center" vertical="center"/>
    </xf>
    <xf numFmtId="0" fontId="16" fillId="7" borderId="41" xfId="0" applyFont="1" applyFill="1" applyBorder="1" applyAlignment="1">
      <alignment horizontal="center" vertical="center"/>
    </xf>
    <xf numFmtId="0" fontId="7" fillId="0" borderId="18" xfId="0" applyFont="1" applyBorder="1" applyAlignment="1">
      <alignment horizontal="right" vertical="center"/>
    </xf>
    <xf numFmtId="0" fontId="7" fillId="0" borderId="50" xfId="0" applyFont="1" applyBorder="1" applyAlignment="1">
      <alignment horizontal="right" vertical="center"/>
    </xf>
    <xf numFmtId="0" fontId="27" fillId="0" borderId="50" xfId="0" applyFont="1" applyBorder="1" applyAlignment="1">
      <alignment horizontal="right" vertical="center"/>
    </xf>
    <xf numFmtId="0" fontId="0" fillId="0" borderId="50" xfId="0" applyBorder="1"/>
    <xf numFmtId="0" fontId="31" fillId="0" borderId="3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45" xfId="0" applyFont="1" applyBorder="1" applyAlignment="1" applyProtection="1">
      <alignment horizontal="center" vertical="center"/>
      <protection locked="0"/>
    </xf>
    <xf numFmtId="0" fontId="31" fillId="0" borderId="0" xfId="0" quotePrefix="1" applyNumberFormat="1"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31" fillId="0" borderId="49" xfId="0" applyNumberFormat="1" applyFont="1" applyBorder="1" applyAlignment="1" applyProtection="1">
      <alignment horizontal="center" vertical="center"/>
      <protection locked="0"/>
    </xf>
    <xf numFmtId="0" fontId="31" fillId="0" borderId="35" xfId="0" applyNumberFormat="1" applyFont="1" applyBorder="1" applyAlignment="1" applyProtection="1">
      <alignment horizontal="center" vertical="center"/>
      <protection locked="0"/>
    </xf>
    <xf numFmtId="0" fontId="31" fillId="0" borderId="36" xfId="0" applyNumberFormat="1" applyFont="1" applyBorder="1" applyAlignment="1" applyProtection="1">
      <alignment horizontal="center" vertical="center"/>
      <protection locked="0"/>
    </xf>
    <xf numFmtId="0" fontId="31" fillId="0" borderId="45" xfId="0" applyNumberFormat="1" applyFont="1" applyBorder="1" applyAlignment="1" applyProtection="1">
      <alignment horizontal="center" vertical="center"/>
      <protection locked="0"/>
    </xf>
    <xf numFmtId="0" fontId="31" fillId="0" borderId="47" xfId="0" applyNumberFormat="1" applyFont="1" applyBorder="1" applyAlignment="1" applyProtection="1">
      <alignment horizontal="center" vertical="center"/>
      <protection locked="0"/>
    </xf>
    <xf numFmtId="0" fontId="31" fillId="0" borderId="6" xfId="0" applyNumberFormat="1" applyFont="1" applyBorder="1" applyAlignment="1" applyProtection="1">
      <alignment horizontal="center" vertical="center"/>
      <protection locked="0"/>
    </xf>
    <xf numFmtId="0" fontId="31" fillId="0" borderId="40" xfId="0" applyNumberFormat="1"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7" xfId="0" applyFont="1" applyBorder="1" applyAlignment="1" applyProtection="1">
      <alignment horizontal="center" vertical="center"/>
      <protection locked="0"/>
    </xf>
    <xf numFmtId="0" fontId="37" fillId="0" borderId="13"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xf numFmtId="0" fontId="39" fillId="0" borderId="0" xfId="0" applyFont="1" applyBorder="1" applyAlignment="1">
      <alignment wrapText="1"/>
    </xf>
    <xf numFmtId="0" fontId="2" fillId="0" borderId="55" xfId="0" applyFont="1" applyBorder="1" applyAlignment="1"/>
    <xf numFmtId="0" fontId="0" fillId="0" borderId="56" xfId="0" applyBorder="1"/>
    <xf numFmtId="0" fontId="0" fillId="0" borderId="55" xfId="0" applyBorder="1"/>
    <xf numFmtId="0" fontId="39" fillId="0" borderId="55" xfId="0" applyFont="1" applyBorder="1" applyAlignment="1">
      <alignment wrapText="1"/>
    </xf>
    <xf numFmtId="0" fontId="39" fillId="0" borderId="56" xfId="0" applyFont="1" applyBorder="1" applyAlignment="1">
      <alignment wrapText="1"/>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6" xfId="0" applyFont="1" applyBorder="1" applyAlignment="1"/>
    <xf numFmtId="0" fontId="1" fillId="0" borderId="0" xfId="2" applyFont="1"/>
    <xf numFmtId="0" fontId="31" fillId="0" borderId="20" xfId="0" applyFont="1" applyFill="1" applyBorder="1" applyAlignment="1" applyProtection="1">
      <alignment horizontal="center" vertical="center"/>
      <protection locked="0"/>
    </xf>
    <xf numFmtId="0" fontId="31" fillId="0" borderId="30" xfId="0" applyFont="1" applyFill="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43" xfId="0" quotePrefix="1" applyNumberFormat="1" applyFont="1" applyBorder="1" applyAlignment="1" applyProtection="1">
      <alignment horizontal="center" vertical="center"/>
      <protection locked="0"/>
    </xf>
    <xf numFmtId="0" fontId="28" fillId="0" borderId="30" xfId="0" applyNumberFormat="1" applyFont="1" applyBorder="1" applyAlignment="1" applyProtection="1">
      <alignment horizontal="center" vertical="center"/>
      <protection locked="0"/>
    </xf>
    <xf numFmtId="0" fontId="19" fillId="0" borderId="0" xfId="0" applyFont="1" applyBorder="1" applyAlignment="1">
      <alignment vertical="center"/>
    </xf>
    <xf numFmtId="0" fontId="16" fillId="0" borderId="0" xfId="0" applyFont="1" applyBorder="1" applyAlignment="1">
      <alignment vertical="center"/>
    </xf>
    <xf numFmtId="0" fontId="44" fillId="0" borderId="18" xfId="1" applyFont="1" applyBorder="1" applyAlignment="1">
      <alignment vertical="center" wrapText="1"/>
    </xf>
    <xf numFmtId="0" fontId="25" fillId="0" borderId="0" xfId="1"/>
    <xf numFmtId="0" fontId="44" fillId="0" borderId="18" xfId="1" applyFont="1" applyBorder="1" applyAlignment="1">
      <alignment horizontal="left" vertical="center"/>
    </xf>
    <xf numFmtId="0" fontId="25" fillId="0" borderId="18" xfId="1" applyBorder="1"/>
    <xf numFmtId="0" fontId="44" fillId="0" borderId="50" xfId="1" applyFont="1" applyBorder="1" applyAlignment="1">
      <alignment horizontal="right" vertical="center" wrapText="1"/>
    </xf>
    <xf numFmtId="0" fontId="44" fillId="0" borderId="3" xfId="1" applyFont="1" applyBorder="1" applyAlignment="1">
      <alignment horizontal="left" vertical="center" wrapText="1"/>
    </xf>
    <xf numFmtId="0" fontId="44" fillId="0" borderId="59" xfId="1" applyFont="1" applyBorder="1" applyAlignment="1">
      <alignment vertical="center" wrapText="1"/>
    </xf>
    <xf numFmtId="0" fontId="3" fillId="0" borderId="19" xfId="1" applyFont="1" applyBorder="1" applyAlignment="1">
      <alignment horizontal="center" vertical="top" wrapText="1"/>
    </xf>
    <xf numFmtId="0" fontId="49" fillId="0" borderId="0" xfId="1" applyFont="1"/>
    <xf numFmtId="0" fontId="3" fillId="0" borderId="0" xfId="1" applyFont="1"/>
    <xf numFmtId="0" fontId="3" fillId="0" borderId="13" xfId="1" applyFont="1" applyBorder="1" applyAlignment="1">
      <alignment horizontal="center" vertical="center"/>
    </xf>
    <xf numFmtId="0" fontId="2" fillId="0" borderId="13" xfId="1" applyFont="1" applyBorder="1" applyAlignment="1">
      <alignment horizontal="center" vertical="center"/>
    </xf>
    <xf numFmtId="0" fontId="25" fillId="0" borderId="0" xfId="1" applyAlignment="1">
      <alignment vertical="center"/>
    </xf>
    <xf numFmtId="0" fontId="2" fillId="0" borderId="60" xfId="1" applyFont="1" applyBorder="1" applyAlignment="1">
      <alignment horizontal="left" vertical="top"/>
    </xf>
    <xf numFmtId="0" fontId="2" fillId="0" borderId="32" xfId="1" applyFont="1" applyBorder="1" applyAlignment="1">
      <alignment horizontal="left" vertical="top"/>
    </xf>
    <xf numFmtId="0" fontId="2" fillId="0" borderId="61" xfId="1" applyFont="1" applyBorder="1" applyAlignment="1">
      <alignment horizontal="left" vertical="top"/>
    </xf>
    <xf numFmtId="164" fontId="2" fillId="0" borderId="32" xfId="1" applyNumberFormat="1" applyFont="1" applyBorder="1"/>
    <xf numFmtId="0" fontId="2" fillId="0" borderId="61" xfId="1" applyFont="1" applyBorder="1"/>
    <xf numFmtId="0" fontId="2" fillId="0" borderId="62" xfId="1" applyFont="1" applyBorder="1" applyAlignment="1">
      <alignment horizontal="left" vertical="top"/>
    </xf>
    <xf numFmtId="0" fontId="2" fillId="0" borderId="0" xfId="1" applyFont="1" applyBorder="1" applyAlignment="1">
      <alignment horizontal="left" vertical="top"/>
    </xf>
    <xf numFmtId="0" fontId="2" fillId="0" borderId="63" xfId="1" applyFont="1" applyBorder="1" applyAlignment="1">
      <alignment horizontal="left" vertical="top"/>
    </xf>
    <xf numFmtId="0" fontId="2" fillId="0" borderId="62" xfId="1" applyFont="1" applyBorder="1" applyAlignment="1">
      <alignment vertical="top"/>
    </xf>
    <xf numFmtId="0" fontId="2" fillId="0" borderId="0" xfId="1" applyFont="1" applyBorder="1" applyAlignment="1">
      <alignment vertical="top"/>
    </xf>
    <xf numFmtId="0" fontId="3" fillId="0" borderId="0" xfId="1" applyFont="1" applyBorder="1"/>
    <xf numFmtId="0" fontId="3" fillId="0" borderId="63" xfId="1" applyFont="1" applyBorder="1"/>
    <xf numFmtId="0" fontId="2" fillId="0" borderId="39" xfId="1" applyFont="1" applyBorder="1" applyAlignment="1">
      <alignment horizontal="left" vertical="top"/>
    </xf>
    <xf numFmtId="0" fontId="2" fillId="0" borderId="31" xfId="1" applyFont="1" applyBorder="1" applyAlignment="1">
      <alignment horizontal="left" vertical="top"/>
    </xf>
    <xf numFmtId="0" fontId="2" fillId="0" borderId="64" xfId="1" applyFont="1" applyBorder="1" applyAlignment="1">
      <alignment horizontal="left" vertical="top"/>
    </xf>
    <xf numFmtId="0" fontId="2" fillId="0" borderId="39" xfId="1" applyFont="1" applyBorder="1" applyAlignment="1">
      <alignment vertical="top"/>
    </xf>
    <xf numFmtId="0" fontId="2" fillId="0" borderId="31" xfId="1" applyFont="1" applyBorder="1" applyAlignment="1">
      <alignment vertical="top"/>
    </xf>
    <xf numFmtId="0" fontId="3" fillId="0" borderId="31" xfId="1" applyFont="1" applyBorder="1"/>
    <xf numFmtId="0" fontId="3" fillId="0" borderId="64" xfId="1" applyFont="1" applyBorder="1"/>
    <xf numFmtId="0" fontId="25" fillId="0" borderId="0" xfId="1" applyBorder="1"/>
    <xf numFmtId="0" fontId="25" fillId="0" borderId="3" xfId="1" applyBorder="1"/>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2" fillId="0" borderId="0" xfId="0" applyFont="1" applyBorder="1" applyAlignment="1">
      <alignment vertical="center"/>
    </xf>
    <xf numFmtId="0" fontId="53" fillId="0" borderId="0" xfId="0" applyFont="1" applyBorder="1" applyAlignment="1">
      <alignment vertical="center"/>
    </xf>
    <xf numFmtId="0" fontId="13" fillId="0" borderId="0" xfId="0" applyFont="1"/>
    <xf numFmtId="0" fontId="6" fillId="0" borderId="0" xfId="0" applyFont="1" applyBorder="1" applyAlignment="1">
      <alignment vertical="center"/>
    </xf>
    <xf numFmtId="0" fontId="0" fillId="10" borderId="0" xfId="0" applyFill="1"/>
    <xf numFmtId="0" fontId="13" fillId="10" borderId="0" xfId="0" applyFont="1" applyFill="1" applyAlignment="1">
      <alignment horizontal="center"/>
    </xf>
    <xf numFmtId="0" fontId="54" fillId="0" borderId="13" xfId="1" applyFont="1" applyBorder="1" applyAlignment="1">
      <alignment vertical="center" wrapText="1"/>
    </xf>
    <xf numFmtId="0" fontId="54" fillId="0" borderId="13" xfId="0" applyFont="1" applyFill="1" applyBorder="1" applyAlignment="1">
      <alignment horizontal="center" vertical="center" wrapText="1"/>
    </xf>
    <xf numFmtId="0" fontId="54" fillId="0" borderId="13" xfId="0" applyFont="1" applyBorder="1" applyAlignment="1">
      <alignment vertical="center"/>
    </xf>
    <xf numFmtId="0" fontId="54" fillId="0" borderId="13" xfId="1" applyFont="1" applyBorder="1" applyAlignment="1">
      <alignment horizontal="center" vertical="center" wrapText="1"/>
    </xf>
    <xf numFmtId="0" fontId="54" fillId="0" borderId="0" xfId="0" applyFont="1" applyBorder="1" applyAlignment="1">
      <alignment horizontal="center" vertical="center"/>
    </xf>
    <xf numFmtId="0" fontId="6" fillId="10" borderId="0" xfId="0" applyFont="1" applyFill="1" applyAlignment="1">
      <alignment vertical="center"/>
    </xf>
    <xf numFmtId="0" fontId="6" fillId="0" borderId="0" xfId="0" applyFont="1" applyAlignment="1">
      <alignment vertical="center"/>
    </xf>
    <xf numFmtId="0" fontId="6" fillId="10" borderId="0" xfId="0" applyFont="1" applyFill="1" applyAlignment="1">
      <alignment horizontal="center" vertical="center"/>
    </xf>
    <xf numFmtId="0" fontId="38" fillId="0" borderId="13" xfId="0" applyFont="1" applyBorder="1" applyAlignment="1">
      <alignment vertical="center" wrapText="1"/>
    </xf>
    <xf numFmtId="0" fontId="13" fillId="0" borderId="47" xfId="0" applyFont="1" applyBorder="1" applyAlignment="1">
      <alignment horizontal="left" vertical="center" wrapText="1"/>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37" xfId="0" applyFont="1" applyBorder="1" applyAlignment="1">
      <alignment horizontal="left" vertical="center" wrapText="1"/>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1" fillId="0" borderId="67"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0" fillId="0" borderId="0" xfId="0" applyFont="1" applyAlignment="1">
      <alignment vertical="center"/>
    </xf>
    <xf numFmtId="0" fontId="57" fillId="0" borderId="0" xfId="0" applyFont="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13" fillId="0" borderId="68" xfId="0" applyFont="1" applyBorder="1" applyAlignment="1">
      <alignment horizontal="left" vertical="center" wrapText="1"/>
    </xf>
    <xf numFmtId="0" fontId="13" fillId="0" borderId="21" xfId="0" applyFont="1" applyBorder="1" applyAlignment="1" applyProtection="1">
      <alignment horizontal="left" vertical="center" wrapText="1"/>
      <protection locked="0"/>
    </xf>
    <xf numFmtId="0" fontId="16" fillId="7" borderId="53" xfId="0" applyFont="1" applyFill="1" applyBorder="1" applyAlignment="1" applyProtection="1">
      <alignment horizontal="center" vertical="center"/>
      <protection locked="0"/>
    </xf>
    <xf numFmtId="0" fontId="13" fillId="0" borderId="24" xfId="0" applyFont="1" applyBorder="1" applyAlignment="1" applyProtection="1">
      <alignment horizontal="left" vertical="center" wrapText="1"/>
      <protection locked="0"/>
    </xf>
    <xf numFmtId="0" fontId="16" fillId="7" borderId="23" xfId="0" applyFont="1" applyFill="1" applyBorder="1" applyAlignment="1" applyProtection="1">
      <alignment horizontal="center" vertical="center"/>
      <protection locked="0"/>
    </xf>
    <xf numFmtId="0" fontId="13" fillId="0" borderId="54" xfId="0" applyFont="1" applyBorder="1" applyAlignment="1">
      <alignment horizontal="left" vertical="center" wrapText="1"/>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0" fontId="58" fillId="0" borderId="0" xfId="0" applyFont="1" applyFill="1" applyAlignment="1">
      <alignment horizontal="center" vertical="center"/>
    </xf>
    <xf numFmtId="0" fontId="13" fillId="0" borderId="70" xfId="0" applyFont="1" applyBorder="1" applyAlignment="1">
      <alignment vertical="center" wrapText="1"/>
    </xf>
    <xf numFmtId="0" fontId="13" fillId="0" borderId="59" xfId="0" applyFont="1" applyBorder="1" applyAlignment="1">
      <alignment vertical="center" wrapText="1"/>
    </xf>
    <xf numFmtId="0" fontId="13" fillId="0" borderId="84" xfId="0" applyFont="1" applyBorder="1" applyAlignment="1">
      <alignment horizontal="left" vertical="center" wrapText="1"/>
    </xf>
    <xf numFmtId="0" fontId="13" fillId="0" borderId="85" xfId="0" applyFont="1" applyBorder="1" applyAlignment="1">
      <alignment horizontal="left" vertical="center" wrapText="1"/>
    </xf>
    <xf numFmtId="0" fontId="28" fillId="0" borderId="65"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13" fillId="0" borderId="53" xfId="0" applyFont="1" applyBorder="1" applyAlignment="1">
      <alignment horizontal="left" vertical="center" wrapText="1"/>
    </xf>
    <xf numFmtId="0" fontId="13" fillId="0" borderId="54" xfId="0" applyFont="1" applyBorder="1" applyAlignment="1">
      <alignment vertical="center" wrapText="1"/>
    </xf>
    <xf numFmtId="0" fontId="13" fillId="0" borderId="7" xfId="0" applyFont="1" applyBorder="1" applyAlignment="1">
      <alignment vertical="center" wrapText="1"/>
    </xf>
    <xf numFmtId="0" fontId="13" fillId="0" borderId="26" xfId="0" applyFont="1" applyBorder="1" applyAlignment="1">
      <alignment horizontal="left" vertical="center" wrapText="1"/>
    </xf>
    <xf numFmtId="0" fontId="25" fillId="0" borderId="0" xfId="0" applyFont="1" applyAlignment="1">
      <alignment vertical="center"/>
    </xf>
    <xf numFmtId="0" fontId="52" fillId="0" borderId="32" xfId="0" applyFont="1" applyBorder="1" applyAlignment="1">
      <alignment vertical="center"/>
    </xf>
    <xf numFmtId="0" fontId="13" fillId="0" borderId="32" xfId="0" applyFont="1" applyFill="1" applyBorder="1" applyAlignment="1">
      <alignment horizontal="center" vertical="center"/>
    </xf>
    <xf numFmtId="0" fontId="7" fillId="0" borderId="32" xfId="0" applyFont="1" applyFill="1" applyBorder="1" applyAlignment="1">
      <alignment horizontal="center" vertical="center"/>
    </xf>
    <xf numFmtId="0" fontId="52" fillId="0" borderId="31" xfId="0" applyFont="1" applyBorder="1" applyAlignment="1">
      <alignment vertical="center"/>
    </xf>
    <xf numFmtId="0" fontId="13" fillId="0" borderId="31" xfId="0" applyFont="1" applyFill="1" applyBorder="1" applyAlignment="1">
      <alignment horizontal="center" vertical="center"/>
    </xf>
    <xf numFmtId="0" fontId="7" fillId="0" borderId="31" xfId="0" applyFont="1" applyFill="1" applyBorder="1" applyAlignment="1">
      <alignment horizontal="center" vertical="center"/>
    </xf>
    <xf numFmtId="0" fontId="52" fillId="0" borderId="27" xfId="0" applyFont="1" applyBorder="1" applyAlignment="1">
      <alignment vertical="center"/>
    </xf>
    <xf numFmtId="0" fontId="13"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52" fillId="0" borderId="70" xfId="0" applyFont="1" applyFill="1" applyBorder="1" applyAlignment="1">
      <alignment horizontal="center" vertical="center" wrapText="1"/>
    </xf>
    <xf numFmtId="0" fontId="52" fillId="0" borderId="59" xfId="0" applyFont="1" applyBorder="1" applyAlignment="1">
      <alignment vertical="center"/>
    </xf>
    <xf numFmtId="0" fontId="13"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 xfId="0" applyFont="1" applyFill="1" applyBorder="1" applyAlignment="1">
      <alignment horizontal="center" vertical="center"/>
    </xf>
    <xf numFmtId="0" fontId="52" fillId="0" borderId="22" xfId="0" applyFont="1" applyFill="1" applyBorder="1" applyAlignment="1">
      <alignment horizontal="center" vertical="center" wrapText="1"/>
    </xf>
    <xf numFmtId="0" fontId="7" fillId="0" borderId="8" xfId="0" applyFont="1" applyFill="1" applyBorder="1" applyAlignment="1">
      <alignment horizontal="center" vertical="center"/>
    </xf>
    <xf numFmtId="0" fontId="52" fillId="0" borderId="21" xfId="0" applyFont="1" applyFill="1" applyBorder="1" applyAlignment="1">
      <alignment horizontal="center" vertical="center" wrapText="1"/>
    </xf>
    <xf numFmtId="0" fontId="52" fillId="0" borderId="51" xfId="0" applyFont="1" applyFill="1" applyBorder="1" applyAlignment="1">
      <alignment horizontal="center" vertical="center" wrapText="1"/>
    </xf>
    <xf numFmtId="0" fontId="52" fillId="0" borderId="52" xfId="0" applyFont="1" applyBorder="1" applyAlignment="1">
      <alignment vertical="center"/>
    </xf>
    <xf numFmtId="0" fontId="13" fillId="0" borderId="52"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68"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52" xfId="0" applyFont="1" applyBorder="1" applyAlignment="1">
      <alignment vertical="center"/>
    </xf>
    <xf numFmtId="0" fontId="52" fillId="0" borderId="26" xfId="0" applyFont="1" applyFill="1" applyBorder="1" applyAlignment="1">
      <alignment horizontal="center" vertical="center" wrapText="1"/>
    </xf>
    <xf numFmtId="0" fontId="7" fillId="0" borderId="84"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5"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22" xfId="0" applyFont="1" applyFill="1" applyBorder="1" applyAlignment="1">
      <alignment horizontal="center" vertical="center"/>
    </xf>
    <xf numFmtId="0" fontId="7" fillId="0" borderId="76"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6" xfId="0" applyFont="1" applyFill="1" applyBorder="1" applyAlignment="1">
      <alignment horizontal="center" vertical="center"/>
    </xf>
    <xf numFmtId="0" fontId="5" fillId="0" borderId="0" xfId="0" applyFont="1" applyBorder="1" applyAlignment="1">
      <alignment horizontal="left" vertical="center"/>
    </xf>
    <xf numFmtId="0" fontId="5" fillId="0" borderId="68" xfId="0" applyFont="1" applyBorder="1" applyAlignment="1">
      <alignment horizontal="left" vertical="center" wrapText="1"/>
    </xf>
    <xf numFmtId="0" fontId="13" fillId="0" borderId="29" xfId="0" applyFont="1" applyBorder="1" applyAlignment="1">
      <alignment horizontal="center" vertical="center"/>
    </xf>
    <xf numFmtId="0" fontId="6" fillId="0" borderId="87" xfId="0" applyFont="1" applyBorder="1" applyAlignment="1" applyProtection="1">
      <alignment horizontal="left" vertical="center"/>
      <protection locked="0"/>
    </xf>
    <xf numFmtId="0" fontId="6" fillId="0" borderId="88" xfId="0" applyFont="1" applyBorder="1" applyAlignment="1" applyProtection="1">
      <alignment horizontal="left" vertical="center"/>
      <protection locked="0"/>
    </xf>
    <xf numFmtId="0" fontId="13" fillId="0" borderId="90" xfId="0" applyFont="1" applyBorder="1" applyAlignment="1">
      <alignment horizontal="center" vertical="center"/>
    </xf>
    <xf numFmtId="0" fontId="14" fillId="0" borderId="71" xfId="0" applyFont="1" applyBorder="1" applyAlignment="1">
      <alignment horizontal="center" vertical="center"/>
    </xf>
    <xf numFmtId="0" fontId="13" fillId="0" borderId="16" xfId="0" applyFont="1" applyBorder="1" applyAlignment="1">
      <alignment horizontal="center" vertical="center"/>
    </xf>
    <xf numFmtId="0" fontId="6" fillId="0" borderId="91" xfId="0" applyFont="1" applyBorder="1" applyAlignment="1" applyProtection="1">
      <alignment horizontal="left" vertical="center"/>
      <protection locked="0"/>
    </xf>
    <xf numFmtId="0" fontId="6" fillId="0" borderId="92" xfId="0" applyFont="1" applyBorder="1" applyAlignment="1" applyProtection="1">
      <alignment horizontal="left" vertical="center"/>
      <protection locked="0"/>
    </xf>
    <xf numFmtId="0" fontId="6" fillId="0" borderId="93" xfId="0" applyFont="1" applyBorder="1" applyAlignment="1" applyProtection="1">
      <alignment horizontal="left" vertical="center"/>
      <protection locked="0"/>
    </xf>
    <xf numFmtId="0" fontId="6" fillId="0" borderId="94" xfId="0" applyFont="1" applyBorder="1" applyAlignment="1" applyProtection="1">
      <alignment horizontal="left" vertical="center"/>
      <protection locked="0"/>
    </xf>
    <xf numFmtId="0" fontId="43" fillId="0" borderId="50" xfId="1" applyFont="1" applyBorder="1" applyAlignment="1">
      <alignment horizontal="left" vertical="center" wrapText="1"/>
    </xf>
    <xf numFmtId="0" fontId="7" fillId="0" borderId="41" xfId="0" applyFont="1" applyBorder="1" applyAlignment="1">
      <alignment horizontal="center" vertical="center" wrapText="1"/>
    </xf>
    <xf numFmtId="0" fontId="7" fillId="0" borderId="48" xfId="0" applyFont="1" applyBorder="1" applyAlignment="1">
      <alignment horizontal="center" vertical="center" wrapText="1"/>
    </xf>
    <xf numFmtId="0" fontId="8" fillId="9" borderId="18" xfId="0" applyFont="1" applyFill="1" applyBorder="1" applyAlignment="1">
      <alignment horizontal="center" vertical="center"/>
    </xf>
    <xf numFmtId="0" fontId="8" fillId="9" borderId="50" xfId="0" applyFont="1" applyFill="1" applyBorder="1" applyAlignment="1">
      <alignment horizontal="center" vertical="center"/>
    </xf>
    <xf numFmtId="0" fontId="8" fillId="9" borderId="3" xfId="0" applyFont="1" applyFill="1" applyBorder="1" applyAlignment="1">
      <alignment horizontal="center" vertical="center"/>
    </xf>
    <xf numFmtId="0" fontId="14" fillId="0" borderId="89" xfId="0" applyFont="1" applyBorder="1" applyAlignment="1" applyProtection="1">
      <alignment horizontal="left" vertical="center"/>
      <protection locked="0"/>
    </xf>
    <xf numFmtId="0" fontId="14" fillId="0" borderId="59" xfId="0" applyFont="1" applyBorder="1" applyAlignment="1" applyProtection="1">
      <alignment horizontal="left" vertical="center"/>
      <protection locked="0"/>
    </xf>
    <xf numFmtId="0" fontId="7" fillId="0" borderId="1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13" fillId="0" borderId="0" xfId="0" applyFont="1" applyFill="1" applyBorder="1" applyAlignment="1">
      <alignment horizontal="center" textRotation="9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70" xfId="0" applyFont="1" applyFill="1" applyBorder="1" applyAlignment="1">
      <alignment horizontal="center" vertical="center"/>
    </xf>
    <xf numFmtId="0" fontId="7" fillId="0" borderId="59" xfId="0" applyFont="1" applyFill="1" applyBorder="1" applyAlignment="1">
      <alignment horizontal="center" vertical="center"/>
    </xf>
    <xf numFmtId="0" fontId="13" fillId="0" borderId="1" xfId="0" applyFont="1" applyFill="1" applyBorder="1" applyAlignment="1">
      <alignment horizontal="center" textRotation="90"/>
    </xf>
    <xf numFmtId="0" fontId="13" fillId="0" borderId="8" xfId="0" applyFont="1" applyFill="1" applyBorder="1" applyAlignment="1">
      <alignment horizontal="center" textRotation="90"/>
    </xf>
    <xf numFmtId="0" fontId="8" fillId="0" borderId="70" xfId="0" applyFont="1" applyBorder="1" applyAlignment="1">
      <alignment horizontal="center" textRotation="90"/>
    </xf>
    <xf numFmtId="0" fontId="8" fillId="0" borderId="59" xfId="0" applyFont="1" applyBorder="1" applyAlignment="1">
      <alignment horizontal="center" textRotation="90"/>
    </xf>
    <xf numFmtId="0" fontId="8" fillId="0" borderId="7" xfId="0" applyFont="1" applyBorder="1" applyAlignment="1">
      <alignment horizontal="center" textRotation="90"/>
    </xf>
    <xf numFmtId="0" fontId="8" fillId="0" borderId="1" xfId="0" applyFont="1" applyBorder="1" applyAlignment="1">
      <alignment horizontal="center" textRotation="90"/>
    </xf>
    <xf numFmtId="0" fontId="8" fillId="0" borderId="0" xfId="0" applyFont="1" applyBorder="1" applyAlignment="1">
      <alignment horizontal="center" textRotation="90"/>
    </xf>
    <xf numFmtId="0" fontId="8" fillId="0" borderId="8" xfId="0" applyFont="1" applyBorder="1" applyAlignment="1">
      <alignment horizontal="center" textRotation="90"/>
    </xf>
    <xf numFmtId="0" fontId="33" fillId="4" borderId="18" xfId="0" applyNumberFormat="1" applyFont="1" applyFill="1" applyBorder="1" applyAlignment="1">
      <alignment horizontal="center" vertical="center" wrapText="1"/>
    </xf>
    <xf numFmtId="0" fontId="33" fillId="4" borderId="50" xfId="0" applyNumberFormat="1" applyFont="1" applyFill="1" applyBorder="1" applyAlignment="1">
      <alignment horizontal="center" vertical="center" wrapText="1"/>
    </xf>
    <xf numFmtId="0" fontId="33" fillId="4" borderId="3" xfId="0" applyNumberFormat="1" applyFont="1" applyFill="1" applyBorder="1" applyAlignment="1">
      <alignment horizontal="center" vertical="center" wrapText="1"/>
    </xf>
    <xf numFmtId="0" fontId="35" fillId="0" borderId="1"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35" fillId="0" borderId="51" xfId="0" applyFont="1" applyBorder="1" applyAlignment="1" applyProtection="1">
      <alignment horizontal="left" vertical="top" wrapText="1"/>
      <protection locked="0"/>
    </xf>
    <xf numFmtId="0" fontId="35" fillId="0" borderId="52" xfId="0" applyFont="1" applyBorder="1" applyAlignment="1" applyProtection="1">
      <alignment horizontal="left" vertical="top" wrapText="1"/>
      <protection locked="0"/>
    </xf>
    <xf numFmtId="0" fontId="35" fillId="0" borderId="68" xfId="0" applyFont="1" applyBorder="1" applyAlignment="1" applyProtection="1">
      <alignment horizontal="left" vertical="top" wrapText="1"/>
      <protection locked="0"/>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164" fontId="34" fillId="3" borderId="50" xfId="0" applyNumberFormat="1" applyFont="1" applyFill="1" applyBorder="1" applyAlignment="1">
      <alignment horizontal="center" vertical="center"/>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164" fontId="34" fillId="3" borderId="78" xfId="0" applyNumberFormat="1" applyFont="1" applyFill="1" applyBorder="1" applyAlignment="1">
      <alignment horizontal="center" vertical="center"/>
    </xf>
    <xf numFmtId="0" fontId="10" fillId="4" borderId="79" xfId="0" applyFont="1" applyFill="1" applyBorder="1" applyAlignment="1">
      <alignment horizontal="center" vertical="center" wrapText="1"/>
    </xf>
    <xf numFmtId="0" fontId="10" fillId="4" borderId="80" xfId="0" applyFont="1" applyFill="1" applyBorder="1" applyAlignment="1">
      <alignment horizontal="center" vertical="center" wrapText="1"/>
    </xf>
    <xf numFmtId="0" fontId="33" fillId="4" borderId="80" xfId="0" applyNumberFormat="1" applyFont="1" applyFill="1" applyBorder="1" applyAlignment="1">
      <alignment horizontal="center" vertical="center" wrapText="1"/>
    </xf>
    <xf numFmtId="0" fontId="12" fillId="0" borderId="70" xfId="0" applyFont="1" applyBorder="1" applyAlignment="1" applyProtection="1">
      <alignment horizontal="left" vertical="center" wrapText="1"/>
    </xf>
    <xf numFmtId="0" fontId="12" fillId="0" borderId="59"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5" fillId="3" borderId="18"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1" fillId="8" borderId="52" xfId="0" applyFont="1" applyFill="1" applyBorder="1" applyAlignment="1">
      <alignment horizontal="center" vertical="center" wrapText="1"/>
    </xf>
    <xf numFmtId="0" fontId="11" fillId="8" borderId="68" xfId="0" applyFont="1" applyFill="1" applyBorder="1" applyAlignment="1">
      <alignment horizontal="center" vertical="center" wrapText="1"/>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9" fillId="8" borderId="18"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7" fillId="0" borderId="70" xfId="0" applyFont="1" applyBorder="1" applyAlignment="1">
      <alignment vertical="center" wrapText="1"/>
    </xf>
    <xf numFmtId="0" fontId="17" fillId="0" borderId="59" xfId="0" applyFont="1" applyBorder="1" applyAlignment="1">
      <alignment vertical="center" wrapText="1"/>
    </xf>
    <xf numFmtId="0" fontId="17" fillId="0" borderId="7" xfId="0" applyFont="1" applyBorder="1" applyAlignment="1">
      <alignment vertical="center" wrapText="1"/>
    </xf>
    <xf numFmtId="0" fontId="15" fillId="8" borderId="70" xfId="0" applyFont="1" applyFill="1" applyBorder="1" applyAlignment="1">
      <alignment horizontal="center" vertical="center" wrapText="1"/>
    </xf>
    <xf numFmtId="0" fontId="15" fillId="8" borderId="59"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51" xfId="0" applyFont="1" applyFill="1" applyBorder="1" applyAlignment="1">
      <alignment horizontal="center" vertical="center" wrapText="1"/>
    </xf>
    <xf numFmtId="0" fontId="15" fillId="8" borderId="52"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8" xfId="0" applyFont="1" applyFill="1" applyBorder="1" applyAlignment="1">
      <alignment horizontal="center" vertical="top" wrapText="1"/>
    </xf>
    <xf numFmtId="0" fontId="13" fillId="0" borderId="70" xfId="0" applyFont="1" applyBorder="1" applyAlignment="1">
      <alignment horizontal="center" vertical="center"/>
    </xf>
    <xf numFmtId="0" fontId="13" fillId="0" borderId="7"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84" xfId="0" applyFont="1" applyBorder="1" applyAlignment="1">
      <alignment horizontal="center" vertical="center"/>
    </xf>
    <xf numFmtId="0" fontId="11" fillId="8" borderId="22" xfId="0" applyFont="1" applyFill="1" applyBorder="1" applyAlignment="1">
      <alignment horizontal="center" vertical="center"/>
    </xf>
    <xf numFmtId="0" fontId="11" fillId="8" borderId="32" xfId="0" applyFont="1" applyFill="1" applyBorder="1" applyAlignment="1">
      <alignment horizontal="center" vertical="center"/>
    </xf>
    <xf numFmtId="0" fontId="11" fillId="8" borderId="76" xfId="0" applyFont="1" applyFill="1" applyBorder="1" applyAlignment="1">
      <alignment horizontal="center" vertical="center"/>
    </xf>
    <xf numFmtId="0" fontId="11" fillId="8" borderId="51" xfId="0" applyFont="1" applyFill="1" applyBorder="1" applyAlignment="1">
      <alignment horizontal="center" vertical="center"/>
    </xf>
    <xf numFmtId="0" fontId="11" fillId="8" borderId="52" xfId="0" applyFont="1" applyFill="1" applyBorder="1" applyAlignment="1">
      <alignment horizontal="center" vertical="center"/>
    </xf>
    <xf numFmtId="0" fontId="11" fillId="8" borderId="68" xfId="0" applyFont="1" applyFill="1" applyBorder="1" applyAlignment="1">
      <alignment horizontal="center" vertical="center"/>
    </xf>
    <xf numFmtId="0" fontId="6" fillId="0" borderId="0" xfId="0" applyFont="1" applyBorder="1" applyAlignment="1">
      <alignment horizontal="left" vertical="center" wrapText="1"/>
    </xf>
    <xf numFmtId="0" fontId="7" fillId="9" borderId="18" xfId="0" applyFont="1" applyFill="1" applyBorder="1" applyAlignment="1">
      <alignment horizontal="left" vertical="center" wrapText="1"/>
    </xf>
    <xf numFmtId="0" fontId="7" fillId="9" borderId="50" xfId="0" applyFont="1" applyFill="1" applyBorder="1" applyAlignment="1">
      <alignment horizontal="left" vertical="center" wrapText="1"/>
    </xf>
    <xf numFmtId="0" fontId="7" fillId="9" borderId="3" xfId="0" applyFont="1" applyFill="1" applyBorder="1" applyAlignment="1">
      <alignment horizontal="left" vertical="center" wrapText="1"/>
    </xf>
    <xf numFmtId="0" fontId="31" fillId="9" borderId="18" xfId="0" applyFont="1" applyFill="1" applyBorder="1" applyAlignment="1" applyProtection="1">
      <alignment horizontal="center" vertical="center"/>
      <protection locked="0"/>
    </xf>
    <xf numFmtId="0" fontId="31" fillId="9" borderId="50" xfId="0" applyFont="1" applyFill="1" applyBorder="1" applyAlignment="1" applyProtection="1">
      <alignment horizontal="center" vertical="center"/>
      <protection locked="0"/>
    </xf>
    <xf numFmtId="0" fontId="31" fillId="9" borderId="3" xfId="0" applyFont="1" applyFill="1" applyBorder="1" applyAlignment="1" applyProtection="1">
      <alignment horizontal="center" vertical="center"/>
      <protection locked="0"/>
    </xf>
    <xf numFmtId="0" fontId="7"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68" xfId="0" applyFont="1" applyBorder="1" applyAlignment="1">
      <alignment horizontal="center" vertical="center" wrapText="1"/>
    </xf>
    <xf numFmtId="0" fontId="55" fillId="0" borderId="59" xfId="0" applyFont="1" applyBorder="1" applyAlignment="1" applyProtection="1">
      <alignment horizontal="right" vertical="center" wrapText="1"/>
      <protection locked="0"/>
    </xf>
    <xf numFmtId="0" fontId="55" fillId="0" borderId="7" xfId="0" applyFont="1" applyBorder="1" applyAlignment="1" applyProtection="1">
      <alignment horizontal="right" vertical="center" wrapText="1"/>
      <protection locked="0"/>
    </xf>
    <xf numFmtId="0" fontId="11" fillId="7" borderId="18"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4" fillId="2" borderId="2"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72" xfId="0" applyFont="1" applyFill="1" applyBorder="1" applyAlignment="1">
      <alignment horizontal="center" vertical="center"/>
    </xf>
    <xf numFmtId="0" fontId="8" fillId="9" borderId="18" xfId="0" applyFont="1" applyFill="1" applyBorder="1" applyAlignment="1">
      <alignment horizontal="center" textRotation="90"/>
    </xf>
    <xf numFmtId="0" fontId="8" fillId="9" borderId="50" xfId="0" applyFont="1" applyFill="1" applyBorder="1" applyAlignment="1">
      <alignment horizontal="center" textRotation="90"/>
    </xf>
    <xf numFmtId="0" fontId="8" fillId="9" borderId="3" xfId="0" applyFont="1" applyFill="1" applyBorder="1" applyAlignment="1">
      <alignment horizontal="center" textRotation="90"/>
    </xf>
    <xf numFmtId="0" fontId="8" fillId="0" borderId="17" xfId="0" applyFont="1" applyBorder="1" applyAlignment="1">
      <alignment horizontal="center" textRotation="90"/>
    </xf>
    <xf numFmtId="0" fontId="8" fillId="0" borderId="13" xfId="0" applyFont="1" applyBorder="1" applyAlignment="1">
      <alignment horizontal="center" textRotation="90"/>
    </xf>
    <xf numFmtId="0" fontId="8" fillId="0" borderId="30" xfId="0" applyFont="1" applyBorder="1" applyAlignment="1">
      <alignment horizontal="center" textRotation="90"/>
    </xf>
    <xf numFmtId="0" fontId="13" fillId="0" borderId="21"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6" xfId="0" applyFont="1" applyBorder="1" applyAlignment="1">
      <alignment horizontal="center" vertical="center" wrapText="1"/>
    </xf>
    <xf numFmtId="0" fontId="19" fillId="0" borderId="51" xfId="0" applyFont="1" applyFill="1" applyBorder="1" applyAlignment="1">
      <alignment horizontal="center" vertical="top" wrapText="1"/>
    </xf>
    <xf numFmtId="0" fontId="19" fillId="0" borderId="52" xfId="0" applyFont="1" applyFill="1" applyBorder="1" applyAlignment="1">
      <alignment horizontal="center" vertical="top" wrapText="1"/>
    </xf>
    <xf numFmtId="0" fontId="19" fillId="0" borderId="68" xfId="0" applyFont="1" applyFill="1" applyBorder="1" applyAlignment="1">
      <alignment horizontal="center" vertical="top" wrapText="1"/>
    </xf>
    <xf numFmtId="0" fontId="8" fillId="0" borderId="70" xfId="0" applyFont="1" applyBorder="1" applyAlignment="1">
      <alignment horizontal="center" vertical="center"/>
    </xf>
    <xf numFmtId="0" fontId="8" fillId="0" borderId="59" xfId="0" applyFont="1" applyBorder="1" applyAlignment="1">
      <alignment horizontal="center" vertical="center"/>
    </xf>
    <xf numFmtId="0" fontId="8" fillId="0" borderId="7" xfId="0" applyFont="1" applyBorder="1" applyAlignment="1">
      <alignment horizontal="center" vertical="center"/>
    </xf>
    <xf numFmtId="0" fontId="5" fillId="7" borderId="69" xfId="0" applyFont="1" applyFill="1" applyBorder="1" applyAlignment="1">
      <alignment horizontal="center" textRotation="90"/>
    </xf>
    <xf numFmtId="0" fontId="5" fillId="7" borderId="41" xfId="0" applyFont="1" applyFill="1" applyBorder="1" applyAlignment="1">
      <alignment horizontal="center" textRotation="90"/>
    </xf>
    <xf numFmtId="0" fontId="5" fillId="7" borderId="48" xfId="0" applyFont="1" applyFill="1" applyBorder="1" applyAlignment="1">
      <alignment horizontal="center" textRotation="90"/>
    </xf>
    <xf numFmtId="0" fontId="8" fillId="0" borderId="16" xfId="0" applyFont="1" applyBorder="1" applyAlignment="1">
      <alignment horizontal="center" textRotation="90"/>
    </xf>
    <xf numFmtId="0" fontId="8" fillId="0" borderId="12" xfId="0" applyFont="1" applyBorder="1" applyAlignment="1">
      <alignment horizontal="center" textRotation="90"/>
    </xf>
    <xf numFmtId="0" fontId="8" fillId="0" borderId="20" xfId="0" applyFont="1" applyBorder="1" applyAlignment="1">
      <alignment horizontal="center" textRotation="90"/>
    </xf>
    <xf numFmtId="0" fontId="8" fillId="0" borderId="75" xfId="0" applyFont="1" applyBorder="1" applyAlignment="1">
      <alignment horizontal="center" textRotation="90" wrapText="1"/>
    </xf>
    <xf numFmtId="0" fontId="8" fillId="0" borderId="43" xfId="0" applyFont="1" applyBorder="1" applyAlignment="1">
      <alignment horizontal="center" textRotation="90" wrapText="1"/>
    </xf>
    <xf numFmtId="0" fontId="8" fillId="0" borderId="42" xfId="0" applyFont="1" applyBorder="1" applyAlignment="1">
      <alignment horizontal="center" textRotation="90" wrapText="1"/>
    </xf>
    <xf numFmtId="0" fontId="35" fillId="0" borderId="51" xfId="0" applyFont="1" applyBorder="1" applyAlignment="1" applyProtection="1">
      <alignment horizontal="center" vertical="top" wrapText="1"/>
      <protection locked="0"/>
    </xf>
    <xf numFmtId="0" fontId="35" fillId="0" borderId="52" xfId="0" applyFont="1" applyBorder="1" applyAlignment="1" applyProtection="1">
      <alignment horizontal="center" vertical="top" wrapText="1"/>
      <protection locked="0"/>
    </xf>
    <xf numFmtId="0" fontId="35" fillId="0" borderId="68" xfId="0" applyFont="1" applyBorder="1" applyAlignment="1" applyProtection="1">
      <alignment horizontal="center" vertical="top" wrapText="1"/>
      <protection locked="0"/>
    </xf>
    <xf numFmtId="0" fontId="13" fillId="0" borderId="73"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74" xfId="0" applyFont="1" applyBorder="1" applyAlignment="1">
      <alignment horizontal="center" vertical="center" wrapText="1"/>
    </xf>
    <xf numFmtId="0" fontId="7" fillId="3" borderId="18"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8" fillId="3" borderId="18" xfId="0" applyFont="1" applyFill="1" applyBorder="1" applyAlignment="1">
      <alignment horizontal="center" textRotation="90"/>
    </xf>
    <xf numFmtId="0" fontId="8" fillId="3" borderId="50" xfId="0" applyFont="1" applyFill="1" applyBorder="1" applyAlignment="1">
      <alignment horizontal="center" textRotation="90"/>
    </xf>
    <xf numFmtId="0" fontId="8" fillId="3" borderId="3" xfId="0" applyFont="1" applyFill="1" applyBorder="1" applyAlignment="1">
      <alignment horizontal="center" textRotation="90"/>
    </xf>
    <xf numFmtId="0" fontId="11" fillId="6" borderId="18" xfId="0" applyFont="1" applyFill="1" applyBorder="1" applyAlignment="1">
      <alignment horizontal="left" vertical="center" wrapText="1"/>
    </xf>
    <xf numFmtId="0" fontId="11" fillId="6" borderId="50"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31" fillId="3" borderId="18" xfId="0" applyFont="1" applyFill="1" applyBorder="1" applyAlignment="1" applyProtection="1">
      <alignment horizontal="center" vertical="center"/>
      <protection locked="0"/>
    </xf>
    <xf numFmtId="0" fontId="31" fillId="3" borderId="50"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protection locked="0"/>
    </xf>
    <xf numFmtId="0" fontId="13" fillId="0" borderId="70" xfId="0" applyFont="1" applyBorder="1" applyAlignment="1">
      <alignment horizontal="left" vertical="center" wrapText="1"/>
    </xf>
    <xf numFmtId="0" fontId="13" fillId="0" borderId="59" xfId="0" applyFont="1" applyBorder="1" applyAlignment="1">
      <alignment horizontal="left" vertical="center" wrapText="1"/>
    </xf>
    <xf numFmtId="0" fontId="13" fillId="0" borderId="73"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Border="1" applyAlignment="1">
      <alignment horizontal="left" vertical="center" wrapText="1"/>
    </xf>
    <xf numFmtId="0" fontId="13" fillId="0" borderId="63"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74" xfId="0" applyFont="1" applyBorder="1" applyAlignment="1">
      <alignment horizontal="left" vertical="center" wrapText="1"/>
    </xf>
    <xf numFmtId="0" fontId="0" fillId="0" borderId="7" xfId="0" applyBorder="1"/>
    <xf numFmtId="0" fontId="0" fillId="0" borderId="1" xfId="0" applyBorder="1"/>
    <xf numFmtId="0" fontId="0" fillId="0" borderId="0" xfId="0" applyBorder="1"/>
    <xf numFmtId="0" fontId="0" fillId="0" borderId="8" xfId="0" applyBorder="1"/>
    <xf numFmtId="0" fontId="0" fillId="0" borderId="51" xfId="0" applyBorder="1"/>
    <xf numFmtId="0" fontId="0" fillId="0" borderId="52" xfId="0" applyBorder="1"/>
    <xf numFmtId="0" fontId="0" fillId="0" borderId="68" xfId="0" applyBorder="1"/>
    <xf numFmtId="0" fontId="5" fillId="6" borderId="69" xfId="0" applyFont="1" applyFill="1" applyBorder="1" applyAlignment="1">
      <alignment horizontal="center" textRotation="90"/>
    </xf>
    <xf numFmtId="0" fontId="5" fillId="6" borderId="41" xfId="0" applyFont="1" applyFill="1" applyBorder="1" applyAlignment="1">
      <alignment horizontal="center" textRotation="90"/>
    </xf>
    <xf numFmtId="0" fontId="5" fillId="6" borderId="48" xfId="0" applyFont="1" applyFill="1" applyBorder="1" applyAlignment="1">
      <alignment horizontal="center" textRotation="90"/>
    </xf>
    <xf numFmtId="0" fontId="0" fillId="0" borderId="59" xfId="0" applyBorder="1" applyAlignment="1" applyProtection="1">
      <alignment vertical="center"/>
    </xf>
    <xf numFmtId="0" fontId="31" fillId="8" borderId="18" xfId="0" applyFont="1" applyFill="1" applyBorder="1" applyAlignment="1" applyProtection="1">
      <alignment horizontal="center" vertical="center"/>
      <protection locked="0"/>
    </xf>
    <xf numFmtId="0" fontId="31" fillId="8" borderId="50" xfId="0" applyFont="1" applyFill="1" applyBorder="1" applyAlignment="1" applyProtection="1">
      <alignment horizontal="center" vertical="center"/>
      <protection locked="0"/>
    </xf>
    <xf numFmtId="0" fontId="31" fillId="8" borderId="3" xfId="0" applyFont="1" applyFill="1" applyBorder="1" applyAlignment="1" applyProtection="1">
      <alignment horizontal="center" vertical="center"/>
      <protection locked="0"/>
    </xf>
    <xf numFmtId="0" fontId="13" fillId="0" borderId="46" xfId="0" applyFont="1" applyBorder="1" applyAlignment="1">
      <alignment horizontal="left" vertical="center" wrapText="1"/>
    </xf>
    <xf numFmtId="0" fontId="13" fillId="0" borderId="4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8" xfId="0" applyFont="1" applyBorder="1" applyAlignment="1">
      <alignment horizontal="left" vertical="center" wrapText="1"/>
    </xf>
    <xf numFmtId="0" fontId="13" fillId="0" borderId="50" xfId="0" applyFont="1" applyBorder="1" applyAlignment="1">
      <alignment horizontal="left" vertical="center" wrapText="1"/>
    </xf>
    <xf numFmtId="0" fontId="13" fillId="0" borderId="72" xfId="0" applyFont="1" applyBorder="1" applyAlignment="1">
      <alignment horizontal="left" vertical="center" wrapText="1"/>
    </xf>
    <xf numFmtId="0" fontId="13" fillId="0" borderId="65" xfId="0" applyFont="1" applyBorder="1" applyAlignment="1">
      <alignment horizontal="left" vertical="center" wrapText="1"/>
    </xf>
    <xf numFmtId="0" fontId="13" fillId="0" borderId="42" xfId="0" applyFont="1" applyBorder="1" applyAlignment="1">
      <alignment horizontal="left" vertical="center" wrapText="1"/>
    </xf>
    <xf numFmtId="0" fontId="7" fillId="8" borderId="18" xfId="0" applyFont="1" applyFill="1" applyBorder="1" applyAlignment="1">
      <alignment horizontal="left" vertical="center" wrapText="1"/>
    </xf>
    <xf numFmtId="0" fontId="7" fillId="8" borderId="50" xfId="0" applyFont="1" applyFill="1" applyBorder="1" applyAlignment="1">
      <alignment horizontal="left" vertical="center" wrapText="1"/>
    </xf>
    <xf numFmtId="0" fontId="7" fillId="8" borderId="3" xfId="0" applyFont="1" applyFill="1" applyBorder="1" applyAlignment="1">
      <alignment horizontal="left" vertical="center" wrapText="1"/>
    </xf>
    <xf numFmtId="0" fontId="31" fillId="8" borderId="51" xfId="0" applyFont="1" applyFill="1" applyBorder="1" applyAlignment="1" applyProtection="1">
      <alignment horizontal="center" vertical="center"/>
      <protection locked="0"/>
    </xf>
    <xf numFmtId="0" fontId="31" fillId="8" borderId="52" xfId="0" applyFont="1" applyFill="1" applyBorder="1" applyAlignment="1" applyProtection="1">
      <alignment horizontal="center" vertical="center"/>
      <protection locked="0"/>
    </xf>
    <xf numFmtId="0" fontId="31" fillId="8" borderId="68" xfId="0" applyFont="1" applyFill="1" applyBorder="1" applyAlignment="1" applyProtection="1">
      <alignment horizontal="center" vertical="center"/>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8" fillId="8" borderId="18" xfId="0" applyFont="1" applyFill="1" applyBorder="1" applyAlignment="1">
      <alignment horizontal="center" textRotation="90"/>
    </xf>
    <xf numFmtId="0" fontId="8" fillId="8" borderId="50" xfId="0" applyFont="1" applyFill="1" applyBorder="1" applyAlignment="1">
      <alignment horizontal="center" textRotation="90"/>
    </xf>
    <xf numFmtId="0" fontId="8" fillId="8" borderId="3" xfId="0" applyFont="1" applyFill="1" applyBorder="1" applyAlignment="1">
      <alignment horizontal="center" textRotation="90"/>
    </xf>
    <xf numFmtId="0" fontId="7" fillId="0" borderId="1" xfId="0" applyFont="1" applyBorder="1" applyAlignment="1">
      <alignment horizontal="center" vertical="center" wrapText="1"/>
    </xf>
    <xf numFmtId="0" fontId="7" fillId="0" borderId="51" xfId="0" applyFont="1" applyBorder="1" applyAlignment="1">
      <alignment horizontal="center" vertical="center" wrapText="1"/>
    </xf>
    <xf numFmtId="0" fontId="8" fillId="0" borderId="17" xfId="0" applyFont="1" applyBorder="1" applyAlignment="1">
      <alignment horizontal="center" textRotation="90" wrapText="1"/>
    </xf>
    <xf numFmtId="0" fontId="8" fillId="0" borderId="13" xfId="0" applyFont="1" applyBorder="1" applyAlignment="1">
      <alignment horizontal="center" textRotation="90" wrapText="1"/>
    </xf>
    <xf numFmtId="0" fontId="8" fillId="0" borderId="30" xfId="0" applyFont="1" applyBorder="1" applyAlignment="1">
      <alignment horizontal="center" textRotation="90" wrapText="1"/>
    </xf>
    <xf numFmtId="0" fontId="11" fillId="5" borderId="18" xfId="0" applyFont="1" applyFill="1" applyBorder="1" applyAlignment="1">
      <alignment horizontal="left" vertical="center" wrapText="1"/>
    </xf>
    <xf numFmtId="0" fontId="11" fillId="5" borderId="5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8" fillId="0" borderId="18" xfId="0" applyFont="1" applyBorder="1" applyAlignment="1">
      <alignment horizontal="center" vertical="center"/>
    </xf>
    <xf numFmtId="0" fontId="8" fillId="0" borderId="50" xfId="0" applyFont="1" applyBorder="1" applyAlignment="1">
      <alignment horizontal="center" vertical="center"/>
    </xf>
    <xf numFmtId="0" fontId="8" fillId="0" borderId="3" xfId="0" applyFont="1" applyBorder="1" applyAlignment="1">
      <alignment horizontal="center" vertical="center"/>
    </xf>
    <xf numFmtId="0" fontId="5" fillId="5" borderId="69" xfId="0" applyFont="1" applyFill="1" applyBorder="1" applyAlignment="1">
      <alignment horizontal="center" textRotation="90"/>
    </xf>
    <xf numFmtId="0" fontId="5" fillId="5" borderId="41" xfId="0" applyFont="1" applyFill="1" applyBorder="1" applyAlignment="1">
      <alignment horizontal="center" textRotation="90"/>
    </xf>
    <xf numFmtId="0" fontId="5" fillId="5" borderId="48" xfId="0" applyFont="1" applyFill="1" applyBorder="1" applyAlignment="1">
      <alignment horizontal="center" textRotation="90"/>
    </xf>
    <xf numFmtId="0" fontId="8" fillId="0" borderId="71" xfId="0" applyFont="1" applyBorder="1" applyAlignment="1">
      <alignment horizontal="center" textRotation="90" wrapText="1"/>
    </xf>
    <xf numFmtId="0" fontId="8" fillId="0" borderId="46" xfId="0" applyFont="1" applyBorder="1" applyAlignment="1">
      <alignment horizontal="center" textRotation="90" wrapText="1"/>
    </xf>
    <xf numFmtId="0" fontId="8" fillId="0" borderId="65" xfId="0" applyFont="1" applyBorder="1" applyAlignment="1">
      <alignment horizontal="center" textRotation="90" wrapText="1"/>
    </xf>
    <xf numFmtId="0" fontId="51" fillId="0" borderId="18" xfId="1" applyFont="1" applyFill="1" applyBorder="1" applyAlignment="1">
      <alignment horizontal="center" vertical="center"/>
    </xf>
    <xf numFmtId="0" fontId="51" fillId="0" borderId="50" xfId="1" applyFont="1" applyFill="1" applyBorder="1" applyAlignment="1">
      <alignment horizontal="center" vertical="center"/>
    </xf>
    <xf numFmtId="0" fontId="51" fillId="0" borderId="3" xfId="1" applyFont="1" applyFill="1" applyBorder="1" applyAlignment="1">
      <alignment horizontal="center" vertical="center"/>
    </xf>
    <xf numFmtId="0" fontId="25" fillId="0" borderId="60" xfId="1" applyBorder="1" applyAlignment="1">
      <alignment vertical="top" wrapText="1"/>
    </xf>
    <xf numFmtId="0" fontId="25" fillId="0" borderId="32" xfId="1" applyBorder="1" applyAlignment="1">
      <alignment vertical="top"/>
    </xf>
    <xf numFmtId="0" fontId="25" fillId="0" borderId="61" xfId="1" applyBorder="1" applyAlignment="1">
      <alignment vertical="top"/>
    </xf>
    <xf numFmtId="0" fontId="25" fillId="0" borderId="62" xfId="1" applyBorder="1" applyAlignment="1">
      <alignment vertical="top"/>
    </xf>
    <xf numFmtId="0" fontId="25" fillId="0" borderId="0" xfId="1" applyBorder="1" applyAlignment="1">
      <alignment vertical="top"/>
    </xf>
    <xf numFmtId="0" fontId="25" fillId="0" borderId="63" xfId="1" applyBorder="1" applyAlignment="1">
      <alignment vertical="top"/>
    </xf>
    <xf numFmtId="0" fontId="25" fillId="0" borderId="39" xfId="1" applyBorder="1" applyAlignment="1">
      <alignment vertical="top"/>
    </xf>
    <xf numFmtId="0" fontId="25" fillId="0" borderId="31" xfId="1" applyBorder="1" applyAlignment="1">
      <alignment vertical="top"/>
    </xf>
    <xf numFmtId="0" fontId="25" fillId="0" borderId="64" xfId="1" applyBorder="1" applyAlignment="1">
      <alignment vertical="top"/>
    </xf>
    <xf numFmtId="0" fontId="2" fillId="0" borderId="60" xfId="1" applyFont="1" applyBorder="1" applyAlignment="1">
      <alignment horizontal="center" vertical="top"/>
    </xf>
    <xf numFmtId="0" fontId="2" fillId="0" borderId="32" xfId="1" applyFont="1" applyBorder="1" applyAlignment="1">
      <alignment horizontal="center" vertical="top"/>
    </xf>
    <xf numFmtId="0" fontId="25" fillId="0" borderId="13" xfId="1" applyFont="1" applyBorder="1" applyAlignment="1">
      <alignment vertical="center"/>
    </xf>
    <xf numFmtId="0" fontId="25" fillId="0" borderId="67" xfId="1" applyFont="1" applyBorder="1" applyAlignment="1">
      <alignment vertical="center"/>
    </xf>
    <xf numFmtId="0" fontId="25" fillId="0" borderId="27" xfId="1" applyFont="1" applyBorder="1" applyAlignment="1">
      <alignment vertical="center"/>
    </xf>
    <xf numFmtId="0" fontId="25" fillId="0" borderId="81" xfId="1" applyFont="1" applyBorder="1" applyAlignment="1">
      <alignment vertical="center"/>
    </xf>
    <xf numFmtId="0" fontId="2" fillId="0" borderId="13" xfId="1" applyFont="1" applyBorder="1" applyAlignment="1">
      <alignment horizontal="center"/>
    </xf>
    <xf numFmtId="0" fontId="39" fillId="0" borderId="13" xfId="1" applyFont="1" applyBorder="1" applyAlignment="1">
      <alignment wrapText="1"/>
    </xf>
    <xf numFmtId="0" fontId="3" fillId="0" borderId="13" xfId="1" applyFont="1" applyBorder="1" applyAlignment="1">
      <alignment horizontal="center" vertical="center" wrapText="1"/>
    </xf>
    <xf numFmtId="0" fontId="2" fillId="0" borderId="19" xfId="1" applyFont="1" applyBorder="1" applyAlignment="1">
      <alignment horizontal="left" vertical="center" wrapText="1" indent="3"/>
    </xf>
    <xf numFmtId="0" fontId="25" fillId="0" borderId="19" xfId="1" applyFont="1" applyBorder="1" applyAlignment="1">
      <alignment horizontal="center" vertical="center" textRotation="90" wrapText="1"/>
    </xf>
    <xf numFmtId="0" fontId="3" fillId="0" borderId="19" xfId="1" applyFont="1" applyBorder="1" applyAlignment="1">
      <alignment vertical="center" wrapText="1"/>
    </xf>
    <xf numFmtId="0" fontId="46" fillId="2" borderId="18" xfId="1" applyFont="1" applyFill="1" applyBorder="1" applyAlignment="1">
      <alignment horizontal="center" vertical="center"/>
    </xf>
    <xf numFmtId="0" fontId="46" fillId="2" borderId="50" xfId="1" applyFont="1" applyFill="1" applyBorder="1" applyAlignment="1">
      <alignment horizontal="center" vertical="center"/>
    </xf>
    <xf numFmtId="0" fontId="46" fillId="2" borderId="3" xfId="1" applyFont="1" applyFill="1" applyBorder="1" applyAlignment="1">
      <alignment horizontal="center" vertical="center"/>
    </xf>
    <xf numFmtId="0" fontId="2" fillId="0" borderId="18"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3" xfId="1" applyFont="1" applyBorder="1" applyAlignment="1">
      <alignment horizontal="center" vertical="center" wrapText="1"/>
    </xf>
    <xf numFmtId="0" fontId="43" fillId="0" borderId="18" xfId="1" applyFont="1" applyBorder="1" applyAlignment="1">
      <alignment horizontal="center" vertical="center" wrapText="1"/>
    </xf>
    <xf numFmtId="0" fontId="44" fillId="0" borderId="50" xfId="1" applyFont="1" applyBorder="1" applyAlignment="1">
      <alignment horizontal="center" vertical="center" wrapText="1"/>
    </xf>
    <xf numFmtId="0" fontId="44" fillId="0" borderId="3" xfId="1" applyFont="1" applyBorder="1" applyAlignment="1">
      <alignment horizontal="center" vertical="center" wrapText="1"/>
    </xf>
    <xf numFmtId="0" fontId="44" fillId="0" borderId="18" xfId="1" applyFont="1" applyBorder="1" applyAlignment="1">
      <alignment horizontal="center" vertical="center" wrapText="1"/>
    </xf>
    <xf numFmtId="0" fontId="45" fillId="0" borderId="50" xfId="1" applyFont="1" applyBorder="1" applyAlignment="1">
      <alignment horizontal="left" vertical="center" wrapText="1"/>
    </xf>
    <xf numFmtId="0" fontId="45" fillId="0" borderId="3" xfId="1" applyFont="1" applyBorder="1" applyAlignment="1">
      <alignment horizontal="left" vertical="center" wrapText="1"/>
    </xf>
    <xf numFmtId="0" fontId="45" fillId="0" borderId="50" xfId="1" applyFont="1" applyBorder="1" applyAlignment="1">
      <alignment horizontal="left" vertical="center"/>
    </xf>
    <xf numFmtId="0" fontId="45" fillId="0" borderId="3" xfId="1" applyFont="1" applyBorder="1" applyAlignment="1">
      <alignment horizontal="left" vertical="center"/>
    </xf>
    <xf numFmtId="0" fontId="2" fillId="2" borderId="70" xfId="1" applyFont="1" applyFill="1" applyBorder="1" applyAlignment="1">
      <alignment horizontal="center" vertical="center" wrapText="1"/>
    </xf>
    <xf numFmtId="0" fontId="2" fillId="2" borderId="59"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51"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44" fillId="0" borderId="70" xfId="1" applyFont="1" applyBorder="1" applyAlignment="1">
      <alignment horizontal="center" vertical="center" wrapText="1"/>
    </xf>
    <xf numFmtId="0" fontId="44" fillId="0" borderId="59" xfId="1" applyFont="1" applyBorder="1" applyAlignment="1">
      <alignment horizontal="center" vertical="center" wrapText="1"/>
    </xf>
    <xf numFmtId="0" fontId="44" fillId="0" borderId="7" xfId="1" applyFont="1" applyBorder="1" applyAlignment="1">
      <alignment horizontal="center" vertical="center" wrapText="1"/>
    </xf>
    <xf numFmtId="0" fontId="45" fillId="0" borderId="51" xfId="1" applyFont="1" applyBorder="1" applyAlignment="1">
      <alignment horizontal="center" vertical="center" wrapText="1"/>
    </xf>
    <xf numFmtId="0" fontId="45" fillId="0" borderId="52" xfId="1" applyFont="1" applyBorder="1" applyAlignment="1">
      <alignment horizontal="center" vertical="center" wrapText="1"/>
    </xf>
    <xf numFmtId="0" fontId="45" fillId="0" borderId="68" xfId="1" applyFont="1" applyBorder="1" applyAlignment="1">
      <alignment horizontal="center" vertical="center" wrapText="1"/>
    </xf>
    <xf numFmtId="0" fontId="46" fillId="0" borderId="18" xfId="1" applyFont="1" applyFill="1" applyBorder="1" applyAlignment="1">
      <alignment horizontal="center" vertical="center"/>
    </xf>
    <xf numFmtId="0" fontId="46" fillId="0" borderId="50" xfId="1" applyFont="1" applyFill="1" applyBorder="1" applyAlignment="1">
      <alignment horizontal="center" vertical="center"/>
    </xf>
    <xf numFmtId="0" fontId="46" fillId="0" borderId="3" xfId="1" applyFont="1" applyFill="1" applyBorder="1" applyAlignment="1">
      <alignment horizontal="center" vertical="center"/>
    </xf>
    <xf numFmtId="0" fontId="25" fillId="0" borderId="60" xfId="1" applyBorder="1" applyAlignment="1">
      <alignment vertical="top"/>
    </xf>
    <xf numFmtId="0" fontId="25" fillId="0" borderId="55" xfId="0" applyFont="1" applyBorder="1" applyAlignment="1">
      <alignment horizontal="center" vertical="center" wrapText="1"/>
    </xf>
    <xf numFmtId="0" fontId="25" fillId="0" borderId="0" xfId="0" applyFont="1" applyBorder="1" applyAlignment="1">
      <alignment horizontal="center" vertical="center"/>
    </xf>
    <xf numFmtId="0" fontId="25" fillId="0" borderId="56" xfId="0" applyFont="1" applyBorder="1" applyAlignment="1">
      <alignment horizontal="center" vertical="center"/>
    </xf>
    <xf numFmtId="0" fontId="25" fillId="0" borderId="55" xfId="0" applyFont="1" applyBorder="1" applyAlignment="1">
      <alignment horizontal="center" vertical="center"/>
    </xf>
    <xf numFmtId="0" fontId="25" fillId="0" borderId="82" xfId="0" applyFont="1" applyBorder="1" applyAlignment="1">
      <alignment horizontal="center" vertical="center"/>
    </xf>
    <xf numFmtId="0" fontId="25" fillId="0" borderId="31" xfId="0" applyFont="1" applyBorder="1" applyAlignment="1">
      <alignment horizontal="center" vertical="center"/>
    </xf>
    <xf numFmtId="0" fontId="25" fillId="0" borderId="83" xfId="0" applyFont="1" applyBorder="1" applyAlignment="1">
      <alignment horizontal="center" vertical="center"/>
    </xf>
    <xf numFmtId="0" fontId="38" fillId="0" borderId="13" xfId="0" applyFont="1" applyBorder="1" applyAlignment="1">
      <alignment vertical="center"/>
    </xf>
    <xf numFmtId="0" fontId="3" fillId="0" borderId="6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1" xfId="0" applyFont="1" applyBorder="1" applyAlignment="1">
      <alignment horizontal="center" vertical="center" wrapText="1"/>
    </xf>
    <xf numFmtId="0" fontId="40" fillId="0" borderId="13" xfId="0" applyFont="1" applyBorder="1" applyAlignment="1">
      <alignment horizontal="left" vertical="center" wrapText="1"/>
    </xf>
    <xf numFmtId="0" fontId="2" fillId="0" borderId="13" xfId="0" applyFont="1" applyBorder="1" applyAlignment="1">
      <alignment horizontal="center"/>
    </xf>
    <xf numFmtId="0" fontId="38" fillId="0" borderId="67" xfId="0" applyFont="1" applyBorder="1" applyAlignment="1">
      <alignment vertical="center"/>
    </xf>
    <xf numFmtId="0" fontId="38" fillId="0" borderId="27" xfId="0" applyFont="1" applyBorder="1" applyAlignment="1">
      <alignment vertical="center"/>
    </xf>
    <xf numFmtId="0" fontId="38" fillId="0" borderId="81" xfId="0" applyFont="1" applyBorder="1" applyAlignment="1">
      <alignment vertical="center"/>
    </xf>
    <xf numFmtId="0" fontId="40" fillId="0" borderId="13" xfId="0" applyFont="1" applyBorder="1" applyAlignment="1">
      <alignment horizontal="left" wrapText="1"/>
    </xf>
    <xf numFmtId="0" fontId="36" fillId="0" borderId="13" xfId="0" applyFont="1" applyBorder="1"/>
    <xf numFmtId="0" fontId="2" fillId="0" borderId="13" xfId="0" applyFont="1" applyBorder="1" applyAlignment="1">
      <alignment horizontal="center" vertical="center"/>
    </xf>
    <xf numFmtId="0" fontId="54" fillId="0" borderId="13" xfId="1" applyFont="1" applyBorder="1" applyAlignment="1">
      <alignment horizontal="left" vertical="center" wrapText="1"/>
    </xf>
    <xf numFmtId="0" fontId="54" fillId="0" borderId="13" xfId="1" applyFont="1" applyBorder="1" applyAlignment="1">
      <alignment horizontal="center" vertical="center" wrapText="1"/>
    </xf>
    <xf numFmtId="0" fontId="6" fillId="10" borderId="0" xfId="0" applyFont="1" applyFill="1" applyBorder="1" applyAlignment="1">
      <alignment horizontal="center"/>
    </xf>
    <xf numFmtId="0" fontId="54" fillId="0" borderId="15" xfId="1" applyFont="1" applyBorder="1" applyAlignment="1">
      <alignment horizontal="center" vertical="center" wrapText="1"/>
    </xf>
    <xf numFmtId="0" fontId="54" fillId="0" borderId="43" xfId="1" applyFont="1" applyBorder="1" applyAlignment="1">
      <alignment horizontal="center" vertical="center" wrapText="1"/>
    </xf>
    <xf numFmtId="0" fontId="54" fillId="0" borderId="11" xfId="1" applyFont="1" applyBorder="1" applyAlignment="1">
      <alignment horizontal="center" vertical="center" wrapText="1"/>
    </xf>
    <xf numFmtId="0" fontId="54" fillId="0" borderId="15" xfId="1" applyFont="1" applyBorder="1" applyAlignment="1">
      <alignment horizontal="left" vertical="center" wrapText="1"/>
    </xf>
    <xf numFmtId="0" fontId="54" fillId="0" borderId="43" xfId="1" applyFont="1" applyBorder="1" applyAlignment="1">
      <alignment horizontal="left" vertical="center" wrapText="1"/>
    </xf>
    <xf numFmtId="0" fontId="54" fillId="0" borderId="11" xfId="1" applyFont="1" applyBorder="1" applyAlignment="1">
      <alignment horizontal="left" vertical="center" wrapText="1"/>
    </xf>
  </cellXfs>
  <cellStyles count="5">
    <cellStyle name="Normal" xfId="0" builtinId="0"/>
    <cellStyle name="Normal 2" xfId="1"/>
    <cellStyle name="Normal_Base" xfId="2"/>
    <cellStyle name="Pourcentage" xfId="3" builtinId="5"/>
    <cellStyle name="Pourcentage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vail%20en%20cours/BTS%20ET/2012/Examen%202012/UFA%20ET2/E61%20-%20Organisation%20de%20chantier/Eval_chantier_E61_2012_CELLI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0-%20Travail%20en%20cours/3%20-%20BTS%20ET/Examen/2013-14/UFA%20ET2/E61%20-%20Chantier/CCF%20-%20Eclairage%20couloir%20bac%20STI2D/GARANDEAU%20Cl&#233;ment%20-%20chantier%20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Fiche éval CCF1"/>
      <sheetName val="Fiche éval CCF2"/>
      <sheetName val="Fiche éval CCF3"/>
      <sheetName val="Criteres CCF1 "/>
      <sheetName val="Criteres CCF2"/>
      <sheetName val="Criteres CCF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Fiche éval CCF1"/>
      <sheetName val="Fiche éval CCF2"/>
      <sheetName val="Fiche éval CCF3"/>
      <sheetName val="Criteres CCF1 "/>
      <sheetName val="Criteres CCF2"/>
      <sheetName val="Criteres CCF3"/>
    </sheetNames>
    <sheetDataSet>
      <sheetData sheetId="0">
        <row r="10">
          <cell r="C10" t="str">
            <v>UFA De Lattre</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46"/>
  <sheetViews>
    <sheetView tabSelected="1" zoomScale="85" zoomScaleNormal="85" workbookViewId="0">
      <selection activeCell="D10" sqref="D10"/>
    </sheetView>
  </sheetViews>
  <sheetFormatPr baseColWidth="10" defaultRowHeight="12.75"/>
  <cols>
    <col min="1" max="3" width="26" customWidth="1"/>
    <col min="4" max="4" width="111.28515625" bestFit="1" customWidth="1"/>
  </cols>
  <sheetData>
    <row r="1" spans="1:8" ht="13.5" thickBot="1"/>
    <row r="2" spans="1:8" s="33" customFormat="1" ht="32.25" customHeight="1" thickBot="1">
      <c r="A2" s="34" t="s">
        <v>31</v>
      </c>
      <c r="B2" s="302">
        <v>2015</v>
      </c>
      <c r="C2" s="303"/>
      <c r="D2" s="304"/>
    </row>
    <row r="3" spans="1:8" s="33" customFormat="1" ht="35.25" customHeight="1">
      <c r="A3" s="295" t="s">
        <v>35</v>
      </c>
      <c r="B3" s="305" t="s">
        <v>33</v>
      </c>
      <c r="C3" s="306"/>
      <c r="D3" s="307"/>
    </row>
    <row r="4" spans="1:8" s="33" customFormat="1" ht="35.25" customHeight="1" thickBot="1">
      <c r="A4" s="296"/>
      <c r="B4" s="308" t="s">
        <v>32</v>
      </c>
      <c r="C4" s="309"/>
      <c r="D4" s="310"/>
    </row>
    <row r="5" spans="1:8" ht="27" customHeight="1"/>
    <row r="6" spans="1:8" ht="15.75" thickBot="1">
      <c r="A6" s="2"/>
      <c r="B6" s="2"/>
      <c r="C6" s="2"/>
      <c r="D6" s="2"/>
      <c r="E6" s="2"/>
    </row>
    <row r="7" spans="1:8" ht="43.5" customHeight="1" thickBot="1">
      <c r="A7" s="297" t="s">
        <v>24</v>
      </c>
      <c r="B7" s="298"/>
      <c r="C7" s="298"/>
      <c r="D7" s="299"/>
      <c r="E7" s="2"/>
    </row>
    <row r="8" spans="1:8" s="18" customFormat="1" ht="43.5" customHeight="1" thickBot="1">
      <c r="A8" s="288" t="s">
        <v>25</v>
      </c>
      <c r="B8" s="300" t="s">
        <v>276</v>
      </c>
      <c r="C8" s="301"/>
      <c r="D8" s="301"/>
      <c r="F8"/>
      <c r="H8"/>
    </row>
    <row r="9" spans="1:8" ht="30" customHeight="1">
      <c r="A9" s="289" t="s">
        <v>26</v>
      </c>
      <c r="B9" s="290" t="s">
        <v>268</v>
      </c>
      <c r="C9" s="290" t="s">
        <v>272</v>
      </c>
      <c r="D9" s="291" t="str">
        <f>CONCATENATE(B9," ",C9)</f>
        <v>DUPOND Victor</v>
      </c>
      <c r="E9" s="2"/>
    </row>
    <row r="10" spans="1:8" ht="30" customHeight="1">
      <c r="A10" s="35" t="s">
        <v>27</v>
      </c>
      <c r="B10" s="285" t="s">
        <v>269</v>
      </c>
      <c r="C10" s="285" t="s">
        <v>273</v>
      </c>
      <c r="D10" s="292" t="str">
        <f>CONCATENATE(B10," ",C10)</f>
        <v>DURAND Charles</v>
      </c>
      <c r="E10" s="2"/>
    </row>
    <row r="11" spans="1:8" ht="30" customHeight="1">
      <c r="A11" s="35" t="s">
        <v>28</v>
      </c>
      <c r="B11" s="285" t="s">
        <v>268</v>
      </c>
      <c r="C11" s="285" t="s">
        <v>274</v>
      </c>
      <c r="D11" s="292" t="str">
        <f>CONCATENATE(B11," ",C11)</f>
        <v>DUPOND Jean</v>
      </c>
      <c r="E11" s="2"/>
    </row>
    <row r="12" spans="1:8" ht="30" customHeight="1">
      <c r="A12" s="35" t="s">
        <v>29</v>
      </c>
      <c r="B12" s="286" t="s">
        <v>269</v>
      </c>
      <c r="C12" s="286" t="s">
        <v>275</v>
      </c>
      <c r="D12" s="292" t="str">
        <f>CONCATENATE(B12," ",C12)</f>
        <v>DURAND Serge</v>
      </c>
      <c r="E12" s="2"/>
    </row>
    <row r="13" spans="1:8" ht="30" customHeight="1" thickBot="1">
      <c r="A13" s="36" t="s">
        <v>30</v>
      </c>
      <c r="B13" s="284"/>
      <c r="C13" s="287"/>
      <c r="D13" s="293" t="str">
        <f>CONCATENATE(B13," ",C13)</f>
        <v xml:space="preserve"> </v>
      </c>
      <c r="E13" s="2"/>
    </row>
    <row r="14" spans="1:8" ht="15">
      <c r="A14" s="2"/>
      <c r="B14" s="2"/>
      <c r="C14" s="2"/>
      <c r="D14" s="2"/>
      <c r="E14" s="2"/>
    </row>
    <row r="17" spans="1:4" ht="15">
      <c r="D17" s="155"/>
    </row>
    <row r="18" spans="1:4" ht="15">
      <c r="D18" s="155"/>
    </row>
    <row r="19" spans="1:4" ht="15">
      <c r="D19" s="155"/>
    </row>
    <row r="20" spans="1:4" ht="15">
      <c r="D20" s="155"/>
    </row>
    <row r="23" spans="1:4" ht="15">
      <c r="D23" s="155"/>
    </row>
    <row r="24" spans="1:4" ht="15">
      <c r="D24" s="155"/>
    </row>
    <row r="25" spans="1:4" ht="15">
      <c r="D25" s="155"/>
    </row>
    <row r="26" spans="1:4" ht="15">
      <c r="D26" s="155"/>
    </row>
    <row r="28" spans="1:4" ht="15">
      <c r="D28" s="155"/>
    </row>
    <row r="29" spans="1:4" ht="15">
      <c r="D29" s="155"/>
    </row>
    <row r="30" spans="1:4" ht="15">
      <c r="A30" s="155"/>
      <c r="B30" s="155"/>
      <c r="C30" s="155"/>
      <c r="D30" s="155"/>
    </row>
    <row r="31" spans="1:4" ht="15">
      <c r="A31" s="155"/>
      <c r="B31" s="155"/>
      <c r="C31" s="155"/>
    </row>
    <row r="34" spans="1:3" ht="15">
      <c r="A34" s="155"/>
      <c r="B34" s="155"/>
      <c r="C34" s="155"/>
    </row>
    <row r="35" spans="1:3" ht="15">
      <c r="A35" s="155"/>
      <c r="B35" s="155"/>
      <c r="C35" s="155"/>
    </row>
    <row r="41" spans="1:3" ht="15">
      <c r="A41" s="155"/>
      <c r="B41" s="155"/>
      <c r="C41" s="155"/>
    </row>
    <row r="42" spans="1:3" ht="15">
      <c r="A42" s="155"/>
      <c r="B42" s="155"/>
      <c r="C42" s="155"/>
    </row>
    <row r="43" spans="1:3" ht="15">
      <c r="A43" s="155"/>
      <c r="B43" s="155"/>
      <c r="C43" s="155"/>
    </row>
    <row r="44" spans="1:3" ht="15">
      <c r="A44" s="155"/>
      <c r="B44" s="155"/>
      <c r="C44" s="155"/>
    </row>
    <row r="45" spans="1:3" ht="15">
      <c r="A45" s="155"/>
      <c r="B45" s="155"/>
      <c r="C45" s="155"/>
    </row>
    <row r="46" spans="1:3" ht="15">
      <c r="A46" s="155"/>
      <c r="B46" s="155"/>
      <c r="C46" s="155"/>
    </row>
  </sheetData>
  <mergeCells count="6">
    <mergeCell ref="A3:A4"/>
    <mergeCell ref="A7:D7"/>
    <mergeCell ref="B8:D8"/>
    <mergeCell ref="B2:D2"/>
    <mergeCell ref="B3:D3"/>
    <mergeCell ref="B4:D4"/>
  </mergeCells>
  <phoneticPr fontId="0" type="noConversion"/>
  <pageMargins left="0.70866141732283472" right="0.70866141732283472" top="0.74803149606299213" bottom="0.74803149606299213" header="0.31496062992125984" footer="0.31496062992125984"/>
  <pageSetup paperSize="9" scale="53"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dimension ref="A1:M50"/>
  <sheetViews>
    <sheetView zoomScaleNormal="100" workbookViewId="0">
      <pane ySplit="2" topLeftCell="A3" activePane="bottomLeft" state="frozen"/>
      <selection activeCell="D16" sqref="D16:H19"/>
      <selection pane="bottomLeft" activeCell="C12" sqref="C12:L12"/>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Base!$B$11</f>
        <v>DUPOND</v>
      </c>
      <c r="J1" s="544"/>
      <c r="K1" s="544"/>
      <c r="L1" s="545"/>
    </row>
    <row r="2" spans="1:13" ht="24.95" customHeight="1" thickBot="1">
      <c r="A2" s="165" t="s">
        <v>139</v>
      </c>
      <c r="B2" s="546" t="str">
        <f>[2]Accueil!C10</f>
        <v>UFA De Lattre</v>
      </c>
      <c r="C2" s="547"/>
      <c r="D2" s="166"/>
      <c r="E2" s="167" t="s">
        <v>31</v>
      </c>
      <c r="F2" s="294">
        <f>Base!$B$2</f>
        <v>2015</v>
      </c>
      <c r="G2" s="168"/>
      <c r="H2" s="169" t="s">
        <v>140</v>
      </c>
      <c r="I2" s="544" t="str">
        <f>Base!$C$11</f>
        <v>Jean</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167</v>
      </c>
      <c r="B6" s="535"/>
      <c r="C6" s="535"/>
      <c r="D6" s="535"/>
      <c r="E6" s="535"/>
      <c r="F6" s="535"/>
      <c r="G6" s="535"/>
      <c r="H6" s="535"/>
      <c r="I6" s="535"/>
      <c r="J6" s="535"/>
      <c r="K6" s="535"/>
      <c r="L6" s="536"/>
    </row>
    <row r="7" spans="1:13" ht="13.5" thickBot="1"/>
    <row r="8" spans="1:13" ht="24.75" customHeight="1" thickBot="1">
      <c r="B8" s="537" t="s">
        <v>168</v>
      </c>
      <c r="C8" s="538"/>
      <c r="D8" s="538"/>
      <c r="E8" s="538"/>
      <c r="F8" s="538"/>
      <c r="G8" s="538"/>
      <c r="H8" s="538"/>
      <c r="I8" s="538"/>
      <c r="J8" s="538"/>
      <c r="K8" s="538"/>
      <c r="L8" s="539"/>
    </row>
    <row r="9" spans="1:13" ht="42.75" customHeight="1" thickBot="1">
      <c r="A9" s="532" t="s">
        <v>145</v>
      </c>
      <c r="B9" s="531" t="s">
        <v>169</v>
      </c>
      <c r="C9" s="531"/>
      <c r="D9" s="531"/>
      <c r="E9" s="531"/>
      <c r="F9" s="531"/>
      <c r="G9" s="531"/>
      <c r="H9" s="531"/>
      <c r="I9" s="531"/>
      <c r="J9" s="531"/>
      <c r="K9" s="531"/>
      <c r="L9" s="531"/>
    </row>
    <row r="10" spans="1:13" ht="42.75" customHeight="1" thickBot="1">
      <c r="A10" s="532"/>
      <c r="B10" s="531" t="s">
        <v>170</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39" customHeight="1" thickBot="1">
      <c r="A12" s="532" t="s">
        <v>155</v>
      </c>
      <c r="B12" s="170" t="s">
        <v>172</v>
      </c>
      <c r="C12" s="533" t="s">
        <v>135</v>
      </c>
      <c r="D12" s="533"/>
      <c r="E12" s="533"/>
      <c r="F12" s="533"/>
      <c r="G12" s="533"/>
      <c r="H12" s="533"/>
      <c r="I12" s="533"/>
      <c r="J12" s="533"/>
      <c r="K12" s="533"/>
      <c r="L12" s="533"/>
    </row>
    <row r="13" spans="1:13" ht="38.25" thickBot="1">
      <c r="A13" s="532"/>
      <c r="B13" s="170" t="s">
        <v>173</v>
      </c>
      <c r="C13" s="533" t="s">
        <v>136</v>
      </c>
      <c r="D13" s="533"/>
      <c r="E13" s="533"/>
      <c r="F13" s="533"/>
      <c r="G13" s="533"/>
      <c r="H13" s="533"/>
      <c r="I13" s="533"/>
      <c r="J13" s="533"/>
      <c r="K13" s="533"/>
      <c r="L13" s="533"/>
      <c r="M13" s="171"/>
    </row>
    <row r="15" spans="1:13" ht="15.75">
      <c r="A15" s="528" t="s">
        <v>128</v>
      </c>
      <c r="B15" s="528"/>
      <c r="C15" s="528"/>
      <c r="D15" s="528"/>
      <c r="E15" s="528"/>
      <c r="F15" s="528"/>
      <c r="G15" s="528"/>
      <c r="H15" s="528"/>
      <c r="I15" s="528"/>
      <c r="J15" s="528"/>
      <c r="K15" s="528"/>
      <c r="L15" s="528"/>
    </row>
    <row r="16" spans="1:13" ht="15">
      <c r="A16" s="172"/>
    </row>
    <row r="17" spans="1:12" ht="33" customHeight="1">
      <c r="A17" s="529" t="s">
        <v>174</v>
      </c>
      <c r="B17" s="529"/>
      <c r="C17" s="529"/>
      <c r="D17" s="529"/>
      <c r="E17" s="529"/>
      <c r="F17" s="529"/>
      <c r="G17" s="529"/>
      <c r="H17" s="529"/>
      <c r="I17" s="529"/>
      <c r="J17" s="529"/>
      <c r="K17" s="529"/>
      <c r="L17" s="529"/>
    </row>
    <row r="19" spans="1:12" ht="15.75" customHeight="1">
      <c r="A19" s="530" t="s">
        <v>90</v>
      </c>
      <c r="B19" s="530"/>
      <c r="C19" s="530"/>
      <c r="D19" s="530" t="s">
        <v>91</v>
      </c>
      <c r="E19" s="530"/>
      <c r="F19" s="530"/>
      <c r="G19" s="530"/>
      <c r="H19" s="530"/>
      <c r="I19" s="530" t="s">
        <v>163</v>
      </c>
      <c r="J19" s="530"/>
      <c r="K19" s="530"/>
      <c r="L19" s="530"/>
    </row>
    <row r="20" spans="1:12" ht="18.75" customHeight="1">
      <c r="A20" s="530"/>
      <c r="B20" s="530"/>
      <c r="C20" s="530"/>
      <c r="D20" s="530"/>
      <c r="E20" s="530"/>
      <c r="F20" s="530"/>
      <c r="G20" s="530"/>
      <c r="H20" s="530"/>
      <c r="I20" s="173" t="s">
        <v>92</v>
      </c>
      <c r="J20" s="173" t="s">
        <v>93</v>
      </c>
      <c r="K20" s="173" t="s">
        <v>94</v>
      </c>
      <c r="L20" s="173" t="s">
        <v>95</v>
      </c>
    </row>
    <row r="21" spans="1:12" s="175" customFormat="1" ht="20.100000000000001" customHeight="1">
      <c r="A21" s="524" t="s">
        <v>103</v>
      </c>
      <c r="B21" s="524"/>
      <c r="C21" s="524"/>
      <c r="D21" s="524" t="s">
        <v>104</v>
      </c>
      <c r="E21" s="524"/>
      <c r="F21" s="524"/>
      <c r="G21" s="524"/>
      <c r="H21" s="524"/>
      <c r="I21" s="174" t="e">
        <f>IF('Chantier 1'!$AO16&gt;=16,"X","")</f>
        <v>#DIV/0!</v>
      </c>
      <c r="J21" s="174" t="e">
        <f>IF(AND('Chantier 1'!$AO16&gt;=12,'Chantier 1'!$AO16&lt;16),"X","")</f>
        <v>#DIV/0!</v>
      </c>
      <c r="K21" s="174" t="e">
        <f>IF(AND('Chantier 1'!$AO16&gt;=8,'Chantier 1'!$AO16&lt;12),"X","")</f>
        <v>#DIV/0!</v>
      </c>
      <c r="L21" s="174" t="e">
        <f>IF(AND('Chantier 1'!$AO16&gt;=0,'Chantier 1'!$AO16&lt;8),"X","")</f>
        <v>#DIV/0!</v>
      </c>
    </row>
    <row r="22" spans="1:12" s="175" customFormat="1" ht="20.100000000000001" customHeight="1">
      <c r="A22" s="524" t="s">
        <v>105</v>
      </c>
      <c r="B22" s="524"/>
      <c r="C22" s="524"/>
      <c r="D22" s="524" t="s">
        <v>106</v>
      </c>
      <c r="E22" s="524"/>
      <c r="F22" s="524"/>
      <c r="G22" s="524"/>
      <c r="H22" s="524"/>
      <c r="I22" s="174" t="e">
        <f>IF('Chantier 1'!$AO17&gt;=16,"X","")</f>
        <v>#DIV/0!</v>
      </c>
      <c r="J22" s="174" t="e">
        <f>IF(AND('Chantier 1'!$AO17&gt;=12,'Chantier 1'!$AO17&lt;16),"X","")</f>
        <v>#DIV/0!</v>
      </c>
      <c r="K22" s="174" t="e">
        <f>IF(AND('Chantier 1'!$AO17&gt;=8,'Chantier 1'!$AO17&lt;12),"X","")</f>
        <v>#DIV/0!</v>
      </c>
      <c r="L22" s="174" t="e">
        <f>IF(AND('Chantier 1'!$AO17&gt;=0,'Chantier 1'!$AO17&lt;8),"X","")</f>
        <v>#DIV/0!</v>
      </c>
    </row>
    <row r="23" spans="1:12" s="175" customFormat="1" ht="20.100000000000001" customHeight="1">
      <c r="A23" s="524" t="s">
        <v>107</v>
      </c>
      <c r="B23" s="524"/>
      <c r="C23" s="524"/>
      <c r="D23" s="525" t="s">
        <v>108</v>
      </c>
      <c r="E23" s="526"/>
      <c r="F23" s="526"/>
      <c r="G23" s="526"/>
      <c r="H23" s="527"/>
      <c r="I23" s="174" t="e">
        <f>IF('Chantier 1'!$AO18&gt;=16,"X","")</f>
        <v>#DIV/0!</v>
      </c>
      <c r="J23" s="174" t="e">
        <f>IF(AND('Chantier 1'!$AO18&gt;=12,'Chantier 1'!$AO18&lt;16),"X","")</f>
        <v>#DIV/0!</v>
      </c>
      <c r="K23" s="174" t="e">
        <f>IF(AND('Chantier 1'!$AO18&gt;=8,'Chantier 1'!$AO18&lt;12),"X","")</f>
        <v>#DIV/0!</v>
      </c>
      <c r="L23" s="174" t="e">
        <f>IF(AND('Chantier 1'!$AO18&gt;=0,'Chantier 1'!$AO18&lt;8),"X","")</f>
        <v>#DIV/0!</v>
      </c>
    </row>
    <row r="24" spans="1:12" s="175" customFormat="1" ht="20.100000000000001" customHeight="1">
      <c r="A24" s="524" t="s">
        <v>109</v>
      </c>
      <c r="B24" s="524"/>
      <c r="C24" s="524"/>
      <c r="D24" s="524" t="s">
        <v>110</v>
      </c>
      <c r="E24" s="524"/>
      <c r="F24" s="524"/>
      <c r="G24" s="524"/>
      <c r="H24" s="524"/>
      <c r="I24" s="174" t="e">
        <f>IF('Chantier 1'!$AO19&gt;=16,"X","")</f>
        <v>#DIV/0!</v>
      </c>
      <c r="J24" s="174" t="e">
        <f>IF(AND('Chantier 1'!$AO19&gt;=12,'Chantier 1'!$AO19&lt;16),"X","")</f>
        <v>#DIV/0!</v>
      </c>
      <c r="K24" s="174" t="e">
        <f>IF(AND('Chantier 1'!$AO19&gt;=8,'Chantier 1'!$AO19&lt;12),"X","")</f>
        <v>#DIV/0!</v>
      </c>
      <c r="L24" s="174" t="e">
        <f>IF(AND('Chantier 1'!$AO19&gt;=0,'Chantier 1'!$AO19&lt;8),"X","")</f>
        <v>#DIV/0!</v>
      </c>
    </row>
    <row r="26" spans="1:12" ht="15.75">
      <c r="A26" s="528" t="s">
        <v>111</v>
      </c>
      <c r="B26" s="528"/>
      <c r="C26" s="528"/>
      <c r="D26" s="528"/>
      <c r="E26" s="528"/>
      <c r="F26" s="528"/>
      <c r="G26" s="528"/>
      <c r="H26" s="528"/>
      <c r="I26" s="528"/>
      <c r="J26" s="528"/>
      <c r="K26" s="528"/>
      <c r="L26" s="528"/>
    </row>
    <row r="27" spans="1:12" ht="15">
      <c r="A27" s="172"/>
    </row>
    <row r="28" spans="1:12" ht="33" customHeight="1">
      <c r="A28" s="529" t="s">
        <v>175</v>
      </c>
      <c r="B28" s="529"/>
      <c r="C28" s="529"/>
      <c r="D28" s="529"/>
      <c r="E28" s="529"/>
      <c r="F28" s="529"/>
      <c r="G28" s="529"/>
      <c r="H28" s="529"/>
      <c r="I28" s="529"/>
      <c r="J28" s="529"/>
      <c r="K28" s="529"/>
      <c r="L28" s="529"/>
    </row>
    <row r="30" spans="1:12" ht="15.75" customHeight="1">
      <c r="A30" s="530" t="s">
        <v>90</v>
      </c>
      <c r="B30" s="530"/>
      <c r="C30" s="530"/>
      <c r="D30" s="530" t="s">
        <v>91</v>
      </c>
      <c r="E30" s="530"/>
      <c r="F30" s="530"/>
      <c r="G30" s="530"/>
      <c r="H30" s="530"/>
      <c r="I30" s="530" t="s">
        <v>163</v>
      </c>
      <c r="J30" s="530"/>
      <c r="K30" s="530"/>
      <c r="L30" s="530"/>
    </row>
    <row r="31" spans="1:12" ht="18.75" customHeight="1">
      <c r="A31" s="530"/>
      <c r="B31" s="530"/>
      <c r="C31" s="530"/>
      <c r="D31" s="530"/>
      <c r="E31" s="530"/>
      <c r="F31" s="530"/>
      <c r="G31" s="530"/>
      <c r="H31" s="530"/>
      <c r="I31" s="173" t="s">
        <v>92</v>
      </c>
      <c r="J31" s="173" t="s">
        <v>93</v>
      </c>
      <c r="K31" s="173" t="s">
        <v>94</v>
      </c>
      <c r="L31" s="173" t="s">
        <v>95</v>
      </c>
    </row>
    <row r="32" spans="1:12" s="175" customFormat="1" ht="20.100000000000001" customHeight="1">
      <c r="A32" s="524" t="s">
        <v>112</v>
      </c>
      <c r="B32" s="524"/>
      <c r="C32" s="524"/>
      <c r="D32" s="524" t="s">
        <v>113</v>
      </c>
      <c r="E32" s="524"/>
      <c r="F32" s="524"/>
      <c r="G32" s="524"/>
      <c r="H32" s="524"/>
      <c r="I32" s="174" t="e">
        <f>IF('Chantier 1'!$AO20&gt;=16,"X","")</f>
        <v>#DIV/0!</v>
      </c>
      <c r="J32" s="174" t="e">
        <f>IF(AND('Chantier 1'!$AO20&gt;=12,'Chantier 1'!$AO20&lt;16),"X","")</f>
        <v>#DIV/0!</v>
      </c>
      <c r="K32" s="174" t="e">
        <f>IF(AND('Chantier 1'!$AO20&gt;=8,'Chantier 1'!$AO20&lt;12),"X","")</f>
        <v>#DIV/0!</v>
      </c>
      <c r="L32" s="174" t="e">
        <f>IF(AND('Chantier 1'!$AO20&gt;=0,'Chantier 1'!$AO20&lt;8),"X","")</f>
        <v>#DIV/0!</v>
      </c>
    </row>
    <row r="33" spans="1:12" s="175" customFormat="1" ht="20.100000000000001" customHeight="1">
      <c r="A33" s="524" t="s">
        <v>114</v>
      </c>
      <c r="B33" s="524"/>
      <c r="C33" s="524"/>
      <c r="D33" s="524" t="s">
        <v>115</v>
      </c>
      <c r="E33" s="524"/>
      <c r="F33" s="524"/>
      <c r="G33" s="524"/>
      <c r="H33" s="524"/>
      <c r="I33" s="174" t="e">
        <f>IF('Chantier 1'!$AO21&gt;=16,"X","")</f>
        <v>#DIV/0!</v>
      </c>
      <c r="J33" s="174" t="e">
        <f>IF(AND('Chantier 1'!$AO21&gt;=12,'Chantier 1'!$AO21&lt;16),"X","")</f>
        <v>#DIV/0!</v>
      </c>
      <c r="K33" s="174" t="e">
        <f>IF(AND('Chantier 1'!$AO21&gt;=8,'Chantier 1'!$AO21&lt;12),"X","")</f>
        <v>#DIV/0!</v>
      </c>
      <c r="L33" s="174" t="e">
        <f>IF(AND('Chantier 1'!$AO21&gt;=0,'Chantier 1'!$AO21&lt;8),"X","")</f>
        <v>#DIV/0!</v>
      </c>
    </row>
    <row r="34" spans="1:12" s="175" customFormat="1" ht="20.100000000000001" customHeight="1">
      <c r="A34" s="524" t="s">
        <v>116</v>
      </c>
      <c r="B34" s="524"/>
      <c r="C34" s="524"/>
      <c r="D34" s="525" t="s">
        <v>117</v>
      </c>
      <c r="E34" s="526"/>
      <c r="F34" s="526"/>
      <c r="G34" s="526"/>
      <c r="H34" s="527"/>
      <c r="I34" s="174" t="e">
        <f>IF('Chantier 1'!$AO22&gt;=16,"X","")</f>
        <v>#DIV/0!</v>
      </c>
      <c r="J34" s="174" t="e">
        <f>IF(AND('Chantier 1'!$AO22&gt;=12,'Chantier 1'!$AO22&lt;16),"X","")</f>
        <v>#DIV/0!</v>
      </c>
      <c r="K34" s="174" t="e">
        <f>IF(AND('Chantier 1'!$AO22&gt;=8,'Chantier 1'!$AO22&lt;12),"X","")</f>
        <v>#DIV/0!</v>
      </c>
      <c r="L34" s="174" t="e">
        <f>IF(AND('Chantier 1'!$AO22&gt;=0,'Chantier 1'!$AO22&lt;8),"X","")</f>
        <v>#DIV/0!</v>
      </c>
    </row>
    <row r="35" spans="1:12" s="175" customFormat="1" ht="20.100000000000001" customHeight="1" thickBot="1">
      <c r="A35" s="524" t="s">
        <v>118</v>
      </c>
      <c r="B35" s="524"/>
      <c r="C35" s="524"/>
      <c r="D35" s="524" t="s">
        <v>119</v>
      </c>
      <c r="E35" s="524"/>
      <c r="F35" s="524"/>
      <c r="G35" s="524"/>
      <c r="H35" s="524"/>
      <c r="I35" s="174" t="e">
        <f>IF('Chantier 1'!$AO23&gt;=16,"X","")</f>
        <v>#DIV/0!</v>
      </c>
      <c r="J35" s="174" t="e">
        <f>IF(AND('Chantier 1'!$AO23&gt;=12,'Chantier 1'!$AO23&lt;16),"X","")</f>
        <v>#DIV/0!</v>
      </c>
      <c r="K35" s="174" t="e">
        <f>IF(AND('Chantier 1'!$AO23&gt;=8,'Chantier 1'!$AO23&lt;12),"X","")</f>
        <v>#DIV/0!</v>
      </c>
      <c r="L35" s="174" t="e">
        <f>IF(AND('Chantier 1'!$AO23&gt;=0,'Chantier 1'!$AO23&lt;8),"X","")</f>
        <v>#DIV/0!</v>
      </c>
    </row>
    <row r="36" spans="1:12" ht="19.5" thickBot="1">
      <c r="A36" s="559" t="s">
        <v>164</v>
      </c>
      <c r="B36" s="560"/>
      <c r="C36" s="560"/>
      <c r="D36" s="560"/>
      <c r="E36" s="560"/>
      <c r="F36" s="560"/>
      <c r="G36" s="560"/>
      <c r="H36" s="560"/>
      <c r="I36" s="560"/>
      <c r="J36" s="560"/>
      <c r="K36" s="560"/>
      <c r="L36" s="561"/>
    </row>
    <row r="38" spans="1:12">
      <c r="A38" s="562"/>
      <c r="B38" s="514"/>
      <c r="C38" s="514"/>
      <c r="D38" s="514"/>
      <c r="E38" s="514"/>
      <c r="F38" s="514"/>
      <c r="G38" s="514"/>
      <c r="H38" s="514"/>
      <c r="I38" s="514"/>
      <c r="J38" s="514"/>
      <c r="K38" s="514"/>
      <c r="L38" s="515"/>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6"/>
      <c r="B41" s="517"/>
      <c r="C41" s="517"/>
      <c r="D41" s="517"/>
      <c r="E41" s="517"/>
      <c r="F41" s="517"/>
      <c r="G41" s="517"/>
      <c r="H41" s="517"/>
      <c r="I41" s="517"/>
      <c r="J41" s="517"/>
      <c r="K41" s="517"/>
      <c r="L41" s="518"/>
    </row>
    <row r="42" spans="1:12">
      <c r="A42" s="516"/>
      <c r="B42" s="517"/>
      <c r="C42" s="517"/>
      <c r="D42" s="517"/>
      <c r="E42" s="517"/>
      <c r="F42" s="517"/>
      <c r="G42" s="517"/>
      <c r="H42" s="517"/>
      <c r="I42" s="517"/>
      <c r="J42" s="517"/>
      <c r="K42" s="517"/>
      <c r="L42" s="518"/>
    </row>
    <row r="43" spans="1:12">
      <c r="A43" s="516"/>
      <c r="B43" s="517"/>
      <c r="C43" s="517"/>
      <c r="D43" s="517"/>
      <c r="E43" s="517"/>
      <c r="F43" s="517"/>
      <c r="G43" s="517"/>
      <c r="H43" s="517"/>
      <c r="I43" s="517"/>
      <c r="J43" s="517"/>
      <c r="K43" s="517"/>
      <c r="L43" s="518"/>
    </row>
    <row r="44" spans="1:12">
      <c r="A44" s="519"/>
      <c r="B44" s="520"/>
      <c r="C44" s="520"/>
      <c r="D44" s="520"/>
      <c r="E44" s="520"/>
      <c r="F44" s="520"/>
      <c r="G44" s="520"/>
      <c r="H44" s="520"/>
      <c r="I44" s="520"/>
      <c r="J44" s="520"/>
      <c r="K44" s="520"/>
      <c r="L44" s="521"/>
    </row>
    <row r="46" spans="1:12" ht="15.75">
      <c r="A46" s="176" t="s">
        <v>165</v>
      </c>
      <c r="B46" s="177"/>
      <c r="C46" s="177"/>
      <c r="D46" s="177"/>
      <c r="E46" s="177"/>
      <c r="F46" s="177"/>
      <c r="G46" s="178"/>
      <c r="H46" s="522" t="s">
        <v>166</v>
      </c>
      <c r="I46" s="523"/>
      <c r="J46" s="523"/>
      <c r="K46" s="179" t="str">
        <f>'Chantier 1'!H70</f>
        <v/>
      </c>
      <c r="L46" s="180" t="s">
        <v>13</v>
      </c>
    </row>
    <row r="47" spans="1:12" ht="15.75">
      <c r="A47" s="181"/>
      <c r="B47" s="182"/>
      <c r="C47" s="182" t="str">
        <f>'Chantier 1'!$A$5</f>
        <v>XXXXXXX</v>
      </c>
      <c r="D47" s="182"/>
      <c r="E47" s="182"/>
      <c r="F47" s="182"/>
      <c r="G47" s="183"/>
      <c r="H47" s="184"/>
      <c r="I47" s="185"/>
      <c r="J47" s="185"/>
      <c r="K47" s="186"/>
      <c r="L47" s="187"/>
    </row>
    <row r="48" spans="1:12" ht="15.75">
      <c r="A48" s="181"/>
      <c r="B48" s="182"/>
      <c r="C48" s="182" t="str">
        <f>'Chantier 1'!$A$6</f>
        <v>YYYYYYY</v>
      </c>
      <c r="D48" s="182"/>
      <c r="E48" s="182"/>
      <c r="F48" s="182"/>
      <c r="G48" s="183"/>
      <c r="H48" s="184"/>
      <c r="I48" s="185"/>
      <c r="J48" s="185"/>
      <c r="K48" s="186"/>
      <c r="L48" s="187"/>
    </row>
    <row r="49" spans="1:12" ht="15.75">
      <c r="A49" s="181"/>
      <c r="B49" s="182"/>
      <c r="C49" s="182"/>
      <c r="D49" s="182"/>
      <c r="E49" s="182"/>
      <c r="F49" s="182"/>
      <c r="G49" s="183"/>
      <c r="H49" s="184"/>
      <c r="I49" s="185"/>
      <c r="J49" s="185"/>
      <c r="K49" s="186"/>
      <c r="L49" s="187"/>
    </row>
    <row r="50" spans="1:12" ht="15.75">
      <c r="A50" s="188"/>
      <c r="B50" s="189"/>
      <c r="C50" s="189"/>
      <c r="D50" s="189"/>
      <c r="E50" s="189"/>
      <c r="F50" s="189"/>
      <c r="G50" s="190"/>
      <c r="H50" s="191"/>
      <c r="I50" s="192"/>
      <c r="J50" s="192"/>
      <c r="K50" s="193"/>
      <c r="L50" s="194"/>
    </row>
  </sheetData>
  <mergeCells count="46">
    <mergeCell ref="A1:C1"/>
    <mergeCell ref="D1:G1"/>
    <mergeCell ref="I1:L1"/>
    <mergeCell ref="B2:C2"/>
    <mergeCell ref="I2:L2"/>
    <mergeCell ref="A3:G4"/>
    <mergeCell ref="H3:L3"/>
    <mergeCell ref="H4:L4"/>
    <mergeCell ref="A6:L6"/>
    <mergeCell ref="B8:L8"/>
    <mergeCell ref="A9:A11"/>
    <mergeCell ref="B9:L9"/>
    <mergeCell ref="B10:L10"/>
    <mergeCell ref="B11:L11"/>
    <mergeCell ref="A12:A13"/>
    <mergeCell ref="C12:L12"/>
    <mergeCell ref="C13:L13"/>
    <mergeCell ref="A15:L15"/>
    <mergeCell ref="A17:L17"/>
    <mergeCell ref="A19:C20"/>
    <mergeCell ref="D19:H20"/>
    <mergeCell ref="I19:L19"/>
    <mergeCell ref="A21:C21"/>
    <mergeCell ref="D21:H21"/>
    <mergeCell ref="A22:C22"/>
    <mergeCell ref="D22:H22"/>
    <mergeCell ref="A23:C23"/>
    <mergeCell ref="D23:H23"/>
    <mergeCell ref="D34:H34"/>
    <mergeCell ref="A24:C24"/>
    <mergeCell ref="D24:H24"/>
    <mergeCell ref="A26:L26"/>
    <mergeCell ref="A28:L28"/>
    <mergeCell ref="A30:C31"/>
    <mergeCell ref="D30:H31"/>
    <mergeCell ref="I30:L30"/>
    <mergeCell ref="A35:C35"/>
    <mergeCell ref="D35:H35"/>
    <mergeCell ref="A36:L36"/>
    <mergeCell ref="A38:L44"/>
    <mergeCell ref="H46:J46"/>
    <mergeCell ref="A32:C32"/>
    <mergeCell ref="D32:H32"/>
    <mergeCell ref="A33:C33"/>
    <mergeCell ref="D33:H33"/>
    <mergeCell ref="A34:C34"/>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worksheet>
</file>

<file path=xl/worksheets/sheet11.xml><?xml version="1.0" encoding="utf-8"?>
<worksheet xmlns="http://schemas.openxmlformats.org/spreadsheetml/2006/main" xmlns:r="http://schemas.openxmlformats.org/officeDocument/2006/relationships">
  <dimension ref="A1:M53"/>
  <sheetViews>
    <sheetView zoomScaleNormal="100" workbookViewId="0">
      <pane ySplit="2" topLeftCell="A3" activePane="bottomLeft" state="frozen"/>
      <selection activeCell="D16" sqref="D16:H19"/>
      <selection pane="bottomLeft" activeCell="N26" sqref="N26"/>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Base!$B$11</f>
        <v>DUPOND</v>
      </c>
      <c r="J1" s="544"/>
      <c r="K1" s="544"/>
      <c r="L1" s="545"/>
    </row>
    <row r="2" spans="1:13" ht="24.95" customHeight="1" thickBot="1">
      <c r="A2" s="165" t="s">
        <v>139</v>
      </c>
      <c r="B2" s="546" t="str">
        <f>[2]Accueil!C10</f>
        <v>UFA De Lattre</v>
      </c>
      <c r="C2" s="547"/>
      <c r="D2" s="166"/>
      <c r="E2" s="167" t="s">
        <v>31</v>
      </c>
      <c r="F2" s="294">
        <f>Base!$B$2</f>
        <v>2015</v>
      </c>
      <c r="G2" s="196"/>
      <c r="H2" s="169" t="s">
        <v>140</v>
      </c>
      <c r="I2" s="544" t="str">
        <f>Base!$C$11</f>
        <v>Jean</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176</v>
      </c>
      <c r="B6" s="535"/>
      <c r="C6" s="535"/>
      <c r="D6" s="535"/>
      <c r="E6" s="535"/>
      <c r="F6" s="535"/>
      <c r="G6" s="535"/>
      <c r="H6" s="535"/>
      <c r="I6" s="535"/>
      <c r="J6" s="535"/>
      <c r="K6" s="535"/>
      <c r="L6" s="536"/>
    </row>
    <row r="7" spans="1:13" ht="13.5" thickBot="1"/>
    <row r="8" spans="1:13" ht="24.75" customHeight="1" thickBot="1">
      <c r="B8" s="537" t="s">
        <v>177</v>
      </c>
      <c r="C8" s="538"/>
      <c r="D8" s="538"/>
      <c r="E8" s="538"/>
      <c r="F8" s="538"/>
      <c r="G8" s="538"/>
      <c r="H8" s="538"/>
      <c r="I8" s="538"/>
      <c r="J8" s="538"/>
      <c r="K8" s="538"/>
      <c r="L8" s="539"/>
    </row>
    <row r="9" spans="1:13" ht="42.75" customHeight="1" thickBot="1">
      <c r="A9" s="532" t="s">
        <v>145</v>
      </c>
      <c r="B9" s="531" t="s">
        <v>178</v>
      </c>
      <c r="C9" s="531"/>
      <c r="D9" s="531"/>
      <c r="E9" s="531"/>
      <c r="F9" s="531"/>
      <c r="G9" s="531"/>
      <c r="H9" s="531"/>
      <c r="I9" s="531"/>
      <c r="J9" s="531"/>
      <c r="K9" s="531"/>
      <c r="L9" s="531"/>
    </row>
    <row r="10" spans="1:13" ht="42.75" customHeight="1" thickBot="1">
      <c r="A10" s="532"/>
      <c r="B10" s="531" t="s">
        <v>179</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42.75" customHeight="1" thickBot="1">
      <c r="A12" s="532"/>
      <c r="B12" s="531" t="s">
        <v>180</v>
      </c>
      <c r="C12" s="531"/>
      <c r="D12" s="531"/>
      <c r="E12" s="531"/>
      <c r="F12" s="531"/>
      <c r="G12" s="531"/>
      <c r="H12" s="531"/>
      <c r="I12" s="531"/>
      <c r="J12" s="531"/>
      <c r="K12" s="531"/>
      <c r="L12" s="531"/>
    </row>
    <row r="13" spans="1:13" ht="39" customHeight="1" thickBot="1">
      <c r="A13" s="532" t="s">
        <v>155</v>
      </c>
      <c r="B13" s="170" t="s">
        <v>181</v>
      </c>
      <c r="C13" s="533" t="s">
        <v>182</v>
      </c>
      <c r="D13" s="533"/>
      <c r="E13" s="533"/>
      <c r="F13" s="533"/>
      <c r="G13" s="533"/>
      <c r="H13" s="533"/>
      <c r="I13" s="533"/>
      <c r="J13" s="533"/>
      <c r="K13" s="533"/>
      <c r="L13" s="533"/>
    </row>
    <row r="14" spans="1:13" ht="39" customHeight="1" thickBot="1">
      <c r="A14" s="532"/>
      <c r="B14" s="170" t="s">
        <v>183</v>
      </c>
      <c r="C14" s="533" t="s">
        <v>184</v>
      </c>
      <c r="D14" s="533"/>
      <c r="E14" s="533"/>
      <c r="F14" s="533"/>
      <c r="G14" s="533"/>
      <c r="H14" s="533"/>
      <c r="I14" s="533"/>
      <c r="J14" s="533"/>
      <c r="K14" s="533"/>
      <c r="L14" s="533"/>
    </row>
    <row r="15" spans="1:13" ht="38.25" thickBot="1">
      <c r="A15" s="532"/>
      <c r="B15" s="170" t="s">
        <v>185</v>
      </c>
      <c r="C15" s="533" t="s">
        <v>186</v>
      </c>
      <c r="D15" s="533"/>
      <c r="E15" s="533"/>
      <c r="F15" s="533"/>
      <c r="G15" s="533"/>
      <c r="H15" s="533"/>
      <c r="I15" s="533"/>
      <c r="J15" s="533"/>
      <c r="K15" s="533"/>
      <c r="L15" s="533"/>
      <c r="M15" s="171"/>
    </row>
    <row r="17" spans="1:12" ht="15.75">
      <c r="A17" s="528" t="s">
        <v>120</v>
      </c>
      <c r="B17" s="528"/>
      <c r="C17" s="528"/>
      <c r="D17" s="528"/>
      <c r="E17" s="528"/>
      <c r="F17" s="528"/>
      <c r="G17" s="528"/>
      <c r="H17" s="528"/>
      <c r="I17" s="528"/>
      <c r="J17" s="528"/>
      <c r="K17" s="528"/>
      <c r="L17" s="528"/>
    </row>
    <row r="18" spans="1:12" ht="15">
      <c r="A18" s="172"/>
    </row>
    <row r="19" spans="1:12" ht="33" customHeight="1">
      <c r="A19" s="529" t="s">
        <v>187</v>
      </c>
      <c r="B19" s="529"/>
      <c r="C19" s="529"/>
      <c r="D19" s="529"/>
      <c r="E19" s="529"/>
      <c r="F19" s="529"/>
      <c r="G19" s="529"/>
      <c r="H19" s="529"/>
      <c r="I19" s="529"/>
      <c r="J19" s="529"/>
      <c r="K19" s="529"/>
      <c r="L19" s="529"/>
    </row>
    <row r="21" spans="1:12" ht="15.75" customHeight="1">
      <c r="A21" s="530" t="s">
        <v>90</v>
      </c>
      <c r="B21" s="530"/>
      <c r="C21" s="530"/>
      <c r="D21" s="530" t="s">
        <v>91</v>
      </c>
      <c r="E21" s="530"/>
      <c r="F21" s="530"/>
      <c r="G21" s="530"/>
      <c r="H21" s="530"/>
      <c r="I21" s="530" t="s">
        <v>163</v>
      </c>
      <c r="J21" s="530"/>
      <c r="K21" s="530"/>
      <c r="L21" s="530"/>
    </row>
    <row r="22" spans="1:12" ht="18.75" customHeight="1">
      <c r="A22" s="530"/>
      <c r="B22" s="530"/>
      <c r="C22" s="530"/>
      <c r="D22" s="530"/>
      <c r="E22" s="530"/>
      <c r="F22" s="530"/>
      <c r="G22" s="530"/>
      <c r="H22" s="530"/>
      <c r="I22" s="173" t="s">
        <v>92</v>
      </c>
      <c r="J22" s="173" t="s">
        <v>93</v>
      </c>
      <c r="K22" s="173" t="s">
        <v>94</v>
      </c>
      <c r="L22" s="173" t="s">
        <v>95</v>
      </c>
    </row>
    <row r="23" spans="1:12" s="175" customFormat="1" ht="20.100000000000001" customHeight="1">
      <c r="A23" s="524" t="s">
        <v>121</v>
      </c>
      <c r="B23" s="524"/>
      <c r="C23" s="524"/>
      <c r="D23" s="524" t="s">
        <v>122</v>
      </c>
      <c r="E23" s="524"/>
      <c r="F23" s="524"/>
      <c r="G23" s="524"/>
      <c r="H23" s="524"/>
      <c r="I23" s="174" t="e">
        <f>IF('Chantier 1'!$AO24&gt;=16,"X","")</f>
        <v>#DIV/0!</v>
      </c>
      <c r="J23" s="174" t="e">
        <f>IF(AND('Chantier 1'!$AO24&gt;=12,'Chantier 1'!$AO24&lt;16),"X","")</f>
        <v>#DIV/0!</v>
      </c>
      <c r="K23" s="174" t="e">
        <f>IF(AND('Chantier 1'!$AO24&gt;=8,'Chantier 1'!$AO24&lt;12),"X","")</f>
        <v>#DIV/0!</v>
      </c>
      <c r="L23" s="174" t="e">
        <f>IF(AND('Chantier 1'!$AO24&gt;=0,'Chantier 1'!$AO24&lt;8),"X","")</f>
        <v>#DIV/0!</v>
      </c>
    </row>
    <row r="24" spans="1:12" s="175" customFormat="1" ht="20.100000000000001" customHeight="1">
      <c r="A24" s="524" t="s">
        <v>123</v>
      </c>
      <c r="B24" s="524"/>
      <c r="C24" s="524"/>
      <c r="D24" s="524" t="s">
        <v>124</v>
      </c>
      <c r="E24" s="524"/>
      <c r="F24" s="524"/>
      <c r="G24" s="524"/>
      <c r="H24" s="524"/>
      <c r="I24" s="174" t="e">
        <f>IF('Chantier 1'!$AO25&gt;=16,"X","")</f>
        <v>#DIV/0!</v>
      </c>
      <c r="J24" s="174" t="e">
        <f>IF(AND('Chantier 1'!$AO25&gt;=12,'Chantier 1'!$AO25&lt;16),"X","")</f>
        <v>#DIV/0!</v>
      </c>
      <c r="K24" s="174" t="e">
        <f>IF(AND('Chantier 1'!$AO25&gt;=8,'Chantier 1'!$AO25&lt;12),"X","")</f>
        <v>#DIV/0!</v>
      </c>
      <c r="L24" s="174" t="e">
        <f>IF(AND('Chantier 1'!$AO25&gt;=0,'Chantier 1'!$AO25&lt;8),"X","")</f>
        <v>#DIV/0!</v>
      </c>
    </row>
    <row r="25" spans="1:12" s="175" customFormat="1" ht="20.100000000000001" customHeight="1">
      <c r="A25" s="524" t="s">
        <v>125</v>
      </c>
      <c r="B25" s="524"/>
      <c r="C25" s="524"/>
      <c r="D25" s="525" t="s">
        <v>126</v>
      </c>
      <c r="E25" s="526"/>
      <c r="F25" s="526"/>
      <c r="G25" s="526"/>
      <c r="H25" s="527"/>
      <c r="I25" s="174" t="e">
        <f>IF('Chantier 1'!$AO26&gt;=16,"X","")</f>
        <v>#DIV/0!</v>
      </c>
      <c r="J25" s="174" t="e">
        <f>IF(AND('Chantier 1'!$AO26&gt;=12,'Chantier 1'!$AO26&lt;16),"X","")</f>
        <v>#DIV/0!</v>
      </c>
      <c r="K25" s="174" t="e">
        <f>IF(AND('Chantier 1'!$AO26&gt;=8,'Chantier 1'!$AO26&lt;12),"X","")</f>
        <v>#DIV/0!</v>
      </c>
      <c r="L25" s="174" t="e">
        <f>IF(AND('Chantier 1'!$AO26&gt;=0,'Chantier 1'!$AO26&lt;8),"X","")</f>
        <v>#DIV/0!</v>
      </c>
    </row>
    <row r="26" spans="1:12" s="175" customFormat="1" ht="20.100000000000001" customHeight="1">
      <c r="A26" s="524" t="s">
        <v>8</v>
      </c>
      <c r="B26" s="524"/>
      <c r="C26" s="524"/>
      <c r="D26" s="524" t="s">
        <v>127</v>
      </c>
      <c r="E26" s="524"/>
      <c r="F26" s="524"/>
      <c r="G26" s="524"/>
      <c r="H26" s="524"/>
      <c r="I26" s="174" t="e">
        <f>IF('Chantier 1'!$AO27&gt;=16,"X","")</f>
        <v>#DIV/0!</v>
      </c>
      <c r="J26" s="174" t="e">
        <f>IF(AND('Chantier 1'!$AO27&gt;=12,'Chantier 1'!$AO27&lt;16),"X","")</f>
        <v>#DIV/0!</v>
      </c>
      <c r="K26" s="174" t="e">
        <f>IF(AND('Chantier 1'!$AO27&gt;=8,'Chantier 1'!$AO27&lt;12),"X","")</f>
        <v>#DIV/0!</v>
      </c>
      <c r="L26" s="174" t="e">
        <f>IF(AND('Chantier 1'!$AO27&gt;=0,'Chantier 1'!$AO27&lt;8),"X","")</f>
        <v>#DIV/0!</v>
      </c>
    </row>
    <row r="27" spans="1:12" ht="13.5" thickBot="1"/>
    <row r="28" spans="1:12" ht="19.5" thickBot="1">
      <c r="A28" s="559" t="s">
        <v>164</v>
      </c>
      <c r="B28" s="560"/>
      <c r="C28" s="560"/>
      <c r="D28" s="560"/>
      <c r="E28" s="560"/>
      <c r="F28" s="560"/>
      <c r="G28" s="560"/>
      <c r="H28" s="560"/>
      <c r="I28" s="560"/>
      <c r="J28" s="560"/>
      <c r="K28" s="560"/>
      <c r="L28" s="561"/>
    </row>
    <row r="30" spans="1:12">
      <c r="A30" s="562"/>
      <c r="B30" s="514"/>
      <c r="C30" s="514"/>
      <c r="D30" s="514"/>
      <c r="E30" s="514"/>
      <c r="F30" s="514"/>
      <c r="G30" s="514"/>
      <c r="H30" s="514"/>
      <c r="I30" s="514"/>
      <c r="J30" s="514"/>
      <c r="K30" s="514"/>
      <c r="L30" s="515"/>
    </row>
    <row r="31" spans="1:12">
      <c r="A31" s="516"/>
      <c r="B31" s="517"/>
      <c r="C31" s="517"/>
      <c r="D31" s="517"/>
      <c r="E31" s="517"/>
      <c r="F31" s="517"/>
      <c r="G31" s="517"/>
      <c r="H31" s="517"/>
      <c r="I31" s="517"/>
      <c r="J31" s="517"/>
      <c r="K31" s="517"/>
      <c r="L31" s="518"/>
    </row>
    <row r="32" spans="1:12">
      <c r="A32" s="516"/>
      <c r="B32" s="517"/>
      <c r="C32" s="517"/>
      <c r="D32" s="517"/>
      <c r="E32" s="517"/>
      <c r="F32" s="517"/>
      <c r="G32" s="517"/>
      <c r="H32" s="517"/>
      <c r="I32" s="517"/>
      <c r="J32" s="517"/>
      <c r="K32" s="517"/>
      <c r="L32" s="518"/>
    </row>
    <row r="33" spans="1:13">
      <c r="A33" s="516"/>
      <c r="B33" s="517"/>
      <c r="C33" s="517"/>
      <c r="D33" s="517"/>
      <c r="E33" s="517"/>
      <c r="F33" s="517"/>
      <c r="G33" s="517"/>
      <c r="H33" s="517"/>
      <c r="I33" s="517"/>
      <c r="J33" s="517"/>
      <c r="K33" s="517"/>
      <c r="L33" s="518"/>
    </row>
    <row r="34" spans="1:13">
      <c r="A34" s="516"/>
      <c r="B34" s="517"/>
      <c r="C34" s="517"/>
      <c r="D34" s="517"/>
      <c r="E34" s="517"/>
      <c r="F34" s="517"/>
      <c r="G34" s="517"/>
      <c r="H34" s="517"/>
      <c r="I34" s="517"/>
      <c r="J34" s="517"/>
      <c r="K34" s="517"/>
      <c r="L34" s="518"/>
    </row>
    <row r="35" spans="1:13">
      <c r="A35" s="516"/>
      <c r="B35" s="517"/>
      <c r="C35" s="517"/>
      <c r="D35" s="517"/>
      <c r="E35" s="517"/>
      <c r="F35" s="517"/>
      <c r="G35" s="517"/>
      <c r="H35" s="517"/>
      <c r="I35" s="517"/>
      <c r="J35" s="517"/>
      <c r="K35" s="517"/>
      <c r="L35" s="518"/>
    </row>
    <row r="36" spans="1:13">
      <c r="A36" s="519"/>
      <c r="B36" s="520"/>
      <c r="C36" s="520"/>
      <c r="D36" s="520"/>
      <c r="E36" s="520"/>
      <c r="F36" s="520"/>
      <c r="G36" s="520"/>
      <c r="H36" s="520"/>
      <c r="I36" s="520"/>
      <c r="J36" s="520"/>
      <c r="K36" s="520"/>
      <c r="L36" s="521"/>
    </row>
    <row r="37" spans="1:13" ht="13.5" thickBot="1"/>
    <row r="38" spans="1:13" ht="19.5" thickBot="1">
      <c r="A38" s="559" t="s">
        <v>188</v>
      </c>
      <c r="B38" s="560"/>
      <c r="C38" s="560"/>
      <c r="D38" s="560"/>
      <c r="E38" s="560"/>
      <c r="F38" s="560"/>
      <c r="G38" s="560"/>
      <c r="H38" s="560"/>
      <c r="I38" s="560"/>
      <c r="J38" s="560"/>
      <c r="K38" s="560"/>
      <c r="L38" s="561"/>
    </row>
    <row r="40" spans="1:13">
      <c r="A40" s="562"/>
      <c r="B40" s="514"/>
      <c r="C40" s="514"/>
      <c r="D40" s="514"/>
      <c r="E40" s="514"/>
      <c r="F40" s="514"/>
      <c r="G40" s="514"/>
      <c r="H40" s="514"/>
      <c r="I40" s="514"/>
      <c r="J40" s="514"/>
      <c r="K40" s="514"/>
      <c r="L40" s="515"/>
    </row>
    <row r="41" spans="1:13">
      <c r="A41" s="516"/>
      <c r="B41" s="517"/>
      <c r="C41" s="517"/>
      <c r="D41" s="517"/>
      <c r="E41" s="517"/>
      <c r="F41" s="517"/>
      <c r="G41" s="517"/>
      <c r="H41" s="517"/>
      <c r="I41" s="517"/>
      <c r="J41" s="517"/>
      <c r="K41" s="517"/>
      <c r="L41" s="518"/>
    </row>
    <row r="42" spans="1:13">
      <c r="A42" s="516"/>
      <c r="B42" s="517"/>
      <c r="C42" s="517"/>
      <c r="D42" s="517"/>
      <c r="E42" s="517"/>
      <c r="F42" s="517"/>
      <c r="G42" s="517"/>
      <c r="H42" s="517"/>
      <c r="I42" s="517"/>
      <c r="J42" s="517"/>
      <c r="K42" s="517"/>
      <c r="L42" s="518"/>
    </row>
    <row r="43" spans="1:13">
      <c r="A43" s="516"/>
      <c r="B43" s="517"/>
      <c r="C43" s="517"/>
      <c r="D43" s="517"/>
      <c r="E43" s="517"/>
      <c r="F43" s="517"/>
      <c r="G43" s="517"/>
      <c r="H43" s="517"/>
      <c r="I43" s="517"/>
      <c r="J43" s="517"/>
      <c r="K43" s="517"/>
      <c r="L43" s="518"/>
    </row>
    <row r="44" spans="1:13">
      <c r="A44" s="516"/>
      <c r="B44" s="517"/>
      <c r="C44" s="517"/>
      <c r="D44" s="517"/>
      <c r="E44" s="517"/>
      <c r="F44" s="517"/>
      <c r="G44" s="517"/>
      <c r="H44" s="517"/>
      <c r="I44" s="517"/>
      <c r="J44" s="517"/>
      <c r="K44" s="517"/>
      <c r="L44" s="518"/>
    </row>
    <row r="45" spans="1:13">
      <c r="A45" s="516"/>
      <c r="B45" s="517"/>
      <c r="C45" s="517"/>
      <c r="D45" s="517"/>
      <c r="E45" s="517"/>
      <c r="F45" s="517"/>
      <c r="G45" s="517"/>
      <c r="H45" s="517"/>
      <c r="I45" s="517"/>
      <c r="J45" s="517"/>
      <c r="K45" s="517"/>
      <c r="L45" s="518"/>
    </row>
    <row r="46" spans="1:13">
      <c r="A46" s="519"/>
      <c r="B46" s="520"/>
      <c r="C46" s="520"/>
      <c r="D46" s="520"/>
      <c r="E46" s="520"/>
      <c r="F46" s="520"/>
      <c r="G46" s="520"/>
      <c r="H46" s="520"/>
      <c r="I46" s="520"/>
      <c r="J46" s="520"/>
      <c r="K46" s="520"/>
      <c r="L46" s="521"/>
    </row>
    <row r="47" spans="1:13">
      <c r="M47" s="195"/>
    </row>
    <row r="48" spans="1:13" ht="15.75">
      <c r="A48" s="176" t="s">
        <v>165</v>
      </c>
      <c r="B48" s="177"/>
      <c r="C48" s="177"/>
      <c r="D48" s="177"/>
      <c r="E48" s="177"/>
      <c r="F48" s="177"/>
      <c r="G48" s="178"/>
      <c r="H48" s="522" t="s">
        <v>166</v>
      </c>
      <c r="I48" s="523"/>
      <c r="J48" s="523"/>
      <c r="K48" s="179" t="str">
        <f>'Chantier 1'!H105</f>
        <v xml:space="preserve"> </v>
      </c>
      <c r="L48" s="180" t="s">
        <v>13</v>
      </c>
      <c r="M48" s="195"/>
    </row>
    <row r="49" spans="1:13" ht="15.75">
      <c r="A49" s="181"/>
      <c r="B49" s="182"/>
      <c r="C49" s="182" t="str">
        <f>'Chantier 1'!$A$5</f>
        <v>XXXXXXX</v>
      </c>
      <c r="D49" s="182"/>
      <c r="E49" s="182"/>
      <c r="F49" s="182"/>
      <c r="G49" s="183"/>
      <c r="H49" s="184"/>
      <c r="I49" s="185"/>
      <c r="J49" s="185"/>
      <c r="K49" s="186"/>
      <c r="L49" s="187"/>
      <c r="M49" s="195"/>
    </row>
    <row r="50" spans="1:13" ht="15.75">
      <c r="A50" s="181"/>
      <c r="B50" s="182"/>
      <c r="C50" s="182" t="str">
        <f>'Chantier 1'!$A$6</f>
        <v>YYYYYYY</v>
      </c>
      <c r="D50" s="182"/>
      <c r="E50" s="182"/>
      <c r="F50" s="182"/>
      <c r="G50" s="183"/>
      <c r="H50" s="184"/>
      <c r="I50" s="185"/>
      <c r="J50" s="185"/>
      <c r="K50" s="186"/>
      <c r="L50" s="187"/>
      <c r="M50" s="195"/>
    </row>
    <row r="51" spans="1:13" ht="15.75">
      <c r="A51" s="181"/>
      <c r="B51" s="182"/>
      <c r="C51" s="182"/>
      <c r="D51" s="182"/>
      <c r="E51" s="182"/>
      <c r="F51" s="182"/>
      <c r="G51" s="183"/>
      <c r="H51" s="184"/>
      <c r="I51" s="185"/>
      <c r="J51" s="185"/>
      <c r="K51" s="186"/>
      <c r="L51" s="187"/>
      <c r="M51" s="195"/>
    </row>
    <row r="52" spans="1:13" ht="15.75">
      <c r="A52" s="188"/>
      <c r="B52" s="189"/>
      <c r="C52" s="189"/>
      <c r="D52" s="189"/>
      <c r="E52" s="189"/>
      <c r="F52" s="189"/>
      <c r="G52" s="190"/>
      <c r="H52" s="191"/>
      <c r="I52" s="192"/>
      <c r="J52" s="192"/>
      <c r="K52" s="193"/>
      <c r="L52" s="194"/>
      <c r="M52" s="195"/>
    </row>
    <row r="53" spans="1:13">
      <c r="A53" s="195"/>
      <c r="B53" s="195"/>
      <c r="C53" s="195"/>
      <c r="D53" s="195"/>
      <c r="E53" s="195"/>
      <c r="F53" s="195"/>
      <c r="G53" s="195"/>
      <c r="H53" s="195"/>
      <c r="I53" s="195"/>
      <c r="J53" s="195"/>
      <c r="K53" s="195"/>
      <c r="L53" s="195"/>
      <c r="M53" s="195"/>
    </row>
  </sheetData>
  <mergeCells count="37">
    <mergeCell ref="A1:C1"/>
    <mergeCell ref="D1:G1"/>
    <mergeCell ref="I1:L1"/>
    <mergeCell ref="B2:C2"/>
    <mergeCell ref="I2:L2"/>
    <mergeCell ref="A3:G4"/>
    <mergeCell ref="H3:L3"/>
    <mergeCell ref="H4:L4"/>
    <mergeCell ref="A6:L6"/>
    <mergeCell ref="B8:L8"/>
    <mergeCell ref="A9:A12"/>
    <mergeCell ref="B9:L9"/>
    <mergeCell ref="B10:L10"/>
    <mergeCell ref="B11:L11"/>
    <mergeCell ref="B12:L12"/>
    <mergeCell ref="A13:A15"/>
    <mergeCell ref="C13:L13"/>
    <mergeCell ref="C14:L14"/>
    <mergeCell ref="C15:L15"/>
    <mergeCell ref="A17:L17"/>
    <mergeCell ref="A19:L19"/>
    <mergeCell ref="A21:C22"/>
    <mergeCell ref="D21:H22"/>
    <mergeCell ref="I21:L21"/>
    <mergeCell ref="A23:C23"/>
    <mergeCell ref="D23:H23"/>
    <mergeCell ref="A24:C24"/>
    <mergeCell ref="D24:H24"/>
    <mergeCell ref="A38:L38"/>
    <mergeCell ref="A40:L46"/>
    <mergeCell ref="H48:J48"/>
    <mergeCell ref="A25:C25"/>
    <mergeCell ref="D25:H25"/>
    <mergeCell ref="A26:C26"/>
    <mergeCell ref="D26:H26"/>
    <mergeCell ref="A28:L28"/>
    <mergeCell ref="A30:L36"/>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rowBreaks count="1" manualBreakCount="1">
    <brk id="52" max="16383" man="1"/>
  </rowBreaks>
</worksheet>
</file>

<file path=xl/worksheets/sheet12.xml><?xml version="1.0" encoding="utf-8"?>
<worksheet xmlns="http://schemas.openxmlformats.org/spreadsheetml/2006/main" xmlns:r="http://schemas.openxmlformats.org/officeDocument/2006/relationships">
  <dimension ref="A1:M47"/>
  <sheetViews>
    <sheetView zoomScaleNormal="100" workbookViewId="0">
      <pane ySplit="2" topLeftCell="A3" activePane="bottomLeft" state="frozen"/>
      <selection activeCell="D16" sqref="D16:H19"/>
      <selection pane="bottomLeft" activeCell="N30" sqref="N30"/>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2" ht="24.95" customHeight="1" thickBot="1">
      <c r="A1" s="540" t="s">
        <v>137</v>
      </c>
      <c r="B1" s="541"/>
      <c r="C1" s="542"/>
      <c r="D1" s="543" t="s">
        <v>0</v>
      </c>
      <c r="E1" s="541"/>
      <c r="F1" s="541"/>
      <c r="G1" s="542"/>
      <c r="H1" s="163" t="s">
        <v>138</v>
      </c>
      <c r="I1" s="544" t="str">
        <f>Base!$B$12</f>
        <v>DURAND</v>
      </c>
      <c r="J1" s="544"/>
      <c r="K1" s="544"/>
      <c r="L1" s="545"/>
    </row>
    <row r="2" spans="1:12" ht="24.95" customHeight="1" thickBot="1">
      <c r="A2" s="165" t="s">
        <v>139</v>
      </c>
      <c r="B2" s="546" t="str">
        <f>[2]Accueil!C10</f>
        <v>UFA De Lattre</v>
      </c>
      <c r="C2" s="547"/>
      <c r="D2" s="166"/>
      <c r="E2" s="167" t="s">
        <v>31</v>
      </c>
      <c r="F2" s="294">
        <f>Base!$B$2</f>
        <v>2015</v>
      </c>
      <c r="G2" s="168"/>
      <c r="H2" s="169" t="s">
        <v>140</v>
      </c>
      <c r="I2" s="544" t="str">
        <f>Base!$C$12</f>
        <v>Serge</v>
      </c>
      <c r="J2" s="544"/>
      <c r="K2" s="544"/>
      <c r="L2" s="545"/>
    </row>
    <row r="3" spans="1:12" ht="30" customHeight="1">
      <c r="A3" s="548" t="s">
        <v>141</v>
      </c>
      <c r="B3" s="549"/>
      <c r="C3" s="549"/>
      <c r="D3" s="550"/>
      <c r="E3" s="550"/>
      <c r="F3" s="550"/>
      <c r="G3" s="550"/>
      <c r="H3" s="553" t="s">
        <v>142</v>
      </c>
      <c r="I3" s="554"/>
      <c r="J3" s="554"/>
      <c r="K3" s="554"/>
      <c r="L3" s="555"/>
    </row>
    <row r="4" spans="1:12" ht="30" customHeight="1" thickBot="1">
      <c r="A4" s="551"/>
      <c r="B4" s="552"/>
      <c r="C4" s="552"/>
      <c r="D4" s="552"/>
      <c r="E4" s="552"/>
      <c r="F4" s="552"/>
      <c r="G4" s="552"/>
      <c r="H4" s="556" t="str">
        <f>Base!$B$8</f>
        <v>Chantier ZZZZZZZZZZZZZZZZZZZZZ</v>
      </c>
      <c r="I4" s="557"/>
      <c r="J4" s="557"/>
      <c r="K4" s="557"/>
      <c r="L4" s="558"/>
    </row>
    <row r="5" spans="1:12" ht="13.5" thickBot="1"/>
    <row r="6" spans="1:12" ht="26.25" customHeight="1" thickBot="1">
      <c r="A6" s="534" t="s">
        <v>143</v>
      </c>
      <c r="B6" s="535"/>
      <c r="C6" s="535"/>
      <c r="D6" s="535"/>
      <c r="E6" s="535"/>
      <c r="F6" s="535"/>
      <c r="G6" s="535"/>
      <c r="H6" s="535"/>
      <c r="I6" s="535"/>
      <c r="J6" s="535"/>
      <c r="K6" s="535"/>
      <c r="L6" s="536"/>
    </row>
    <row r="7" spans="1:12" ht="13.5" thickBot="1"/>
    <row r="8" spans="1:12" ht="24.75" customHeight="1" thickBot="1">
      <c r="B8" s="537" t="s">
        <v>144</v>
      </c>
      <c r="C8" s="538"/>
      <c r="D8" s="538"/>
      <c r="E8" s="538"/>
      <c r="F8" s="538"/>
      <c r="G8" s="538"/>
      <c r="H8" s="538"/>
      <c r="I8" s="538"/>
      <c r="J8" s="538"/>
      <c r="K8" s="538"/>
      <c r="L8" s="539"/>
    </row>
    <row r="9" spans="1:12" ht="42.75" customHeight="1" thickBot="1">
      <c r="A9" s="532" t="s">
        <v>145</v>
      </c>
      <c r="B9" s="531" t="s">
        <v>146</v>
      </c>
      <c r="C9" s="531"/>
      <c r="D9" s="531"/>
      <c r="E9" s="531"/>
      <c r="F9" s="531"/>
      <c r="G9" s="531"/>
      <c r="H9" s="531"/>
      <c r="I9" s="531"/>
      <c r="J9" s="531"/>
      <c r="K9" s="531"/>
      <c r="L9" s="531"/>
    </row>
    <row r="10" spans="1:12" ht="42.75" customHeight="1" thickBot="1">
      <c r="A10" s="532"/>
      <c r="B10" s="531" t="s">
        <v>147</v>
      </c>
      <c r="C10" s="531"/>
      <c r="D10" s="531"/>
      <c r="E10" s="531"/>
      <c r="F10" s="531"/>
      <c r="G10" s="531"/>
      <c r="H10" s="531"/>
      <c r="I10" s="531"/>
      <c r="J10" s="531"/>
      <c r="K10" s="531"/>
      <c r="L10" s="531"/>
    </row>
    <row r="11" spans="1:12" ht="42.75" customHeight="1" thickBot="1">
      <c r="A11" s="532"/>
      <c r="B11" s="531" t="s">
        <v>148</v>
      </c>
      <c r="C11" s="531"/>
      <c r="D11" s="531"/>
      <c r="E11" s="531"/>
      <c r="F11" s="531"/>
      <c r="G11" s="531"/>
      <c r="H11" s="531"/>
      <c r="I11" s="531"/>
      <c r="J11" s="531"/>
      <c r="K11" s="531"/>
      <c r="L11" s="531"/>
    </row>
    <row r="12" spans="1:12" ht="42.75" customHeight="1" thickBot="1">
      <c r="A12" s="532"/>
      <c r="B12" s="531" t="s">
        <v>149</v>
      </c>
      <c r="C12" s="531"/>
      <c r="D12" s="531"/>
      <c r="E12" s="531"/>
      <c r="F12" s="531"/>
      <c r="G12" s="531"/>
      <c r="H12" s="531"/>
      <c r="I12" s="531"/>
      <c r="J12" s="531"/>
      <c r="K12" s="531"/>
      <c r="L12" s="531"/>
    </row>
    <row r="13" spans="1:12" ht="42.75" customHeight="1" thickBot="1">
      <c r="A13" s="532"/>
      <c r="B13" s="531" t="s">
        <v>150</v>
      </c>
      <c r="C13" s="531"/>
      <c r="D13" s="531"/>
      <c r="E13" s="531"/>
      <c r="F13" s="531"/>
      <c r="G13" s="531"/>
      <c r="H13" s="531"/>
      <c r="I13" s="531"/>
      <c r="J13" s="531"/>
      <c r="K13" s="531"/>
      <c r="L13" s="531"/>
    </row>
    <row r="14" spans="1:12" ht="42.75" customHeight="1" thickBot="1">
      <c r="A14" s="532"/>
      <c r="B14" s="531" t="s">
        <v>151</v>
      </c>
      <c r="C14" s="531"/>
      <c r="D14" s="531"/>
      <c r="E14" s="531"/>
      <c r="F14" s="531"/>
      <c r="G14" s="531"/>
      <c r="H14" s="531"/>
      <c r="I14" s="531"/>
      <c r="J14" s="531"/>
      <c r="K14" s="531"/>
      <c r="L14" s="531"/>
    </row>
    <row r="15" spans="1:12" ht="42.75" customHeight="1" thickBot="1">
      <c r="A15" s="532"/>
      <c r="B15" s="531" t="s">
        <v>152</v>
      </c>
      <c r="C15" s="531"/>
      <c r="D15" s="531"/>
      <c r="E15" s="531"/>
      <c r="F15" s="531"/>
      <c r="G15" s="531"/>
      <c r="H15" s="531"/>
      <c r="I15" s="531"/>
      <c r="J15" s="531"/>
      <c r="K15" s="531"/>
      <c r="L15" s="531"/>
    </row>
    <row r="16" spans="1:12" ht="42.75" customHeight="1" thickBot="1">
      <c r="A16" s="532"/>
      <c r="B16" s="531" t="s">
        <v>153</v>
      </c>
      <c r="C16" s="531"/>
      <c r="D16" s="531"/>
      <c r="E16" s="531"/>
      <c r="F16" s="531"/>
      <c r="G16" s="531"/>
      <c r="H16" s="531"/>
      <c r="I16" s="531"/>
      <c r="J16" s="531"/>
      <c r="K16" s="531"/>
      <c r="L16" s="531"/>
    </row>
    <row r="17" spans="1:13" ht="42.75" customHeight="1" thickBot="1">
      <c r="A17" s="532"/>
      <c r="B17" s="531" t="s">
        <v>154</v>
      </c>
      <c r="C17" s="531"/>
      <c r="D17" s="531"/>
      <c r="E17" s="531"/>
      <c r="F17" s="531"/>
      <c r="G17" s="531"/>
      <c r="H17" s="531"/>
      <c r="I17" s="531"/>
      <c r="J17" s="531"/>
      <c r="K17" s="531"/>
      <c r="L17" s="531"/>
    </row>
    <row r="18" spans="1:13" ht="39" customHeight="1" thickBot="1">
      <c r="A18" s="532" t="s">
        <v>155</v>
      </c>
      <c r="B18" s="170" t="s">
        <v>156</v>
      </c>
      <c r="C18" s="533" t="s">
        <v>157</v>
      </c>
      <c r="D18" s="533"/>
      <c r="E18" s="533"/>
      <c r="F18" s="533"/>
      <c r="G18" s="533"/>
      <c r="H18" s="533"/>
      <c r="I18" s="533"/>
      <c r="J18" s="533"/>
      <c r="K18" s="533"/>
      <c r="L18" s="533"/>
    </row>
    <row r="19" spans="1:13" ht="38.25" thickBot="1">
      <c r="A19" s="532"/>
      <c r="B19" s="170" t="s">
        <v>158</v>
      </c>
      <c r="C19" s="533" t="s">
        <v>159</v>
      </c>
      <c r="D19" s="533"/>
      <c r="E19" s="533"/>
      <c r="F19" s="533"/>
      <c r="G19" s="533"/>
      <c r="H19" s="533"/>
      <c r="I19" s="533"/>
      <c r="J19" s="533"/>
      <c r="K19" s="533"/>
      <c r="L19" s="533"/>
      <c r="M19" s="171"/>
    </row>
    <row r="20" spans="1:13" ht="41.25" customHeight="1" thickBot="1">
      <c r="A20" s="532"/>
      <c r="B20" s="170" t="s">
        <v>160</v>
      </c>
      <c r="C20" s="533" t="s">
        <v>161</v>
      </c>
      <c r="D20" s="533"/>
      <c r="E20" s="533"/>
      <c r="F20" s="533"/>
      <c r="G20" s="533"/>
      <c r="H20" s="533"/>
      <c r="I20" s="533"/>
      <c r="J20" s="533"/>
      <c r="K20" s="533"/>
      <c r="L20" s="533"/>
    </row>
    <row r="22" spans="1:13" ht="15.75">
      <c r="A22" s="528" t="s">
        <v>129</v>
      </c>
      <c r="B22" s="528"/>
      <c r="C22" s="528"/>
      <c r="D22" s="528"/>
      <c r="E22" s="528"/>
      <c r="F22" s="528"/>
      <c r="G22" s="528"/>
      <c r="H22" s="528"/>
      <c r="I22" s="528"/>
      <c r="J22" s="528"/>
      <c r="K22" s="528"/>
      <c r="L22" s="528"/>
    </row>
    <row r="23" spans="1:13" ht="15">
      <c r="A23" s="172"/>
    </row>
    <row r="24" spans="1:13" ht="33" customHeight="1">
      <c r="A24" s="529" t="s">
        <v>162</v>
      </c>
      <c r="B24" s="529"/>
      <c r="C24" s="529"/>
      <c r="D24" s="529"/>
      <c r="E24" s="529"/>
      <c r="F24" s="529"/>
      <c r="G24" s="529"/>
      <c r="H24" s="529"/>
      <c r="I24" s="529"/>
      <c r="J24" s="529"/>
      <c r="K24" s="529"/>
      <c r="L24" s="529"/>
    </row>
    <row r="26" spans="1:13" ht="15.75" customHeight="1">
      <c r="A26" s="530" t="s">
        <v>90</v>
      </c>
      <c r="B26" s="530"/>
      <c r="C26" s="530"/>
      <c r="D26" s="530" t="s">
        <v>91</v>
      </c>
      <c r="E26" s="530"/>
      <c r="F26" s="530"/>
      <c r="G26" s="530"/>
      <c r="H26" s="530"/>
      <c r="I26" s="530" t="s">
        <v>163</v>
      </c>
      <c r="J26" s="530"/>
      <c r="K26" s="530"/>
      <c r="L26" s="530"/>
    </row>
    <row r="27" spans="1:13" ht="18.75" customHeight="1">
      <c r="A27" s="530"/>
      <c r="B27" s="530"/>
      <c r="C27" s="530"/>
      <c r="D27" s="530"/>
      <c r="E27" s="530"/>
      <c r="F27" s="530"/>
      <c r="G27" s="530"/>
      <c r="H27" s="530"/>
      <c r="I27" s="173" t="s">
        <v>92</v>
      </c>
      <c r="J27" s="173" t="s">
        <v>93</v>
      </c>
      <c r="K27" s="173" t="s">
        <v>94</v>
      </c>
      <c r="L27" s="173" t="s">
        <v>95</v>
      </c>
    </row>
    <row r="28" spans="1:13" s="175" customFormat="1" ht="20.100000000000001" customHeight="1">
      <c r="A28" s="524" t="s">
        <v>96</v>
      </c>
      <c r="B28" s="524"/>
      <c r="C28" s="524"/>
      <c r="D28" s="524" t="s">
        <v>97</v>
      </c>
      <c r="E28" s="524"/>
      <c r="F28" s="524"/>
      <c r="G28" s="524"/>
      <c r="H28" s="524"/>
      <c r="I28" s="174" t="e">
        <f>IF('Chantier 1'!$AR12&gt;=16,"X","")</f>
        <v>#DIV/0!</v>
      </c>
      <c r="J28" s="174" t="e">
        <f>IF(AND('Chantier 1'!$AR12&gt;=12,'Chantier 1'!$AR12&lt;16),"X","")</f>
        <v>#DIV/0!</v>
      </c>
      <c r="K28" s="174" t="e">
        <f>IF(AND('Chantier 1'!$AR12&gt;=8,'Chantier 1'!$AR12&lt;12),"X","")</f>
        <v>#DIV/0!</v>
      </c>
      <c r="L28" s="174" t="e">
        <f>IF(AND('Chantier 1'!$AR12&gt;=0,'Chantier 1'!$AR12&lt;8),"X","")</f>
        <v>#DIV/0!</v>
      </c>
    </row>
    <row r="29" spans="1:13" s="175" customFormat="1" ht="20.100000000000001" customHeight="1">
      <c r="A29" s="524" t="s">
        <v>5</v>
      </c>
      <c r="B29" s="524"/>
      <c r="C29" s="524"/>
      <c r="D29" s="524" t="s">
        <v>98</v>
      </c>
      <c r="E29" s="524"/>
      <c r="F29" s="524"/>
      <c r="G29" s="524"/>
      <c r="H29" s="524"/>
      <c r="I29" s="174" t="e">
        <f>IF('Chantier 1'!$AR13&gt;=16,"X","")</f>
        <v>#DIV/0!</v>
      </c>
      <c r="J29" s="174" t="e">
        <f>IF(AND('Chantier 1'!$AR13&gt;=12,'Chantier 1'!$AR13&lt;16),"X","")</f>
        <v>#DIV/0!</v>
      </c>
      <c r="K29" s="174" t="e">
        <f>IF(AND('Chantier 1'!$AR13&gt;=8,'Chantier 1'!$AR13&lt;12),"X","")</f>
        <v>#DIV/0!</v>
      </c>
      <c r="L29" s="174" t="e">
        <f>IF(AND('Chantier 1'!$AR13&gt;=0,'Chantier 1'!$AR13&lt;8),"X","")</f>
        <v>#DIV/0!</v>
      </c>
    </row>
    <row r="30" spans="1:13" s="175" customFormat="1" ht="20.100000000000001" customHeight="1">
      <c r="A30" s="524" t="s">
        <v>99</v>
      </c>
      <c r="B30" s="524"/>
      <c r="C30" s="524"/>
      <c r="D30" s="525" t="s">
        <v>100</v>
      </c>
      <c r="E30" s="526"/>
      <c r="F30" s="526"/>
      <c r="G30" s="526"/>
      <c r="H30" s="527"/>
      <c r="I30" s="174" t="e">
        <f>IF('Chantier 1'!$AR14&gt;=16,"X","")</f>
        <v>#DIV/0!</v>
      </c>
      <c r="J30" s="174" t="e">
        <f>IF(AND('Chantier 1'!$AR14&gt;=12,'Chantier 1'!$AR14&lt;16),"X","")</f>
        <v>#DIV/0!</v>
      </c>
      <c r="K30" s="174" t="e">
        <f>IF(AND('Chantier 1'!$AR14&gt;=8,'Chantier 1'!$AR14&lt;12),"X","")</f>
        <v>#DIV/0!</v>
      </c>
      <c r="L30" s="174" t="e">
        <f>IF(AND('Chantier 1'!$AR14&gt;=0,'Chantier 1'!$AR14&lt;8),"X","")</f>
        <v>#DIV/0!</v>
      </c>
    </row>
    <row r="31" spans="1:13" s="175" customFormat="1" ht="20.100000000000001" customHeight="1">
      <c r="A31" s="524" t="s">
        <v>101</v>
      </c>
      <c r="B31" s="524"/>
      <c r="C31" s="524"/>
      <c r="D31" s="524" t="s">
        <v>102</v>
      </c>
      <c r="E31" s="524"/>
      <c r="F31" s="524"/>
      <c r="G31" s="524"/>
      <c r="H31" s="524"/>
      <c r="I31" s="174" t="e">
        <f>IF('Chantier 1'!$AR15&gt;=16,"X","")</f>
        <v>#DIV/0!</v>
      </c>
      <c r="J31" s="174" t="e">
        <f>IF(AND('Chantier 1'!$AR15&gt;=12,'Chantier 1'!$AR15&lt;16),"X","")</f>
        <v>#DIV/0!</v>
      </c>
      <c r="K31" s="174" t="e">
        <f>IF(AND('Chantier 1'!$AR15&gt;=8,'Chantier 1'!$AR15&lt;12),"X","")</f>
        <v>#DIV/0!</v>
      </c>
      <c r="L31" s="174" t="e">
        <f>IF(AND('Chantier 1'!$AR15&gt;=0,'Chantier 1'!$AR15&lt;8),"X","")</f>
        <v>#DIV/0!</v>
      </c>
    </row>
    <row r="32" spans="1:13" ht="13.5" thickBot="1"/>
    <row r="33" spans="1:12" ht="18.75" thickBot="1">
      <c r="A33" s="510" t="s">
        <v>164</v>
      </c>
      <c r="B33" s="511"/>
      <c r="C33" s="511"/>
      <c r="D33" s="511"/>
      <c r="E33" s="511"/>
      <c r="F33" s="511"/>
      <c r="G33" s="511"/>
      <c r="H33" s="511"/>
      <c r="I33" s="511"/>
      <c r="J33" s="511"/>
      <c r="K33" s="511"/>
      <c r="L33" s="512"/>
    </row>
    <row r="35" spans="1:12">
      <c r="A35" s="513"/>
      <c r="B35" s="514"/>
      <c r="C35" s="514"/>
      <c r="D35" s="514"/>
      <c r="E35" s="514"/>
      <c r="F35" s="514"/>
      <c r="G35" s="514"/>
      <c r="H35" s="514"/>
      <c r="I35" s="514"/>
      <c r="J35" s="514"/>
      <c r="K35" s="514"/>
      <c r="L35" s="515"/>
    </row>
    <row r="36" spans="1:12">
      <c r="A36" s="516"/>
      <c r="B36" s="517"/>
      <c r="C36" s="517"/>
      <c r="D36" s="517"/>
      <c r="E36" s="517"/>
      <c r="F36" s="517"/>
      <c r="G36" s="517"/>
      <c r="H36" s="517"/>
      <c r="I36" s="517"/>
      <c r="J36" s="517"/>
      <c r="K36" s="517"/>
      <c r="L36" s="518"/>
    </row>
    <row r="37" spans="1:12">
      <c r="A37" s="516"/>
      <c r="B37" s="517"/>
      <c r="C37" s="517"/>
      <c r="D37" s="517"/>
      <c r="E37" s="517"/>
      <c r="F37" s="517"/>
      <c r="G37" s="517"/>
      <c r="H37" s="517"/>
      <c r="I37" s="517"/>
      <c r="J37" s="517"/>
      <c r="K37" s="517"/>
      <c r="L37" s="518"/>
    </row>
    <row r="38" spans="1:12">
      <c r="A38" s="516"/>
      <c r="B38" s="517"/>
      <c r="C38" s="517"/>
      <c r="D38" s="517"/>
      <c r="E38" s="517"/>
      <c r="F38" s="517"/>
      <c r="G38" s="517"/>
      <c r="H38" s="517"/>
      <c r="I38" s="517"/>
      <c r="J38" s="517"/>
      <c r="K38" s="517"/>
      <c r="L38" s="518"/>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9"/>
      <c r="B41" s="520"/>
      <c r="C41" s="520"/>
      <c r="D41" s="520"/>
      <c r="E41" s="520"/>
      <c r="F41" s="520"/>
      <c r="G41" s="520"/>
      <c r="H41" s="520"/>
      <c r="I41" s="520"/>
      <c r="J41" s="520"/>
      <c r="K41" s="520"/>
      <c r="L41" s="521"/>
    </row>
    <row r="43" spans="1:12" ht="15.75">
      <c r="A43" s="176" t="s">
        <v>165</v>
      </c>
      <c r="B43" s="177"/>
      <c r="C43" s="177"/>
      <c r="D43" s="177"/>
      <c r="E43" s="177"/>
      <c r="F43" s="177"/>
      <c r="G43" s="178"/>
      <c r="H43" s="522" t="s">
        <v>166</v>
      </c>
      <c r="I43" s="523"/>
      <c r="J43" s="523"/>
      <c r="K43" s="179" t="str">
        <f>'Chantier 1'!I28</f>
        <v/>
      </c>
      <c r="L43" s="180" t="s">
        <v>13</v>
      </c>
    </row>
    <row r="44" spans="1:12" ht="15.75">
      <c r="A44" s="181"/>
      <c r="B44" s="182"/>
      <c r="C44" s="182" t="str">
        <f>'Chantier 1'!$A$5</f>
        <v>XXXXXXX</v>
      </c>
      <c r="D44" s="182"/>
      <c r="E44" s="182"/>
      <c r="F44" s="182"/>
      <c r="G44" s="183"/>
      <c r="H44" s="184"/>
      <c r="I44" s="185"/>
      <c r="J44" s="185"/>
      <c r="K44" s="186"/>
      <c r="L44" s="187"/>
    </row>
    <row r="45" spans="1:12" ht="15.75">
      <c r="A45" s="181"/>
      <c r="B45" s="182"/>
      <c r="C45" s="182" t="str">
        <f>'Chantier 1'!$A$6</f>
        <v>YYYYYYY</v>
      </c>
      <c r="D45" s="182"/>
      <c r="E45" s="182"/>
      <c r="F45" s="182"/>
      <c r="G45" s="183"/>
      <c r="H45" s="184"/>
      <c r="I45" s="185"/>
      <c r="J45" s="185"/>
      <c r="K45" s="186"/>
      <c r="L45" s="187"/>
    </row>
    <row r="46" spans="1:12" ht="15.75">
      <c r="A46" s="181"/>
      <c r="B46" s="182"/>
      <c r="C46" s="182"/>
      <c r="D46" s="182"/>
      <c r="E46" s="182"/>
      <c r="F46" s="182"/>
      <c r="G46" s="183"/>
      <c r="H46" s="184"/>
      <c r="I46" s="185"/>
      <c r="J46" s="185"/>
      <c r="K46" s="186"/>
      <c r="L46" s="187"/>
    </row>
    <row r="47" spans="1:12" ht="15.75">
      <c r="A47" s="188"/>
      <c r="B47" s="189"/>
      <c r="C47" s="189"/>
      <c r="D47" s="189"/>
      <c r="E47" s="189"/>
      <c r="F47" s="189"/>
      <c r="G47" s="190"/>
      <c r="H47" s="191"/>
      <c r="I47" s="192"/>
      <c r="J47" s="192"/>
      <c r="K47" s="193"/>
      <c r="L47" s="194"/>
    </row>
  </sheetData>
  <mergeCells count="40">
    <mergeCell ref="A1:C1"/>
    <mergeCell ref="D1:G1"/>
    <mergeCell ref="I1:L1"/>
    <mergeCell ref="B2:C2"/>
    <mergeCell ref="I2:L2"/>
    <mergeCell ref="A3:G4"/>
    <mergeCell ref="H3:L3"/>
    <mergeCell ref="H4:L4"/>
    <mergeCell ref="A6:L6"/>
    <mergeCell ref="B8:L8"/>
    <mergeCell ref="A9:A17"/>
    <mergeCell ref="B9:L9"/>
    <mergeCell ref="B10:L10"/>
    <mergeCell ref="B11:L11"/>
    <mergeCell ref="B12:L12"/>
    <mergeCell ref="B13:L13"/>
    <mergeCell ref="B14:L14"/>
    <mergeCell ref="B15:L15"/>
    <mergeCell ref="B16:L16"/>
    <mergeCell ref="B17:L17"/>
    <mergeCell ref="A18:A20"/>
    <mergeCell ref="C18:L18"/>
    <mergeCell ref="C19:L19"/>
    <mergeCell ref="C20:L20"/>
    <mergeCell ref="A22:L22"/>
    <mergeCell ref="A24:L24"/>
    <mergeCell ref="A26:C27"/>
    <mergeCell ref="D26:H27"/>
    <mergeCell ref="I26:L26"/>
    <mergeCell ref="A28:C28"/>
    <mergeCell ref="D28:H28"/>
    <mergeCell ref="A33:L33"/>
    <mergeCell ref="A35:L41"/>
    <mergeCell ref="H43:J43"/>
    <mergeCell ref="A29:C29"/>
    <mergeCell ref="D29:H29"/>
    <mergeCell ref="A30:C30"/>
    <mergeCell ref="D30:H30"/>
    <mergeCell ref="A31:C31"/>
    <mergeCell ref="D31:H31"/>
  </mergeCells>
  <printOptions horizontalCentered="1"/>
  <pageMargins left="0.39370078740157483" right="0.39370078740157483" top="0.59055118110236227" bottom="0.78740157480314965" header="0.19685039370078741" footer="0.51181102362204722"/>
  <pageSetup paperSize="9" scale="68" orientation="portrait" horizontalDpi="4294967293" verticalDpi="300" r:id="rId1"/>
  <headerFooter alignWithMargins="0">
    <oddFooter>&amp;L&amp;F</oddFooter>
  </headerFooter>
</worksheet>
</file>

<file path=xl/worksheets/sheet13.xml><?xml version="1.0" encoding="utf-8"?>
<worksheet xmlns="http://schemas.openxmlformats.org/spreadsheetml/2006/main" xmlns:r="http://schemas.openxmlformats.org/officeDocument/2006/relationships">
  <dimension ref="A1:M50"/>
  <sheetViews>
    <sheetView zoomScaleNormal="100" workbookViewId="0">
      <pane ySplit="2" topLeftCell="A3" activePane="bottomLeft" state="frozen"/>
      <selection activeCell="D16" sqref="D16:H19"/>
      <selection pane="bottomLeft" activeCell="B10" sqref="B10:L10"/>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Base!$B$12</f>
        <v>DURAND</v>
      </c>
      <c r="J1" s="544"/>
      <c r="K1" s="544"/>
      <c r="L1" s="545"/>
    </row>
    <row r="2" spans="1:13" ht="24.95" customHeight="1" thickBot="1">
      <c r="A2" s="165" t="s">
        <v>139</v>
      </c>
      <c r="B2" s="546" t="str">
        <f>[2]Accueil!C10</f>
        <v>UFA De Lattre</v>
      </c>
      <c r="C2" s="547"/>
      <c r="D2" s="166"/>
      <c r="E2" s="167" t="s">
        <v>31</v>
      </c>
      <c r="F2" s="294">
        <f>Base!$B$2</f>
        <v>2015</v>
      </c>
      <c r="G2" s="168"/>
      <c r="H2" s="169" t="s">
        <v>140</v>
      </c>
      <c r="I2" s="544" t="str">
        <f>Base!$C$12</f>
        <v>Serge</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167</v>
      </c>
      <c r="B6" s="535"/>
      <c r="C6" s="535"/>
      <c r="D6" s="535"/>
      <c r="E6" s="535"/>
      <c r="F6" s="535"/>
      <c r="G6" s="535"/>
      <c r="H6" s="535"/>
      <c r="I6" s="535"/>
      <c r="J6" s="535"/>
      <c r="K6" s="535"/>
      <c r="L6" s="536"/>
    </row>
    <row r="7" spans="1:13" ht="13.5" thickBot="1"/>
    <row r="8" spans="1:13" ht="24.75" customHeight="1" thickBot="1">
      <c r="B8" s="537" t="s">
        <v>168</v>
      </c>
      <c r="C8" s="538"/>
      <c r="D8" s="538"/>
      <c r="E8" s="538"/>
      <c r="F8" s="538"/>
      <c r="G8" s="538"/>
      <c r="H8" s="538"/>
      <c r="I8" s="538"/>
      <c r="J8" s="538"/>
      <c r="K8" s="538"/>
      <c r="L8" s="539"/>
    </row>
    <row r="9" spans="1:13" ht="42.75" customHeight="1" thickBot="1">
      <c r="A9" s="532" t="s">
        <v>145</v>
      </c>
      <c r="B9" s="531" t="s">
        <v>169</v>
      </c>
      <c r="C9" s="531"/>
      <c r="D9" s="531"/>
      <c r="E9" s="531"/>
      <c r="F9" s="531"/>
      <c r="G9" s="531"/>
      <c r="H9" s="531"/>
      <c r="I9" s="531"/>
      <c r="J9" s="531"/>
      <c r="K9" s="531"/>
      <c r="L9" s="531"/>
    </row>
    <row r="10" spans="1:13" ht="42.75" customHeight="1" thickBot="1">
      <c r="A10" s="532"/>
      <c r="B10" s="531" t="s">
        <v>170</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39" customHeight="1" thickBot="1">
      <c r="A12" s="532" t="s">
        <v>155</v>
      </c>
      <c r="B12" s="170" t="s">
        <v>172</v>
      </c>
      <c r="C12" s="533" t="s">
        <v>135</v>
      </c>
      <c r="D12" s="533"/>
      <c r="E12" s="533"/>
      <c r="F12" s="533"/>
      <c r="G12" s="533"/>
      <c r="H12" s="533"/>
      <c r="I12" s="533"/>
      <c r="J12" s="533"/>
      <c r="K12" s="533"/>
      <c r="L12" s="533"/>
    </row>
    <row r="13" spans="1:13" ht="38.25" thickBot="1">
      <c r="A13" s="532"/>
      <c r="B13" s="170" t="s">
        <v>173</v>
      </c>
      <c r="C13" s="533" t="s">
        <v>136</v>
      </c>
      <c r="D13" s="533"/>
      <c r="E13" s="533"/>
      <c r="F13" s="533"/>
      <c r="G13" s="533"/>
      <c r="H13" s="533"/>
      <c r="I13" s="533"/>
      <c r="J13" s="533"/>
      <c r="K13" s="533"/>
      <c r="L13" s="533"/>
      <c r="M13" s="171"/>
    </row>
    <row r="15" spans="1:13" ht="15.75">
      <c r="A15" s="528" t="s">
        <v>128</v>
      </c>
      <c r="B15" s="528"/>
      <c r="C15" s="528"/>
      <c r="D15" s="528"/>
      <c r="E15" s="528"/>
      <c r="F15" s="528"/>
      <c r="G15" s="528"/>
      <c r="H15" s="528"/>
      <c r="I15" s="528"/>
      <c r="J15" s="528"/>
      <c r="K15" s="528"/>
      <c r="L15" s="528"/>
    </row>
    <row r="16" spans="1:13" ht="15">
      <c r="A16" s="172"/>
    </row>
    <row r="17" spans="1:12" ht="33" customHeight="1">
      <c r="A17" s="529" t="s">
        <v>174</v>
      </c>
      <c r="B17" s="529"/>
      <c r="C17" s="529"/>
      <c r="D17" s="529"/>
      <c r="E17" s="529"/>
      <c r="F17" s="529"/>
      <c r="G17" s="529"/>
      <c r="H17" s="529"/>
      <c r="I17" s="529"/>
      <c r="J17" s="529"/>
      <c r="K17" s="529"/>
      <c r="L17" s="529"/>
    </row>
    <row r="19" spans="1:12" ht="15.75" customHeight="1">
      <c r="A19" s="530" t="s">
        <v>90</v>
      </c>
      <c r="B19" s="530"/>
      <c r="C19" s="530"/>
      <c r="D19" s="530" t="s">
        <v>91</v>
      </c>
      <c r="E19" s="530"/>
      <c r="F19" s="530"/>
      <c r="G19" s="530"/>
      <c r="H19" s="530"/>
      <c r="I19" s="530" t="s">
        <v>163</v>
      </c>
      <c r="J19" s="530"/>
      <c r="K19" s="530"/>
      <c r="L19" s="530"/>
    </row>
    <row r="20" spans="1:12" ht="18.75" customHeight="1">
      <c r="A20" s="530"/>
      <c r="B20" s="530"/>
      <c r="C20" s="530"/>
      <c r="D20" s="530"/>
      <c r="E20" s="530"/>
      <c r="F20" s="530"/>
      <c r="G20" s="530"/>
      <c r="H20" s="530"/>
      <c r="I20" s="173" t="s">
        <v>92</v>
      </c>
      <c r="J20" s="173" t="s">
        <v>93</v>
      </c>
      <c r="K20" s="173" t="s">
        <v>94</v>
      </c>
      <c r="L20" s="173" t="s">
        <v>95</v>
      </c>
    </row>
    <row r="21" spans="1:12" s="175" customFormat="1" ht="20.100000000000001" customHeight="1">
      <c r="A21" s="524" t="s">
        <v>103</v>
      </c>
      <c r="B21" s="524"/>
      <c r="C21" s="524"/>
      <c r="D21" s="524" t="s">
        <v>104</v>
      </c>
      <c r="E21" s="524"/>
      <c r="F21" s="524"/>
      <c r="G21" s="524"/>
      <c r="H21" s="524"/>
      <c r="I21" s="174" t="e">
        <f>IF('Chantier 1'!$AR16&gt;=16,"X","")</f>
        <v>#DIV/0!</v>
      </c>
      <c r="J21" s="174" t="e">
        <f>IF(AND('Chantier 1'!$AR16&gt;=12,'Chantier 1'!$AR16&lt;16),"X","")</f>
        <v>#DIV/0!</v>
      </c>
      <c r="K21" s="174" t="e">
        <f>IF(AND('Chantier 1'!$AR16&gt;=8,'Chantier 1'!$AR16&lt;12),"X","")</f>
        <v>#DIV/0!</v>
      </c>
      <c r="L21" s="174" t="e">
        <f>IF(AND('Chantier 1'!$AR16&gt;=0,'Chantier 1'!$AR16&lt;8),"X","")</f>
        <v>#DIV/0!</v>
      </c>
    </row>
    <row r="22" spans="1:12" s="175" customFormat="1" ht="20.100000000000001" customHeight="1">
      <c r="A22" s="524" t="s">
        <v>105</v>
      </c>
      <c r="B22" s="524"/>
      <c r="C22" s="524"/>
      <c r="D22" s="524" t="s">
        <v>106</v>
      </c>
      <c r="E22" s="524"/>
      <c r="F22" s="524"/>
      <c r="G22" s="524"/>
      <c r="H22" s="524"/>
      <c r="I22" s="174" t="e">
        <f>IF('Chantier 1'!$AR17&gt;=16,"X","")</f>
        <v>#DIV/0!</v>
      </c>
      <c r="J22" s="174" t="e">
        <f>IF(AND('Chantier 1'!$AR17&gt;=12,'Chantier 1'!$AR17&lt;16),"X","")</f>
        <v>#DIV/0!</v>
      </c>
      <c r="K22" s="174" t="e">
        <f>IF(AND('Chantier 1'!$AR17&gt;=8,'Chantier 1'!$AR17&lt;12),"X","")</f>
        <v>#DIV/0!</v>
      </c>
      <c r="L22" s="174" t="e">
        <f>IF(AND('Chantier 1'!$AR17&gt;=0,'Chantier 1'!$AR17&lt;8),"X","")</f>
        <v>#DIV/0!</v>
      </c>
    </row>
    <row r="23" spans="1:12" s="175" customFormat="1" ht="20.100000000000001" customHeight="1">
      <c r="A23" s="524" t="s">
        <v>107</v>
      </c>
      <c r="B23" s="524"/>
      <c r="C23" s="524"/>
      <c r="D23" s="525" t="s">
        <v>108</v>
      </c>
      <c r="E23" s="526"/>
      <c r="F23" s="526"/>
      <c r="G23" s="526"/>
      <c r="H23" s="527"/>
      <c r="I23" s="174" t="e">
        <f>IF('Chantier 1'!$AR18&gt;=16,"X","")</f>
        <v>#DIV/0!</v>
      </c>
      <c r="J23" s="174" t="e">
        <f>IF(AND('Chantier 1'!$AR18&gt;=12,'Chantier 1'!$AR18&lt;16),"X","")</f>
        <v>#DIV/0!</v>
      </c>
      <c r="K23" s="174" t="e">
        <f>IF(AND('Chantier 1'!$AR18&gt;=8,'Chantier 1'!$AR18&lt;12),"X","")</f>
        <v>#DIV/0!</v>
      </c>
      <c r="L23" s="174" t="e">
        <f>IF(AND('Chantier 1'!$AR18&gt;=0,'Chantier 1'!$AR18&lt;8),"X","")</f>
        <v>#DIV/0!</v>
      </c>
    </row>
    <row r="24" spans="1:12" s="175" customFormat="1" ht="20.100000000000001" customHeight="1">
      <c r="A24" s="524" t="s">
        <v>109</v>
      </c>
      <c r="B24" s="524"/>
      <c r="C24" s="524"/>
      <c r="D24" s="524" t="s">
        <v>110</v>
      </c>
      <c r="E24" s="524"/>
      <c r="F24" s="524"/>
      <c r="G24" s="524"/>
      <c r="H24" s="524"/>
      <c r="I24" s="174" t="e">
        <f>IF('Chantier 1'!$AR19&gt;=16,"X","")</f>
        <v>#DIV/0!</v>
      </c>
      <c r="J24" s="174" t="e">
        <f>IF(AND('Chantier 1'!$AR19&gt;=12,'Chantier 1'!$AR19&lt;16),"X","")</f>
        <v>#DIV/0!</v>
      </c>
      <c r="K24" s="174" t="e">
        <f>IF(AND('Chantier 1'!$AR19&gt;=8,'Chantier 1'!$AR19&lt;12),"X","")</f>
        <v>#DIV/0!</v>
      </c>
      <c r="L24" s="174" t="e">
        <f>IF(AND('Chantier 1'!$AR19&gt;=0,'Chantier 1'!$AR19&lt;8),"X","")</f>
        <v>#DIV/0!</v>
      </c>
    </row>
    <row r="26" spans="1:12" ht="15.75">
      <c r="A26" s="528" t="s">
        <v>111</v>
      </c>
      <c r="B26" s="528"/>
      <c r="C26" s="528"/>
      <c r="D26" s="528"/>
      <c r="E26" s="528"/>
      <c r="F26" s="528"/>
      <c r="G26" s="528"/>
      <c r="H26" s="528"/>
      <c r="I26" s="528"/>
      <c r="J26" s="528"/>
      <c r="K26" s="528"/>
      <c r="L26" s="528"/>
    </row>
    <row r="27" spans="1:12" ht="15">
      <c r="A27" s="172"/>
    </row>
    <row r="28" spans="1:12" ht="33" customHeight="1">
      <c r="A28" s="529" t="s">
        <v>175</v>
      </c>
      <c r="B28" s="529"/>
      <c r="C28" s="529"/>
      <c r="D28" s="529"/>
      <c r="E28" s="529"/>
      <c r="F28" s="529"/>
      <c r="G28" s="529"/>
      <c r="H28" s="529"/>
      <c r="I28" s="529"/>
      <c r="J28" s="529"/>
      <c r="K28" s="529"/>
      <c r="L28" s="529"/>
    </row>
    <row r="30" spans="1:12" ht="15.75" customHeight="1">
      <c r="A30" s="530" t="s">
        <v>90</v>
      </c>
      <c r="B30" s="530"/>
      <c r="C30" s="530"/>
      <c r="D30" s="530" t="s">
        <v>91</v>
      </c>
      <c r="E30" s="530"/>
      <c r="F30" s="530"/>
      <c r="G30" s="530"/>
      <c r="H30" s="530"/>
      <c r="I30" s="530" t="s">
        <v>163</v>
      </c>
      <c r="J30" s="530"/>
      <c r="K30" s="530"/>
      <c r="L30" s="530"/>
    </row>
    <row r="31" spans="1:12" ht="18.75" customHeight="1">
      <c r="A31" s="530"/>
      <c r="B31" s="530"/>
      <c r="C31" s="530"/>
      <c r="D31" s="530"/>
      <c r="E31" s="530"/>
      <c r="F31" s="530"/>
      <c r="G31" s="530"/>
      <c r="H31" s="530"/>
      <c r="I31" s="173" t="s">
        <v>92</v>
      </c>
      <c r="J31" s="173" t="s">
        <v>93</v>
      </c>
      <c r="K31" s="173" t="s">
        <v>94</v>
      </c>
      <c r="L31" s="173" t="s">
        <v>95</v>
      </c>
    </row>
    <row r="32" spans="1:12" s="175" customFormat="1" ht="20.100000000000001" customHeight="1">
      <c r="A32" s="524" t="s">
        <v>112</v>
      </c>
      <c r="B32" s="524"/>
      <c r="C32" s="524"/>
      <c r="D32" s="524" t="s">
        <v>113</v>
      </c>
      <c r="E32" s="524"/>
      <c r="F32" s="524"/>
      <c r="G32" s="524"/>
      <c r="H32" s="524"/>
      <c r="I32" s="174" t="e">
        <f>IF('Chantier 1'!$AR20&gt;=16,"X","")</f>
        <v>#DIV/0!</v>
      </c>
      <c r="J32" s="174" t="e">
        <f>IF(AND('Chantier 1'!$AR20&gt;=12,'Chantier 1'!$AR20&lt;16),"X","")</f>
        <v>#DIV/0!</v>
      </c>
      <c r="K32" s="174" t="e">
        <f>IF(AND('Chantier 1'!$AR20&gt;=8,'Chantier 1'!$AR20&lt;12),"X","")</f>
        <v>#DIV/0!</v>
      </c>
      <c r="L32" s="174" t="e">
        <f>IF(AND('Chantier 1'!$AR20&gt;=0,'Chantier 1'!$AR20&lt;8),"X","")</f>
        <v>#DIV/0!</v>
      </c>
    </row>
    <row r="33" spans="1:12" s="175" customFormat="1" ht="20.100000000000001" customHeight="1">
      <c r="A33" s="524" t="s">
        <v>114</v>
      </c>
      <c r="B33" s="524"/>
      <c r="C33" s="524"/>
      <c r="D33" s="524" t="s">
        <v>115</v>
      </c>
      <c r="E33" s="524"/>
      <c r="F33" s="524"/>
      <c r="G33" s="524"/>
      <c r="H33" s="524"/>
      <c r="I33" s="174" t="e">
        <f>IF('Chantier 1'!$AR21&gt;=16,"X","")</f>
        <v>#DIV/0!</v>
      </c>
      <c r="J33" s="174" t="e">
        <f>IF(AND('Chantier 1'!$AR21&gt;=12,'Chantier 1'!$AR21&lt;16),"X","")</f>
        <v>#DIV/0!</v>
      </c>
      <c r="K33" s="174" t="e">
        <f>IF(AND('Chantier 1'!$AR21&gt;=8,'Chantier 1'!$AR21&lt;12),"X","")</f>
        <v>#DIV/0!</v>
      </c>
      <c r="L33" s="174" t="e">
        <f>IF(AND('Chantier 1'!$AR21&gt;=0,'Chantier 1'!$AR21&lt;8),"X","")</f>
        <v>#DIV/0!</v>
      </c>
    </row>
    <row r="34" spans="1:12" s="175" customFormat="1" ht="20.100000000000001" customHeight="1">
      <c r="A34" s="524" t="s">
        <v>116</v>
      </c>
      <c r="B34" s="524"/>
      <c r="C34" s="524"/>
      <c r="D34" s="525" t="s">
        <v>117</v>
      </c>
      <c r="E34" s="526"/>
      <c r="F34" s="526"/>
      <c r="G34" s="526"/>
      <c r="H34" s="527"/>
      <c r="I34" s="174" t="e">
        <f>IF('Chantier 1'!$AR22&gt;=16,"X","")</f>
        <v>#DIV/0!</v>
      </c>
      <c r="J34" s="174" t="e">
        <f>IF(AND('Chantier 1'!$AR22&gt;=12,'Chantier 1'!$AR22&lt;16),"X","")</f>
        <v>#DIV/0!</v>
      </c>
      <c r="K34" s="174" t="e">
        <f>IF(AND('Chantier 1'!$AR22&gt;=8,'Chantier 1'!$AR22&lt;12),"X","")</f>
        <v>#DIV/0!</v>
      </c>
      <c r="L34" s="174" t="e">
        <f>IF(AND('Chantier 1'!$AR22&gt;=0,'Chantier 1'!$AR22&lt;8),"X","")</f>
        <v>#DIV/0!</v>
      </c>
    </row>
    <row r="35" spans="1:12" s="175" customFormat="1" ht="20.100000000000001" customHeight="1" thickBot="1">
      <c r="A35" s="524" t="s">
        <v>118</v>
      </c>
      <c r="B35" s="524"/>
      <c r="C35" s="524"/>
      <c r="D35" s="524" t="s">
        <v>119</v>
      </c>
      <c r="E35" s="524"/>
      <c r="F35" s="524"/>
      <c r="G35" s="524"/>
      <c r="H35" s="524"/>
      <c r="I35" s="174" t="e">
        <f>IF('Chantier 1'!$AR23&gt;=16,"X","")</f>
        <v>#DIV/0!</v>
      </c>
      <c r="J35" s="174" t="e">
        <f>IF(AND('Chantier 1'!$AR23&gt;=12,'Chantier 1'!$AR23&lt;16),"X","")</f>
        <v>#DIV/0!</v>
      </c>
      <c r="K35" s="174" t="e">
        <f>IF(AND('Chantier 1'!$AR23&gt;=8,'Chantier 1'!$AR23&lt;12),"X","")</f>
        <v>#DIV/0!</v>
      </c>
      <c r="L35" s="174" t="e">
        <f>IF(AND('Chantier 1'!$AR23&gt;=0,'Chantier 1'!$AR23&lt;8),"X","")</f>
        <v>#DIV/0!</v>
      </c>
    </row>
    <row r="36" spans="1:12" ht="19.5" thickBot="1">
      <c r="A36" s="559" t="s">
        <v>164</v>
      </c>
      <c r="B36" s="560"/>
      <c r="C36" s="560"/>
      <c r="D36" s="560"/>
      <c r="E36" s="560"/>
      <c r="F36" s="560"/>
      <c r="G36" s="560"/>
      <c r="H36" s="560"/>
      <c r="I36" s="560"/>
      <c r="J36" s="560"/>
      <c r="K36" s="560"/>
      <c r="L36" s="561"/>
    </row>
    <row r="38" spans="1:12">
      <c r="A38" s="562"/>
      <c r="B38" s="514"/>
      <c r="C38" s="514"/>
      <c r="D38" s="514"/>
      <c r="E38" s="514"/>
      <c r="F38" s="514"/>
      <c r="G38" s="514"/>
      <c r="H38" s="514"/>
      <c r="I38" s="514"/>
      <c r="J38" s="514"/>
      <c r="K38" s="514"/>
      <c r="L38" s="515"/>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6"/>
      <c r="B41" s="517"/>
      <c r="C41" s="517"/>
      <c r="D41" s="517"/>
      <c r="E41" s="517"/>
      <c r="F41" s="517"/>
      <c r="G41" s="517"/>
      <c r="H41" s="517"/>
      <c r="I41" s="517"/>
      <c r="J41" s="517"/>
      <c r="K41" s="517"/>
      <c r="L41" s="518"/>
    </row>
    <row r="42" spans="1:12">
      <c r="A42" s="516"/>
      <c r="B42" s="517"/>
      <c r="C42" s="517"/>
      <c r="D42" s="517"/>
      <c r="E42" s="517"/>
      <c r="F42" s="517"/>
      <c r="G42" s="517"/>
      <c r="H42" s="517"/>
      <c r="I42" s="517"/>
      <c r="J42" s="517"/>
      <c r="K42" s="517"/>
      <c r="L42" s="518"/>
    </row>
    <row r="43" spans="1:12">
      <c r="A43" s="516"/>
      <c r="B43" s="517"/>
      <c r="C43" s="517"/>
      <c r="D43" s="517"/>
      <c r="E43" s="517"/>
      <c r="F43" s="517"/>
      <c r="G43" s="517"/>
      <c r="H43" s="517"/>
      <c r="I43" s="517"/>
      <c r="J43" s="517"/>
      <c r="K43" s="517"/>
      <c r="L43" s="518"/>
    </row>
    <row r="44" spans="1:12">
      <c r="A44" s="519"/>
      <c r="B44" s="520"/>
      <c r="C44" s="520"/>
      <c r="D44" s="520"/>
      <c r="E44" s="520"/>
      <c r="F44" s="520"/>
      <c r="G44" s="520"/>
      <c r="H44" s="520"/>
      <c r="I44" s="520"/>
      <c r="J44" s="520"/>
      <c r="K44" s="520"/>
      <c r="L44" s="521"/>
    </row>
    <row r="46" spans="1:12" ht="15.75">
      <c r="A46" s="176" t="s">
        <v>165</v>
      </c>
      <c r="B46" s="177"/>
      <c r="C46" s="177"/>
      <c r="D46" s="177"/>
      <c r="E46" s="177"/>
      <c r="F46" s="177"/>
      <c r="G46" s="178"/>
      <c r="H46" s="522" t="s">
        <v>166</v>
      </c>
      <c r="I46" s="523"/>
      <c r="J46" s="523"/>
      <c r="K46" s="179" t="str">
        <f>'Chantier 1'!I70</f>
        <v/>
      </c>
      <c r="L46" s="180" t="s">
        <v>13</v>
      </c>
    </row>
    <row r="47" spans="1:12" ht="15.75">
      <c r="A47" s="181"/>
      <c r="B47" s="182"/>
      <c r="C47" s="182" t="str">
        <f>'Chantier 1'!$A$5</f>
        <v>XXXXXXX</v>
      </c>
      <c r="D47" s="182"/>
      <c r="E47" s="182"/>
      <c r="F47" s="182"/>
      <c r="G47" s="183"/>
      <c r="H47" s="184"/>
      <c r="I47" s="185"/>
      <c r="J47" s="185"/>
      <c r="K47" s="186"/>
      <c r="L47" s="187"/>
    </row>
    <row r="48" spans="1:12" ht="15.75">
      <c r="A48" s="181"/>
      <c r="B48" s="182"/>
      <c r="C48" s="182" t="str">
        <f>'Chantier 1'!$A$6</f>
        <v>YYYYYYY</v>
      </c>
      <c r="D48" s="182"/>
      <c r="E48" s="182"/>
      <c r="F48" s="182"/>
      <c r="G48" s="183"/>
      <c r="H48" s="184"/>
      <c r="I48" s="185"/>
      <c r="J48" s="185"/>
      <c r="K48" s="186"/>
      <c r="L48" s="187"/>
    </row>
    <row r="49" spans="1:12" ht="15.75">
      <c r="A49" s="181"/>
      <c r="B49" s="182"/>
      <c r="C49" s="182"/>
      <c r="D49" s="182"/>
      <c r="E49" s="182"/>
      <c r="F49" s="182"/>
      <c r="G49" s="183"/>
      <c r="H49" s="184"/>
      <c r="I49" s="185"/>
      <c r="J49" s="185"/>
      <c r="K49" s="186"/>
      <c r="L49" s="187"/>
    </row>
    <row r="50" spans="1:12" ht="15.75">
      <c r="A50" s="188"/>
      <c r="B50" s="189"/>
      <c r="C50" s="189"/>
      <c r="D50" s="189"/>
      <c r="E50" s="189"/>
      <c r="F50" s="189"/>
      <c r="G50" s="190"/>
      <c r="H50" s="191"/>
      <c r="I50" s="192"/>
      <c r="J50" s="192"/>
      <c r="K50" s="193"/>
      <c r="L50" s="194"/>
    </row>
  </sheetData>
  <mergeCells count="46">
    <mergeCell ref="A1:C1"/>
    <mergeCell ref="D1:G1"/>
    <mergeCell ref="I1:L1"/>
    <mergeCell ref="B2:C2"/>
    <mergeCell ref="I2:L2"/>
    <mergeCell ref="A3:G4"/>
    <mergeCell ref="H3:L3"/>
    <mergeCell ref="H4:L4"/>
    <mergeCell ref="A6:L6"/>
    <mergeCell ref="B8:L8"/>
    <mergeCell ref="A9:A11"/>
    <mergeCell ref="B9:L9"/>
    <mergeCell ref="B10:L10"/>
    <mergeCell ref="B11:L11"/>
    <mergeCell ref="A12:A13"/>
    <mergeCell ref="C12:L12"/>
    <mergeCell ref="C13:L13"/>
    <mergeCell ref="A15:L15"/>
    <mergeCell ref="A17:L17"/>
    <mergeCell ref="A19:C20"/>
    <mergeCell ref="D19:H20"/>
    <mergeCell ref="I19:L19"/>
    <mergeCell ref="A21:C21"/>
    <mergeCell ref="D21:H21"/>
    <mergeCell ref="A22:C22"/>
    <mergeCell ref="D22:H22"/>
    <mergeCell ref="A23:C23"/>
    <mergeCell ref="D23:H23"/>
    <mergeCell ref="D34:H34"/>
    <mergeCell ref="A24:C24"/>
    <mergeCell ref="D24:H24"/>
    <mergeCell ref="A26:L26"/>
    <mergeCell ref="A28:L28"/>
    <mergeCell ref="A30:C31"/>
    <mergeCell ref="D30:H31"/>
    <mergeCell ref="I30:L30"/>
    <mergeCell ref="A35:C35"/>
    <mergeCell ref="D35:H35"/>
    <mergeCell ref="A36:L36"/>
    <mergeCell ref="A38:L44"/>
    <mergeCell ref="H46:J46"/>
    <mergeCell ref="A32:C32"/>
    <mergeCell ref="D32:H32"/>
    <mergeCell ref="A33:C33"/>
    <mergeCell ref="D33:H33"/>
    <mergeCell ref="A34:C34"/>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worksheet>
</file>

<file path=xl/worksheets/sheet14.xml><?xml version="1.0" encoding="utf-8"?>
<worksheet xmlns="http://schemas.openxmlformats.org/spreadsheetml/2006/main" xmlns:r="http://schemas.openxmlformats.org/officeDocument/2006/relationships">
  <dimension ref="A1:M53"/>
  <sheetViews>
    <sheetView zoomScaleNormal="100" workbookViewId="0">
      <pane ySplit="2" topLeftCell="A3" activePane="bottomLeft" state="frozen"/>
      <selection activeCell="D16" sqref="D16:H19"/>
      <selection pane="bottomLeft" activeCell="B11" sqref="B11:L11"/>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Base!$B$12</f>
        <v>DURAND</v>
      </c>
      <c r="J1" s="544"/>
      <c r="K1" s="544"/>
      <c r="L1" s="545"/>
    </row>
    <row r="2" spans="1:13" ht="24.95" customHeight="1" thickBot="1">
      <c r="A2" s="165" t="s">
        <v>139</v>
      </c>
      <c r="B2" s="546" t="str">
        <f>[2]Accueil!C10</f>
        <v>UFA De Lattre</v>
      </c>
      <c r="C2" s="547"/>
      <c r="D2" s="166"/>
      <c r="E2" s="167" t="s">
        <v>31</v>
      </c>
      <c r="F2" s="294">
        <f>Base!$B$2</f>
        <v>2015</v>
      </c>
      <c r="G2" s="196"/>
      <c r="H2" s="169" t="s">
        <v>140</v>
      </c>
      <c r="I2" s="544" t="str">
        <f>Base!$C$12</f>
        <v>Serge</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176</v>
      </c>
      <c r="B6" s="535"/>
      <c r="C6" s="535"/>
      <c r="D6" s="535"/>
      <c r="E6" s="535"/>
      <c r="F6" s="535"/>
      <c r="G6" s="535"/>
      <c r="H6" s="535"/>
      <c r="I6" s="535"/>
      <c r="J6" s="535"/>
      <c r="K6" s="535"/>
      <c r="L6" s="536"/>
    </row>
    <row r="7" spans="1:13" ht="13.5" thickBot="1"/>
    <row r="8" spans="1:13" ht="24.75" customHeight="1" thickBot="1">
      <c r="B8" s="537" t="s">
        <v>177</v>
      </c>
      <c r="C8" s="538"/>
      <c r="D8" s="538"/>
      <c r="E8" s="538"/>
      <c r="F8" s="538"/>
      <c r="G8" s="538"/>
      <c r="H8" s="538"/>
      <c r="I8" s="538"/>
      <c r="J8" s="538"/>
      <c r="K8" s="538"/>
      <c r="L8" s="539"/>
    </row>
    <row r="9" spans="1:13" ht="42.75" customHeight="1" thickBot="1">
      <c r="A9" s="532" t="s">
        <v>145</v>
      </c>
      <c r="B9" s="531" t="s">
        <v>178</v>
      </c>
      <c r="C9" s="531"/>
      <c r="D9" s="531"/>
      <c r="E9" s="531"/>
      <c r="F9" s="531"/>
      <c r="G9" s="531"/>
      <c r="H9" s="531"/>
      <c r="I9" s="531"/>
      <c r="J9" s="531"/>
      <c r="K9" s="531"/>
      <c r="L9" s="531"/>
    </row>
    <row r="10" spans="1:13" ht="42.75" customHeight="1" thickBot="1">
      <c r="A10" s="532"/>
      <c r="B10" s="531" t="s">
        <v>179</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42.75" customHeight="1" thickBot="1">
      <c r="A12" s="532"/>
      <c r="B12" s="531" t="s">
        <v>180</v>
      </c>
      <c r="C12" s="531"/>
      <c r="D12" s="531"/>
      <c r="E12" s="531"/>
      <c r="F12" s="531"/>
      <c r="G12" s="531"/>
      <c r="H12" s="531"/>
      <c r="I12" s="531"/>
      <c r="J12" s="531"/>
      <c r="K12" s="531"/>
      <c r="L12" s="531"/>
    </row>
    <row r="13" spans="1:13" ht="39" customHeight="1" thickBot="1">
      <c r="A13" s="532" t="s">
        <v>155</v>
      </c>
      <c r="B13" s="170" t="s">
        <v>181</v>
      </c>
      <c r="C13" s="533" t="s">
        <v>182</v>
      </c>
      <c r="D13" s="533"/>
      <c r="E13" s="533"/>
      <c r="F13" s="533"/>
      <c r="G13" s="533"/>
      <c r="H13" s="533"/>
      <c r="I13" s="533"/>
      <c r="J13" s="533"/>
      <c r="K13" s="533"/>
      <c r="L13" s="533"/>
    </row>
    <row r="14" spans="1:13" ht="39" customHeight="1" thickBot="1">
      <c r="A14" s="532"/>
      <c r="B14" s="170" t="s">
        <v>183</v>
      </c>
      <c r="C14" s="533" t="s">
        <v>184</v>
      </c>
      <c r="D14" s="533"/>
      <c r="E14" s="533"/>
      <c r="F14" s="533"/>
      <c r="G14" s="533"/>
      <c r="H14" s="533"/>
      <c r="I14" s="533"/>
      <c r="J14" s="533"/>
      <c r="K14" s="533"/>
      <c r="L14" s="533"/>
    </row>
    <row r="15" spans="1:13" ht="38.25" thickBot="1">
      <c r="A15" s="532"/>
      <c r="B15" s="170" t="s">
        <v>185</v>
      </c>
      <c r="C15" s="533" t="s">
        <v>186</v>
      </c>
      <c r="D15" s="533"/>
      <c r="E15" s="533"/>
      <c r="F15" s="533"/>
      <c r="G15" s="533"/>
      <c r="H15" s="533"/>
      <c r="I15" s="533"/>
      <c r="J15" s="533"/>
      <c r="K15" s="533"/>
      <c r="L15" s="533"/>
      <c r="M15" s="171"/>
    </row>
    <row r="17" spans="1:12" ht="15.75">
      <c r="A17" s="528" t="s">
        <v>120</v>
      </c>
      <c r="B17" s="528"/>
      <c r="C17" s="528"/>
      <c r="D17" s="528"/>
      <c r="E17" s="528"/>
      <c r="F17" s="528"/>
      <c r="G17" s="528"/>
      <c r="H17" s="528"/>
      <c r="I17" s="528"/>
      <c r="J17" s="528"/>
      <c r="K17" s="528"/>
      <c r="L17" s="528"/>
    </row>
    <row r="18" spans="1:12" ht="15">
      <c r="A18" s="172"/>
    </row>
    <row r="19" spans="1:12" ht="33" customHeight="1">
      <c r="A19" s="529" t="s">
        <v>187</v>
      </c>
      <c r="B19" s="529"/>
      <c r="C19" s="529"/>
      <c r="D19" s="529"/>
      <c r="E19" s="529"/>
      <c r="F19" s="529"/>
      <c r="G19" s="529"/>
      <c r="H19" s="529"/>
      <c r="I19" s="529"/>
      <c r="J19" s="529"/>
      <c r="K19" s="529"/>
      <c r="L19" s="529"/>
    </row>
    <row r="21" spans="1:12" ht="15.75" customHeight="1">
      <c r="A21" s="530" t="s">
        <v>90</v>
      </c>
      <c r="B21" s="530"/>
      <c r="C21" s="530"/>
      <c r="D21" s="530" t="s">
        <v>91</v>
      </c>
      <c r="E21" s="530"/>
      <c r="F21" s="530"/>
      <c r="G21" s="530"/>
      <c r="H21" s="530"/>
      <c r="I21" s="530" t="s">
        <v>163</v>
      </c>
      <c r="J21" s="530"/>
      <c r="K21" s="530"/>
      <c r="L21" s="530"/>
    </row>
    <row r="22" spans="1:12" ht="18.75" customHeight="1">
      <c r="A22" s="530"/>
      <c r="B22" s="530"/>
      <c r="C22" s="530"/>
      <c r="D22" s="530"/>
      <c r="E22" s="530"/>
      <c r="F22" s="530"/>
      <c r="G22" s="530"/>
      <c r="H22" s="530"/>
      <c r="I22" s="173" t="s">
        <v>92</v>
      </c>
      <c r="J22" s="173" t="s">
        <v>93</v>
      </c>
      <c r="K22" s="173" t="s">
        <v>94</v>
      </c>
      <c r="L22" s="173" t="s">
        <v>95</v>
      </c>
    </row>
    <row r="23" spans="1:12" s="175" customFormat="1" ht="20.100000000000001" customHeight="1">
      <c r="A23" s="524" t="s">
        <v>121</v>
      </c>
      <c r="B23" s="524"/>
      <c r="C23" s="524"/>
      <c r="D23" s="524" t="s">
        <v>122</v>
      </c>
      <c r="E23" s="524"/>
      <c r="F23" s="524"/>
      <c r="G23" s="524"/>
      <c r="H23" s="524"/>
      <c r="I23" s="174" t="e">
        <f>IF('Chantier 1'!$AR24&gt;=16,"X","")</f>
        <v>#DIV/0!</v>
      </c>
      <c r="J23" s="174" t="e">
        <f>IF(AND('Chantier 1'!$AR24&gt;=12,'Chantier 1'!$AR24&lt;16),"X","")</f>
        <v>#DIV/0!</v>
      </c>
      <c r="K23" s="174" t="e">
        <f>IF(AND('Chantier 1'!$AR24&gt;=8,'Chantier 1'!$AR24&lt;12),"X","")</f>
        <v>#DIV/0!</v>
      </c>
      <c r="L23" s="174" t="e">
        <f>IF(AND('Chantier 1'!$AR24&gt;=0,'Chantier 1'!$AR24&lt;8),"X","")</f>
        <v>#DIV/0!</v>
      </c>
    </row>
    <row r="24" spans="1:12" s="175" customFormat="1" ht="20.100000000000001" customHeight="1">
      <c r="A24" s="524" t="s">
        <v>123</v>
      </c>
      <c r="B24" s="524"/>
      <c r="C24" s="524"/>
      <c r="D24" s="524" t="s">
        <v>124</v>
      </c>
      <c r="E24" s="524"/>
      <c r="F24" s="524"/>
      <c r="G24" s="524"/>
      <c r="H24" s="524"/>
      <c r="I24" s="174" t="e">
        <f>IF('Chantier 1'!$AR25&gt;=16,"X","")</f>
        <v>#DIV/0!</v>
      </c>
      <c r="J24" s="174" t="e">
        <f>IF(AND('Chantier 1'!$AR25&gt;=12,'Chantier 1'!$AR25&lt;16),"X","")</f>
        <v>#DIV/0!</v>
      </c>
      <c r="K24" s="174" t="e">
        <f>IF(AND('Chantier 1'!$AR25&gt;=8,'Chantier 1'!$AR25&lt;12),"X","")</f>
        <v>#DIV/0!</v>
      </c>
      <c r="L24" s="174" t="e">
        <f>IF(AND('Chantier 1'!$AR25&gt;=0,'Chantier 1'!$AR25&lt;8),"X","")</f>
        <v>#DIV/0!</v>
      </c>
    </row>
    <row r="25" spans="1:12" s="175" customFormat="1" ht="20.100000000000001" customHeight="1">
      <c r="A25" s="524" t="s">
        <v>125</v>
      </c>
      <c r="B25" s="524"/>
      <c r="C25" s="524"/>
      <c r="D25" s="525" t="s">
        <v>126</v>
      </c>
      <c r="E25" s="526"/>
      <c r="F25" s="526"/>
      <c r="G25" s="526"/>
      <c r="H25" s="527"/>
      <c r="I25" s="174" t="e">
        <f>IF('Chantier 1'!$AR26&gt;=16,"X","")</f>
        <v>#DIV/0!</v>
      </c>
      <c r="J25" s="174" t="e">
        <f>IF(AND('Chantier 1'!$AR26&gt;=12,'Chantier 1'!$AR26&lt;16),"X","")</f>
        <v>#DIV/0!</v>
      </c>
      <c r="K25" s="174" t="e">
        <f>IF(AND('Chantier 1'!$AR26&gt;=8,'Chantier 1'!$AR26&lt;12),"X","")</f>
        <v>#DIV/0!</v>
      </c>
      <c r="L25" s="174" t="e">
        <f>IF(AND('Chantier 1'!$AR26&gt;=0,'Chantier 1'!$AR26&lt;8),"X","")</f>
        <v>#DIV/0!</v>
      </c>
    </row>
    <row r="26" spans="1:12" s="175" customFormat="1" ht="20.100000000000001" customHeight="1">
      <c r="A26" s="524" t="s">
        <v>8</v>
      </c>
      <c r="B26" s="524"/>
      <c r="C26" s="524"/>
      <c r="D26" s="524" t="s">
        <v>127</v>
      </c>
      <c r="E26" s="524"/>
      <c r="F26" s="524"/>
      <c r="G26" s="524"/>
      <c r="H26" s="524"/>
      <c r="I26" s="174" t="e">
        <f>IF('Chantier 1'!$AR27&gt;=16,"X","")</f>
        <v>#DIV/0!</v>
      </c>
      <c r="J26" s="174" t="e">
        <f>IF(AND('Chantier 1'!$AR27&gt;=12,'Chantier 1'!$AR27&lt;16),"X","")</f>
        <v>#DIV/0!</v>
      </c>
      <c r="K26" s="174" t="e">
        <f>IF(AND('Chantier 1'!$AR27&gt;=8,'Chantier 1'!$AR27&lt;12),"X","")</f>
        <v>#DIV/0!</v>
      </c>
      <c r="L26" s="174" t="e">
        <f>IF(AND('Chantier 1'!$AR27&gt;=0,'Chantier 1'!$AR27&lt;8),"X","")</f>
        <v>#DIV/0!</v>
      </c>
    </row>
    <row r="27" spans="1:12" ht="13.5" thickBot="1"/>
    <row r="28" spans="1:12" ht="19.5" thickBot="1">
      <c r="A28" s="559" t="s">
        <v>164</v>
      </c>
      <c r="B28" s="560"/>
      <c r="C28" s="560"/>
      <c r="D28" s="560"/>
      <c r="E28" s="560"/>
      <c r="F28" s="560"/>
      <c r="G28" s="560"/>
      <c r="H28" s="560"/>
      <c r="I28" s="560"/>
      <c r="J28" s="560"/>
      <c r="K28" s="560"/>
      <c r="L28" s="561"/>
    </row>
    <row r="30" spans="1:12">
      <c r="A30" s="562"/>
      <c r="B30" s="514"/>
      <c r="C30" s="514"/>
      <c r="D30" s="514"/>
      <c r="E30" s="514"/>
      <c r="F30" s="514"/>
      <c r="G30" s="514"/>
      <c r="H30" s="514"/>
      <c r="I30" s="514"/>
      <c r="J30" s="514"/>
      <c r="K30" s="514"/>
      <c r="L30" s="515"/>
    </row>
    <row r="31" spans="1:12">
      <c r="A31" s="516"/>
      <c r="B31" s="517"/>
      <c r="C31" s="517"/>
      <c r="D31" s="517"/>
      <c r="E31" s="517"/>
      <c r="F31" s="517"/>
      <c r="G31" s="517"/>
      <c r="H31" s="517"/>
      <c r="I31" s="517"/>
      <c r="J31" s="517"/>
      <c r="K31" s="517"/>
      <c r="L31" s="518"/>
    </row>
    <row r="32" spans="1:12">
      <c r="A32" s="516"/>
      <c r="B32" s="517"/>
      <c r="C32" s="517"/>
      <c r="D32" s="517"/>
      <c r="E32" s="517"/>
      <c r="F32" s="517"/>
      <c r="G32" s="517"/>
      <c r="H32" s="517"/>
      <c r="I32" s="517"/>
      <c r="J32" s="517"/>
      <c r="K32" s="517"/>
      <c r="L32" s="518"/>
    </row>
    <row r="33" spans="1:13">
      <c r="A33" s="516"/>
      <c r="B33" s="517"/>
      <c r="C33" s="517"/>
      <c r="D33" s="517"/>
      <c r="E33" s="517"/>
      <c r="F33" s="517"/>
      <c r="G33" s="517"/>
      <c r="H33" s="517"/>
      <c r="I33" s="517"/>
      <c r="J33" s="517"/>
      <c r="K33" s="517"/>
      <c r="L33" s="518"/>
    </row>
    <row r="34" spans="1:13">
      <c r="A34" s="516"/>
      <c r="B34" s="517"/>
      <c r="C34" s="517"/>
      <c r="D34" s="517"/>
      <c r="E34" s="517"/>
      <c r="F34" s="517"/>
      <c r="G34" s="517"/>
      <c r="H34" s="517"/>
      <c r="I34" s="517"/>
      <c r="J34" s="517"/>
      <c r="K34" s="517"/>
      <c r="L34" s="518"/>
    </row>
    <row r="35" spans="1:13">
      <c r="A35" s="516"/>
      <c r="B35" s="517"/>
      <c r="C35" s="517"/>
      <c r="D35" s="517"/>
      <c r="E35" s="517"/>
      <c r="F35" s="517"/>
      <c r="G35" s="517"/>
      <c r="H35" s="517"/>
      <c r="I35" s="517"/>
      <c r="J35" s="517"/>
      <c r="K35" s="517"/>
      <c r="L35" s="518"/>
    </row>
    <row r="36" spans="1:13">
      <c r="A36" s="519"/>
      <c r="B36" s="520"/>
      <c r="C36" s="520"/>
      <c r="D36" s="520"/>
      <c r="E36" s="520"/>
      <c r="F36" s="520"/>
      <c r="G36" s="520"/>
      <c r="H36" s="520"/>
      <c r="I36" s="520"/>
      <c r="J36" s="520"/>
      <c r="K36" s="520"/>
      <c r="L36" s="521"/>
    </row>
    <row r="37" spans="1:13" ht="13.5" thickBot="1"/>
    <row r="38" spans="1:13" ht="19.5" thickBot="1">
      <c r="A38" s="559" t="s">
        <v>188</v>
      </c>
      <c r="B38" s="560"/>
      <c r="C38" s="560"/>
      <c r="D38" s="560"/>
      <c r="E38" s="560"/>
      <c r="F38" s="560"/>
      <c r="G38" s="560"/>
      <c r="H38" s="560"/>
      <c r="I38" s="560"/>
      <c r="J38" s="560"/>
      <c r="K38" s="560"/>
      <c r="L38" s="561"/>
    </row>
    <row r="40" spans="1:13">
      <c r="A40" s="562"/>
      <c r="B40" s="514"/>
      <c r="C40" s="514"/>
      <c r="D40" s="514"/>
      <c r="E40" s="514"/>
      <c r="F40" s="514"/>
      <c r="G40" s="514"/>
      <c r="H40" s="514"/>
      <c r="I40" s="514"/>
      <c r="J40" s="514"/>
      <c r="K40" s="514"/>
      <c r="L40" s="515"/>
    </row>
    <row r="41" spans="1:13">
      <c r="A41" s="516"/>
      <c r="B41" s="517"/>
      <c r="C41" s="517"/>
      <c r="D41" s="517"/>
      <c r="E41" s="517"/>
      <c r="F41" s="517"/>
      <c r="G41" s="517"/>
      <c r="H41" s="517"/>
      <c r="I41" s="517"/>
      <c r="J41" s="517"/>
      <c r="K41" s="517"/>
      <c r="L41" s="518"/>
    </row>
    <row r="42" spans="1:13">
      <c r="A42" s="516"/>
      <c r="B42" s="517"/>
      <c r="C42" s="517"/>
      <c r="D42" s="517"/>
      <c r="E42" s="517"/>
      <c r="F42" s="517"/>
      <c r="G42" s="517"/>
      <c r="H42" s="517"/>
      <c r="I42" s="517"/>
      <c r="J42" s="517"/>
      <c r="K42" s="517"/>
      <c r="L42" s="518"/>
    </row>
    <row r="43" spans="1:13">
      <c r="A43" s="516"/>
      <c r="B43" s="517"/>
      <c r="C43" s="517"/>
      <c r="D43" s="517"/>
      <c r="E43" s="517"/>
      <c r="F43" s="517"/>
      <c r="G43" s="517"/>
      <c r="H43" s="517"/>
      <c r="I43" s="517"/>
      <c r="J43" s="517"/>
      <c r="K43" s="517"/>
      <c r="L43" s="518"/>
    </row>
    <row r="44" spans="1:13">
      <c r="A44" s="516"/>
      <c r="B44" s="517"/>
      <c r="C44" s="517"/>
      <c r="D44" s="517"/>
      <c r="E44" s="517"/>
      <c r="F44" s="517"/>
      <c r="G44" s="517"/>
      <c r="H44" s="517"/>
      <c r="I44" s="517"/>
      <c r="J44" s="517"/>
      <c r="K44" s="517"/>
      <c r="L44" s="518"/>
    </row>
    <row r="45" spans="1:13">
      <c r="A45" s="516"/>
      <c r="B45" s="517"/>
      <c r="C45" s="517"/>
      <c r="D45" s="517"/>
      <c r="E45" s="517"/>
      <c r="F45" s="517"/>
      <c r="G45" s="517"/>
      <c r="H45" s="517"/>
      <c r="I45" s="517"/>
      <c r="J45" s="517"/>
      <c r="K45" s="517"/>
      <c r="L45" s="518"/>
    </row>
    <row r="46" spans="1:13">
      <c r="A46" s="519"/>
      <c r="B46" s="520"/>
      <c r="C46" s="520"/>
      <c r="D46" s="520"/>
      <c r="E46" s="520"/>
      <c r="F46" s="520"/>
      <c r="G46" s="520"/>
      <c r="H46" s="520"/>
      <c r="I46" s="520"/>
      <c r="J46" s="520"/>
      <c r="K46" s="520"/>
      <c r="L46" s="521"/>
    </row>
    <row r="47" spans="1:13">
      <c r="M47" s="195"/>
    </row>
    <row r="48" spans="1:13" ht="15.75">
      <c r="A48" s="176" t="s">
        <v>165</v>
      </c>
      <c r="B48" s="177"/>
      <c r="C48" s="177"/>
      <c r="D48" s="177"/>
      <c r="E48" s="177"/>
      <c r="F48" s="177"/>
      <c r="G48" s="178"/>
      <c r="H48" s="522" t="s">
        <v>166</v>
      </c>
      <c r="I48" s="523"/>
      <c r="J48" s="523"/>
      <c r="K48" s="179" t="str">
        <f>'Chantier 1'!I105</f>
        <v xml:space="preserve"> </v>
      </c>
      <c r="L48" s="180" t="s">
        <v>13</v>
      </c>
      <c r="M48" s="195"/>
    </row>
    <row r="49" spans="1:13" ht="15.75">
      <c r="A49" s="181"/>
      <c r="B49" s="182"/>
      <c r="C49" s="182" t="str">
        <f>'Chantier 1'!$A$5</f>
        <v>XXXXXXX</v>
      </c>
      <c r="D49" s="182"/>
      <c r="E49" s="182"/>
      <c r="F49" s="182"/>
      <c r="G49" s="183"/>
      <c r="H49" s="184"/>
      <c r="I49" s="185"/>
      <c r="J49" s="185"/>
      <c r="K49" s="186"/>
      <c r="L49" s="187"/>
      <c r="M49" s="195"/>
    </row>
    <row r="50" spans="1:13" ht="15.75">
      <c r="A50" s="181"/>
      <c r="B50" s="182"/>
      <c r="C50" s="182" t="str">
        <f>'Chantier 1'!$A$6</f>
        <v>YYYYYYY</v>
      </c>
      <c r="D50" s="182"/>
      <c r="E50" s="182"/>
      <c r="F50" s="182"/>
      <c r="G50" s="183"/>
      <c r="H50" s="184"/>
      <c r="I50" s="185"/>
      <c r="J50" s="185"/>
      <c r="K50" s="186"/>
      <c r="L50" s="187"/>
      <c r="M50" s="195"/>
    </row>
    <row r="51" spans="1:13" ht="15.75">
      <c r="A51" s="181"/>
      <c r="B51" s="182"/>
      <c r="C51" s="182"/>
      <c r="D51" s="182"/>
      <c r="E51" s="182"/>
      <c r="F51" s="182"/>
      <c r="G51" s="183"/>
      <c r="H51" s="184"/>
      <c r="I51" s="185"/>
      <c r="J51" s="185"/>
      <c r="K51" s="186"/>
      <c r="L51" s="187"/>
      <c r="M51" s="195"/>
    </row>
    <row r="52" spans="1:13" ht="15.75">
      <c r="A52" s="188"/>
      <c r="B52" s="189"/>
      <c r="C52" s="189"/>
      <c r="D52" s="189"/>
      <c r="E52" s="189"/>
      <c r="F52" s="189"/>
      <c r="G52" s="190"/>
      <c r="H52" s="191"/>
      <c r="I52" s="192"/>
      <c r="J52" s="192"/>
      <c r="K52" s="193"/>
      <c r="L52" s="194"/>
      <c r="M52" s="195"/>
    </row>
    <row r="53" spans="1:13">
      <c r="A53" s="195"/>
      <c r="B53" s="195"/>
      <c r="C53" s="195"/>
      <c r="D53" s="195"/>
      <c r="E53" s="195"/>
      <c r="F53" s="195"/>
      <c r="G53" s="195"/>
      <c r="H53" s="195"/>
      <c r="I53" s="195"/>
      <c r="J53" s="195"/>
      <c r="K53" s="195"/>
      <c r="L53" s="195"/>
      <c r="M53" s="195"/>
    </row>
  </sheetData>
  <mergeCells count="37">
    <mergeCell ref="A1:C1"/>
    <mergeCell ref="D1:G1"/>
    <mergeCell ref="I1:L1"/>
    <mergeCell ref="B2:C2"/>
    <mergeCell ref="I2:L2"/>
    <mergeCell ref="A3:G4"/>
    <mergeCell ref="H3:L3"/>
    <mergeCell ref="H4:L4"/>
    <mergeCell ref="A6:L6"/>
    <mergeCell ref="B8:L8"/>
    <mergeCell ref="A9:A12"/>
    <mergeCell ref="B9:L9"/>
    <mergeCell ref="B10:L10"/>
    <mergeCell ref="B11:L11"/>
    <mergeCell ref="B12:L12"/>
    <mergeCell ref="A13:A15"/>
    <mergeCell ref="C13:L13"/>
    <mergeCell ref="C14:L14"/>
    <mergeCell ref="C15:L15"/>
    <mergeCell ref="A17:L17"/>
    <mergeCell ref="A19:L19"/>
    <mergeCell ref="A21:C22"/>
    <mergeCell ref="D21:H22"/>
    <mergeCell ref="I21:L21"/>
    <mergeCell ref="A23:C23"/>
    <mergeCell ref="D23:H23"/>
    <mergeCell ref="A24:C24"/>
    <mergeCell ref="D24:H24"/>
    <mergeCell ref="A38:L38"/>
    <mergeCell ref="A40:L46"/>
    <mergeCell ref="H48:J48"/>
    <mergeCell ref="A25:C25"/>
    <mergeCell ref="D25:H25"/>
    <mergeCell ref="A26:C26"/>
    <mergeCell ref="D26:H26"/>
    <mergeCell ref="A28:L28"/>
    <mergeCell ref="A30:L36"/>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rowBreaks count="1" manualBreakCount="1">
    <brk id="52" max="16383" man="1"/>
  </rowBreaks>
</worksheet>
</file>

<file path=xl/worksheets/sheet15.xml><?xml version="1.0" encoding="utf-8"?>
<worksheet xmlns="http://schemas.openxmlformats.org/spreadsheetml/2006/main" xmlns:r="http://schemas.openxmlformats.org/officeDocument/2006/relationships">
  <dimension ref="A1:M47"/>
  <sheetViews>
    <sheetView zoomScaleNormal="100" workbookViewId="0">
      <pane ySplit="2" topLeftCell="A3" activePane="bottomLeft" state="frozen"/>
      <selection activeCell="D16" sqref="D16:H19"/>
      <selection pane="bottomLeft" activeCell="B14" sqref="B14:L14"/>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2" ht="24.95" customHeight="1" thickBot="1">
      <c r="A1" s="540" t="s">
        <v>137</v>
      </c>
      <c r="B1" s="541"/>
      <c r="C1" s="542"/>
      <c r="D1" s="543" t="s">
        <v>0</v>
      </c>
      <c r="E1" s="541"/>
      <c r="F1" s="541"/>
      <c r="G1" s="542"/>
      <c r="H1" s="163" t="s">
        <v>138</v>
      </c>
      <c r="I1" s="544">
        <f>Base!$B$13</f>
        <v>0</v>
      </c>
      <c r="J1" s="544"/>
      <c r="K1" s="544"/>
      <c r="L1" s="545"/>
    </row>
    <row r="2" spans="1:12" ht="24.95" customHeight="1" thickBot="1">
      <c r="A2" s="165" t="s">
        <v>139</v>
      </c>
      <c r="B2" s="546" t="str">
        <f>[2]Accueil!C10</f>
        <v>UFA De Lattre</v>
      </c>
      <c r="C2" s="547"/>
      <c r="D2" s="166"/>
      <c r="E2" s="167" t="s">
        <v>31</v>
      </c>
      <c r="F2" s="294">
        <f>Base!$B$2</f>
        <v>2015</v>
      </c>
      <c r="G2" s="168"/>
      <c r="H2" s="169" t="s">
        <v>140</v>
      </c>
      <c r="I2" s="544">
        <f>Base!$C$13</f>
        <v>0</v>
      </c>
      <c r="J2" s="544"/>
      <c r="K2" s="544"/>
      <c r="L2" s="545"/>
    </row>
    <row r="3" spans="1:12" ht="30" customHeight="1">
      <c r="A3" s="548" t="s">
        <v>141</v>
      </c>
      <c r="B3" s="549"/>
      <c r="C3" s="549"/>
      <c r="D3" s="550"/>
      <c r="E3" s="550"/>
      <c r="F3" s="550"/>
      <c r="G3" s="550"/>
      <c r="H3" s="553" t="s">
        <v>142</v>
      </c>
      <c r="I3" s="554"/>
      <c r="J3" s="554"/>
      <c r="K3" s="554"/>
      <c r="L3" s="555"/>
    </row>
    <row r="4" spans="1:12" ht="30" customHeight="1" thickBot="1">
      <c r="A4" s="551"/>
      <c r="B4" s="552"/>
      <c r="C4" s="552"/>
      <c r="D4" s="552"/>
      <c r="E4" s="552"/>
      <c r="F4" s="552"/>
      <c r="G4" s="552"/>
      <c r="H4" s="556" t="str">
        <f>Base!$B$8</f>
        <v>Chantier ZZZZZZZZZZZZZZZZZZZZZ</v>
      </c>
      <c r="I4" s="557"/>
      <c r="J4" s="557"/>
      <c r="K4" s="557"/>
      <c r="L4" s="558"/>
    </row>
    <row r="5" spans="1:12" ht="13.5" thickBot="1"/>
    <row r="6" spans="1:12" ht="26.25" customHeight="1" thickBot="1">
      <c r="A6" s="534" t="s">
        <v>143</v>
      </c>
      <c r="B6" s="535"/>
      <c r="C6" s="535"/>
      <c r="D6" s="535"/>
      <c r="E6" s="535"/>
      <c r="F6" s="535"/>
      <c r="G6" s="535"/>
      <c r="H6" s="535"/>
      <c r="I6" s="535"/>
      <c r="J6" s="535"/>
      <c r="K6" s="535"/>
      <c r="L6" s="536"/>
    </row>
    <row r="7" spans="1:12" ht="13.5" thickBot="1"/>
    <row r="8" spans="1:12" ht="24.75" customHeight="1" thickBot="1">
      <c r="B8" s="537" t="s">
        <v>144</v>
      </c>
      <c r="C8" s="538"/>
      <c r="D8" s="538"/>
      <c r="E8" s="538"/>
      <c r="F8" s="538"/>
      <c r="G8" s="538"/>
      <c r="H8" s="538"/>
      <c r="I8" s="538"/>
      <c r="J8" s="538"/>
      <c r="K8" s="538"/>
      <c r="L8" s="539"/>
    </row>
    <row r="9" spans="1:12" ht="42.75" customHeight="1" thickBot="1">
      <c r="A9" s="532" t="s">
        <v>145</v>
      </c>
      <c r="B9" s="531" t="s">
        <v>146</v>
      </c>
      <c r="C9" s="531"/>
      <c r="D9" s="531"/>
      <c r="E9" s="531"/>
      <c r="F9" s="531"/>
      <c r="G9" s="531"/>
      <c r="H9" s="531"/>
      <c r="I9" s="531"/>
      <c r="J9" s="531"/>
      <c r="K9" s="531"/>
      <c r="L9" s="531"/>
    </row>
    <row r="10" spans="1:12" ht="42.75" customHeight="1" thickBot="1">
      <c r="A10" s="532"/>
      <c r="B10" s="531" t="s">
        <v>147</v>
      </c>
      <c r="C10" s="531"/>
      <c r="D10" s="531"/>
      <c r="E10" s="531"/>
      <c r="F10" s="531"/>
      <c r="G10" s="531"/>
      <c r="H10" s="531"/>
      <c r="I10" s="531"/>
      <c r="J10" s="531"/>
      <c r="K10" s="531"/>
      <c r="L10" s="531"/>
    </row>
    <row r="11" spans="1:12" ht="42.75" customHeight="1" thickBot="1">
      <c r="A11" s="532"/>
      <c r="B11" s="531" t="s">
        <v>148</v>
      </c>
      <c r="C11" s="531"/>
      <c r="D11" s="531"/>
      <c r="E11" s="531"/>
      <c r="F11" s="531"/>
      <c r="G11" s="531"/>
      <c r="H11" s="531"/>
      <c r="I11" s="531"/>
      <c r="J11" s="531"/>
      <c r="K11" s="531"/>
      <c r="L11" s="531"/>
    </row>
    <row r="12" spans="1:12" ht="42.75" customHeight="1" thickBot="1">
      <c r="A12" s="532"/>
      <c r="B12" s="531" t="s">
        <v>149</v>
      </c>
      <c r="C12" s="531"/>
      <c r="D12" s="531"/>
      <c r="E12" s="531"/>
      <c r="F12" s="531"/>
      <c r="G12" s="531"/>
      <c r="H12" s="531"/>
      <c r="I12" s="531"/>
      <c r="J12" s="531"/>
      <c r="K12" s="531"/>
      <c r="L12" s="531"/>
    </row>
    <row r="13" spans="1:12" ht="42.75" customHeight="1" thickBot="1">
      <c r="A13" s="532"/>
      <c r="B13" s="531" t="s">
        <v>150</v>
      </c>
      <c r="C13" s="531"/>
      <c r="D13" s="531"/>
      <c r="E13" s="531"/>
      <c r="F13" s="531"/>
      <c r="G13" s="531"/>
      <c r="H13" s="531"/>
      <c r="I13" s="531"/>
      <c r="J13" s="531"/>
      <c r="K13" s="531"/>
      <c r="L13" s="531"/>
    </row>
    <row r="14" spans="1:12" ht="42.75" customHeight="1" thickBot="1">
      <c r="A14" s="532"/>
      <c r="B14" s="531" t="s">
        <v>151</v>
      </c>
      <c r="C14" s="531"/>
      <c r="D14" s="531"/>
      <c r="E14" s="531"/>
      <c r="F14" s="531"/>
      <c r="G14" s="531"/>
      <c r="H14" s="531"/>
      <c r="I14" s="531"/>
      <c r="J14" s="531"/>
      <c r="K14" s="531"/>
      <c r="L14" s="531"/>
    </row>
    <row r="15" spans="1:12" ht="42.75" customHeight="1" thickBot="1">
      <c r="A15" s="532"/>
      <c r="B15" s="531" t="s">
        <v>152</v>
      </c>
      <c r="C15" s="531"/>
      <c r="D15" s="531"/>
      <c r="E15" s="531"/>
      <c r="F15" s="531"/>
      <c r="G15" s="531"/>
      <c r="H15" s="531"/>
      <c r="I15" s="531"/>
      <c r="J15" s="531"/>
      <c r="K15" s="531"/>
      <c r="L15" s="531"/>
    </row>
    <row r="16" spans="1:12" ht="42.75" customHeight="1" thickBot="1">
      <c r="A16" s="532"/>
      <c r="B16" s="531" t="s">
        <v>153</v>
      </c>
      <c r="C16" s="531"/>
      <c r="D16" s="531"/>
      <c r="E16" s="531"/>
      <c r="F16" s="531"/>
      <c r="G16" s="531"/>
      <c r="H16" s="531"/>
      <c r="I16" s="531"/>
      <c r="J16" s="531"/>
      <c r="K16" s="531"/>
      <c r="L16" s="531"/>
    </row>
    <row r="17" spans="1:13" ht="42.75" customHeight="1" thickBot="1">
      <c r="A17" s="532"/>
      <c r="B17" s="531" t="s">
        <v>154</v>
      </c>
      <c r="C17" s="531"/>
      <c r="D17" s="531"/>
      <c r="E17" s="531"/>
      <c r="F17" s="531"/>
      <c r="G17" s="531"/>
      <c r="H17" s="531"/>
      <c r="I17" s="531"/>
      <c r="J17" s="531"/>
      <c r="K17" s="531"/>
      <c r="L17" s="531"/>
    </row>
    <row r="18" spans="1:13" ht="39" customHeight="1" thickBot="1">
      <c r="A18" s="532" t="s">
        <v>155</v>
      </c>
      <c r="B18" s="170" t="s">
        <v>156</v>
      </c>
      <c r="C18" s="533" t="s">
        <v>157</v>
      </c>
      <c r="D18" s="533"/>
      <c r="E18" s="533"/>
      <c r="F18" s="533"/>
      <c r="G18" s="533"/>
      <c r="H18" s="533"/>
      <c r="I18" s="533"/>
      <c r="J18" s="533"/>
      <c r="K18" s="533"/>
      <c r="L18" s="533"/>
    </row>
    <row r="19" spans="1:13" ht="38.25" thickBot="1">
      <c r="A19" s="532"/>
      <c r="B19" s="170" t="s">
        <v>158</v>
      </c>
      <c r="C19" s="533" t="s">
        <v>159</v>
      </c>
      <c r="D19" s="533"/>
      <c r="E19" s="533"/>
      <c r="F19" s="533"/>
      <c r="G19" s="533"/>
      <c r="H19" s="533"/>
      <c r="I19" s="533"/>
      <c r="J19" s="533"/>
      <c r="K19" s="533"/>
      <c r="L19" s="533"/>
      <c r="M19" s="171"/>
    </row>
    <row r="20" spans="1:13" ht="41.25" customHeight="1" thickBot="1">
      <c r="A20" s="532"/>
      <c r="B20" s="170" t="s">
        <v>160</v>
      </c>
      <c r="C20" s="533" t="s">
        <v>161</v>
      </c>
      <c r="D20" s="533"/>
      <c r="E20" s="533"/>
      <c r="F20" s="533"/>
      <c r="G20" s="533"/>
      <c r="H20" s="533"/>
      <c r="I20" s="533"/>
      <c r="J20" s="533"/>
      <c r="K20" s="533"/>
      <c r="L20" s="533"/>
    </row>
    <row r="22" spans="1:13" ht="15.75">
      <c r="A22" s="528" t="s">
        <v>129</v>
      </c>
      <c r="B22" s="528"/>
      <c r="C22" s="528"/>
      <c r="D22" s="528"/>
      <c r="E22" s="528"/>
      <c r="F22" s="528"/>
      <c r="G22" s="528"/>
      <c r="H22" s="528"/>
      <c r="I22" s="528"/>
      <c r="J22" s="528"/>
      <c r="K22" s="528"/>
      <c r="L22" s="528"/>
    </row>
    <row r="23" spans="1:13" ht="15">
      <c r="A23" s="172"/>
    </row>
    <row r="24" spans="1:13" ht="33" customHeight="1">
      <c r="A24" s="529" t="s">
        <v>162</v>
      </c>
      <c r="B24" s="529"/>
      <c r="C24" s="529"/>
      <c r="D24" s="529"/>
      <c r="E24" s="529"/>
      <c r="F24" s="529"/>
      <c r="G24" s="529"/>
      <c r="H24" s="529"/>
      <c r="I24" s="529"/>
      <c r="J24" s="529"/>
      <c r="K24" s="529"/>
      <c r="L24" s="529"/>
    </row>
    <row r="26" spans="1:13" ht="15.75" customHeight="1">
      <c r="A26" s="530" t="s">
        <v>90</v>
      </c>
      <c r="B26" s="530"/>
      <c r="C26" s="530"/>
      <c r="D26" s="530" t="s">
        <v>91</v>
      </c>
      <c r="E26" s="530"/>
      <c r="F26" s="530"/>
      <c r="G26" s="530"/>
      <c r="H26" s="530"/>
      <c r="I26" s="530" t="s">
        <v>163</v>
      </c>
      <c r="J26" s="530"/>
      <c r="K26" s="530"/>
      <c r="L26" s="530"/>
    </row>
    <row r="27" spans="1:13" ht="18.75" customHeight="1">
      <c r="A27" s="530"/>
      <c r="B27" s="530"/>
      <c r="C27" s="530"/>
      <c r="D27" s="530"/>
      <c r="E27" s="530"/>
      <c r="F27" s="530"/>
      <c r="G27" s="530"/>
      <c r="H27" s="530"/>
      <c r="I27" s="173" t="s">
        <v>92</v>
      </c>
      <c r="J27" s="173" t="s">
        <v>93</v>
      </c>
      <c r="K27" s="173" t="s">
        <v>94</v>
      </c>
      <c r="L27" s="173" t="s">
        <v>95</v>
      </c>
    </row>
    <row r="28" spans="1:13" s="175" customFormat="1" ht="20.100000000000001" customHeight="1">
      <c r="A28" s="524" t="s">
        <v>96</v>
      </c>
      <c r="B28" s="524"/>
      <c r="C28" s="524"/>
      <c r="D28" s="524" t="s">
        <v>97</v>
      </c>
      <c r="E28" s="524"/>
      <c r="F28" s="524"/>
      <c r="G28" s="524"/>
      <c r="H28" s="524"/>
      <c r="I28" s="174" t="str">
        <f>IF('Chantier 1'!$AU12&gt;=16,"X","")</f>
        <v>X</v>
      </c>
      <c r="J28" s="174" t="str">
        <f>IF(AND('Chantier 1'!$AU12&gt;=12,'Chantier 1'!$AU12&lt;16),"X","")</f>
        <v/>
      </c>
      <c r="K28" s="174" t="str">
        <f>IF(AND('Chantier 1'!$AU12&gt;=8,'Chantier 1'!$AU12&lt;12),"X","")</f>
        <v/>
      </c>
      <c r="L28" s="174" t="str">
        <f>IF(AND('Chantier 1'!$AU12&gt;=0,'Chantier 1'!$AU12&lt;8),"X","")</f>
        <v/>
      </c>
    </row>
    <row r="29" spans="1:13" s="175" customFormat="1" ht="20.100000000000001" customHeight="1">
      <c r="A29" s="524" t="s">
        <v>5</v>
      </c>
      <c r="B29" s="524"/>
      <c r="C29" s="524"/>
      <c r="D29" s="524" t="s">
        <v>98</v>
      </c>
      <c r="E29" s="524"/>
      <c r="F29" s="524"/>
      <c r="G29" s="524"/>
      <c r="H29" s="524"/>
      <c r="I29" s="174" t="str">
        <f>IF('Chantier 1'!$AU13&gt;=16,"X","")</f>
        <v>X</v>
      </c>
      <c r="J29" s="174" t="str">
        <f>IF(AND('Chantier 1'!$AU13&gt;=12,'Chantier 1'!$AU13&lt;16),"X","")</f>
        <v/>
      </c>
      <c r="K29" s="174" t="str">
        <f>IF(AND('Chantier 1'!$AU13&gt;=8,'Chantier 1'!$AU13&lt;12),"X","")</f>
        <v/>
      </c>
      <c r="L29" s="174" t="str">
        <f>IF(AND('Chantier 1'!$AU13&gt;=0,'Chantier 1'!$AU13&lt;8),"X","")</f>
        <v/>
      </c>
    </row>
    <row r="30" spans="1:13" s="175" customFormat="1" ht="20.100000000000001" customHeight="1">
      <c r="A30" s="524" t="s">
        <v>99</v>
      </c>
      <c r="B30" s="524"/>
      <c r="C30" s="524"/>
      <c r="D30" s="525" t="s">
        <v>100</v>
      </c>
      <c r="E30" s="526"/>
      <c r="F30" s="526"/>
      <c r="G30" s="526"/>
      <c r="H30" s="527"/>
      <c r="I30" s="174" t="str">
        <f>IF('Chantier 1'!$AU14&gt;=16,"X","")</f>
        <v>X</v>
      </c>
      <c r="J30" s="174" t="str">
        <f>IF(AND('Chantier 1'!$AU14&gt;=12,'Chantier 1'!$AU14&lt;16),"X","")</f>
        <v/>
      </c>
      <c r="K30" s="174" t="str">
        <f>IF(AND('Chantier 1'!$AU14&gt;=8,'Chantier 1'!$AU14&lt;12),"X","")</f>
        <v/>
      </c>
      <c r="L30" s="174" t="str">
        <f>IF(AND('Chantier 1'!$AU14&gt;=0,'Chantier 1'!$AU14&lt;8),"X","")</f>
        <v/>
      </c>
    </row>
    <row r="31" spans="1:13" s="175" customFormat="1" ht="20.100000000000001" customHeight="1">
      <c r="A31" s="524" t="s">
        <v>101</v>
      </c>
      <c r="B31" s="524"/>
      <c r="C31" s="524"/>
      <c r="D31" s="524" t="s">
        <v>102</v>
      </c>
      <c r="E31" s="524"/>
      <c r="F31" s="524"/>
      <c r="G31" s="524"/>
      <c r="H31" s="524"/>
      <c r="I31" s="174" t="str">
        <f>IF('Chantier 1'!$AU15&gt;=16,"X","")</f>
        <v>X</v>
      </c>
      <c r="J31" s="174" t="str">
        <f>IF(AND('Chantier 1'!$AU15&gt;=12,'Chantier 1'!$AU15&lt;16),"X","")</f>
        <v/>
      </c>
      <c r="K31" s="174" t="str">
        <f>IF(AND('Chantier 1'!$AU15&gt;=8,'Chantier 1'!$AU15&lt;12),"X","")</f>
        <v/>
      </c>
      <c r="L31" s="174" t="str">
        <f>IF(AND('Chantier 1'!$AU15&gt;=0,'Chantier 1'!$AU15&lt;8),"X","")</f>
        <v/>
      </c>
    </row>
    <row r="32" spans="1:13" ht="13.5" thickBot="1"/>
    <row r="33" spans="1:12" ht="18.75" thickBot="1">
      <c r="A33" s="510" t="s">
        <v>164</v>
      </c>
      <c r="B33" s="511"/>
      <c r="C33" s="511"/>
      <c r="D33" s="511"/>
      <c r="E33" s="511"/>
      <c r="F33" s="511"/>
      <c r="G33" s="511"/>
      <c r="H33" s="511"/>
      <c r="I33" s="511"/>
      <c r="J33" s="511"/>
      <c r="K33" s="511"/>
      <c r="L33" s="512"/>
    </row>
    <row r="35" spans="1:12">
      <c r="A35" s="513"/>
      <c r="B35" s="514"/>
      <c r="C35" s="514"/>
      <c r="D35" s="514"/>
      <c r="E35" s="514"/>
      <c r="F35" s="514"/>
      <c r="G35" s="514"/>
      <c r="H35" s="514"/>
      <c r="I35" s="514"/>
      <c r="J35" s="514"/>
      <c r="K35" s="514"/>
      <c r="L35" s="515"/>
    </row>
    <row r="36" spans="1:12">
      <c r="A36" s="516"/>
      <c r="B36" s="517"/>
      <c r="C36" s="517"/>
      <c r="D36" s="517"/>
      <c r="E36" s="517"/>
      <c r="F36" s="517"/>
      <c r="G36" s="517"/>
      <c r="H36" s="517"/>
      <c r="I36" s="517"/>
      <c r="J36" s="517"/>
      <c r="K36" s="517"/>
      <c r="L36" s="518"/>
    </row>
    <row r="37" spans="1:12">
      <c r="A37" s="516"/>
      <c r="B37" s="517"/>
      <c r="C37" s="517"/>
      <c r="D37" s="517"/>
      <c r="E37" s="517"/>
      <c r="F37" s="517"/>
      <c r="G37" s="517"/>
      <c r="H37" s="517"/>
      <c r="I37" s="517"/>
      <c r="J37" s="517"/>
      <c r="K37" s="517"/>
      <c r="L37" s="518"/>
    </row>
    <row r="38" spans="1:12">
      <c r="A38" s="516"/>
      <c r="B38" s="517"/>
      <c r="C38" s="517"/>
      <c r="D38" s="517"/>
      <c r="E38" s="517"/>
      <c r="F38" s="517"/>
      <c r="G38" s="517"/>
      <c r="H38" s="517"/>
      <c r="I38" s="517"/>
      <c r="J38" s="517"/>
      <c r="K38" s="517"/>
      <c r="L38" s="518"/>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9"/>
      <c r="B41" s="520"/>
      <c r="C41" s="520"/>
      <c r="D41" s="520"/>
      <c r="E41" s="520"/>
      <c r="F41" s="520"/>
      <c r="G41" s="520"/>
      <c r="H41" s="520"/>
      <c r="I41" s="520"/>
      <c r="J41" s="520"/>
      <c r="K41" s="520"/>
      <c r="L41" s="521"/>
    </row>
    <row r="43" spans="1:12" ht="15.75">
      <c r="A43" s="176" t="s">
        <v>165</v>
      </c>
      <c r="B43" s="177"/>
      <c r="C43" s="177"/>
      <c r="D43" s="177"/>
      <c r="E43" s="177"/>
      <c r="F43" s="177"/>
      <c r="G43" s="178"/>
      <c r="H43" s="522" t="s">
        <v>166</v>
      </c>
      <c r="I43" s="523"/>
      <c r="J43" s="523"/>
      <c r="K43" s="179" t="str">
        <f>'Chantier 1'!J28</f>
        <v/>
      </c>
      <c r="L43" s="180" t="s">
        <v>13</v>
      </c>
    </row>
    <row r="44" spans="1:12" ht="15.75">
      <c r="A44" s="181"/>
      <c r="B44" s="182"/>
      <c r="C44" s="182" t="str">
        <f>'Chantier 1'!$A$5</f>
        <v>XXXXXXX</v>
      </c>
      <c r="D44" s="182"/>
      <c r="E44" s="182"/>
      <c r="F44" s="182"/>
      <c r="G44" s="183"/>
      <c r="H44" s="184"/>
      <c r="I44" s="185"/>
      <c r="J44" s="185"/>
      <c r="K44" s="186"/>
      <c r="L44" s="187"/>
    </row>
    <row r="45" spans="1:12" ht="15.75">
      <c r="A45" s="181"/>
      <c r="B45" s="182"/>
      <c r="C45" s="182" t="str">
        <f>'Chantier 1'!$A$6</f>
        <v>YYYYYYY</v>
      </c>
      <c r="D45" s="182"/>
      <c r="E45" s="182"/>
      <c r="F45" s="182"/>
      <c r="G45" s="183"/>
      <c r="H45" s="184"/>
      <c r="I45" s="185"/>
      <c r="J45" s="185"/>
      <c r="K45" s="186"/>
      <c r="L45" s="187"/>
    </row>
    <row r="46" spans="1:12" ht="15.75">
      <c r="A46" s="181"/>
      <c r="B46" s="182"/>
      <c r="C46" s="182"/>
      <c r="D46" s="182"/>
      <c r="E46" s="182"/>
      <c r="F46" s="182"/>
      <c r="G46" s="183"/>
      <c r="H46" s="184"/>
      <c r="I46" s="185"/>
      <c r="J46" s="185"/>
      <c r="K46" s="186"/>
      <c r="L46" s="187"/>
    </row>
    <row r="47" spans="1:12" ht="15.75">
      <c r="A47" s="188"/>
      <c r="B47" s="189"/>
      <c r="C47" s="189"/>
      <c r="D47" s="189"/>
      <c r="E47" s="189"/>
      <c r="F47" s="189"/>
      <c r="G47" s="190"/>
      <c r="H47" s="191"/>
      <c r="I47" s="192"/>
      <c r="J47" s="192"/>
      <c r="K47" s="193"/>
      <c r="L47" s="194"/>
    </row>
  </sheetData>
  <mergeCells count="40">
    <mergeCell ref="A1:C1"/>
    <mergeCell ref="D1:G1"/>
    <mergeCell ref="I1:L1"/>
    <mergeCell ref="B2:C2"/>
    <mergeCell ref="I2:L2"/>
    <mergeCell ref="A3:G4"/>
    <mergeCell ref="H3:L3"/>
    <mergeCell ref="H4:L4"/>
    <mergeCell ref="A6:L6"/>
    <mergeCell ref="B8:L8"/>
    <mergeCell ref="A9:A17"/>
    <mergeCell ref="B9:L9"/>
    <mergeCell ref="B10:L10"/>
    <mergeCell ref="B11:L11"/>
    <mergeCell ref="B12:L12"/>
    <mergeCell ref="B13:L13"/>
    <mergeCell ref="B14:L14"/>
    <mergeCell ref="B15:L15"/>
    <mergeCell ref="B16:L16"/>
    <mergeCell ref="B17:L17"/>
    <mergeCell ref="A18:A20"/>
    <mergeCell ref="C18:L18"/>
    <mergeCell ref="C19:L19"/>
    <mergeCell ref="C20:L20"/>
    <mergeCell ref="A22:L22"/>
    <mergeCell ref="A24:L24"/>
    <mergeCell ref="A26:C27"/>
    <mergeCell ref="D26:H27"/>
    <mergeCell ref="I26:L26"/>
    <mergeCell ref="A28:C28"/>
    <mergeCell ref="D28:H28"/>
    <mergeCell ref="A33:L33"/>
    <mergeCell ref="A35:L41"/>
    <mergeCell ref="H43:J43"/>
    <mergeCell ref="A29:C29"/>
    <mergeCell ref="D29:H29"/>
    <mergeCell ref="A30:C30"/>
    <mergeCell ref="D30:H30"/>
    <mergeCell ref="A31:C31"/>
    <mergeCell ref="D31:H31"/>
  </mergeCells>
  <printOptions horizontalCentered="1"/>
  <pageMargins left="0.39370078740157483" right="0.39370078740157483" top="0.59055118110236227" bottom="0.78740157480314965" header="0.19685039370078741" footer="0.51181102362204722"/>
  <pageSetup paperSize="9" scale="68" orientation="portrait" horizontalDpi="4294967293" verticalDpi="300" r:id="rId1"/>
  <headerFooter alignWithMargins="0">
    <oddFooter>&amp;L&amp;F</oddFooter>
  </headerFooter>
</worksheet>
</file>

<file path=xl/worksheets/sheet16.xml><?xml version="1.0" encoding="utf-8"?>
<worksheet xmlns="http://schemas.openxmlformats.org/spreadsheetml/2006/main" xmlns:r="http://schemas.openxmlformats.org/officeDocument/2006/relationships">
  <dimension ref="A1:M50"/>
  <sheetViews>
    <sheetView zoomScaleNormal="100" workbookViewId="0">
      <pane ySplit="2" topLeftCell="A3" activePane="bottomLeft" state="frozen"/>
      <selection activeCell="D16" sqref="D16:H19"/>
      <selection pane="bottomLeft" activeCell="B11" sqref="B11:L11"/>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f>Base!$B$13</f>
        <v>0</v>
      </c>
      <c r="J1" s="544"/>
      <c r="K1" s="544"/>
      <c r="L1" s="545"/>
    </row>
    <row r="2" spans="1:13" ht="24.95" customHeight="1" thickBot="1">
      <c r="A2" s="165" t="s">
        <v>139</v>
      </c>
      <c r="B2" s="546" t="str">
        <f>[2]Accueil!C10</f>
        <v>UFA De Lattre</v>
      </c>
      <c r="C2" s="547"/>
      <c r="D2" s="166"/>
      <c r="E2" s="167" t="s">
        <v>31</v>
      </c>
      <c r="F2" s="294">
        <f>Base!$B$2</f>
        <v>2015</v>
      </c>
      <c r="G2" s="168"/>
      <c r="H2" s="169" t="s">
        <v>140</v>
      </c>
      <c r="I2" s="544">
        <f>Base!$C$13</f>
        <v>0</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167</v>
      </c>
      <c r="B6" s="535"/>
      <c r="C6" s="535"/>
      <c r="D6" s="535"/>
      <c r="E6" s="535"/>
      <c r="F6" s="535"/>
      <c r="G6" s="535"/>
      <c r="H6" s="535"/>
      <c r="I6" s="535"/>
      <c r="J6" s="535"/>
      <c r="K6" s="535"/>
      <c r="L6" s="536"/>
    </row>
    <row r="7" spans="1:13" ht="13.5" thickBot="1"/>
    <row r="8" spans="1:13" ht="24.75" customHeight="1" thickBot="1">
      <c r="B8" s="537" t="s">
        <v>168</v>
      </c>
      <c r="C8" s="538"/>
      <c r="D8" s="538"/>
      <c r="E8" s="538"/>
      <c r="F8" s="538"/>
      <c r="G8" s="538"/>
      <c r="H8" s="538"/>
      <c r="I8" s="538"/>
      <c r="J8" s="538"/>
      <c r="K8" s="538"/>
      <c r="L8" s="539"/>
    </row>
    <row r="9" spans="1:13" ht="42.75" customHeight="1" thickBot="1">
      <c r="A9" s="532" t="s">
        <v>145</v>
      </c>
      <c r="B9" s="531" t="s">
        <v>169</v>
      </c>
      <c r="C9" s="531"/>
      <c r="D9" s="531"/>
      <c r="E9" s="531"/>
      <c r="F9" s="531"/>
      <c r="G9" s="531"/>
      <c r="H9" s="531"/>
      <c r="I9" s="531"/>
      <c r="J9" s="531"/>
      <c r="K9" s="531"/>
      <c r="L9" s="531"/>
    </row>
    <row r="10" spans="1:13" ht="42.75" customHeight="1" thickBot="1">
      <c r="A10" s="532"/>
      <c r="B10" s="531" t="s">
        <v>170</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39" customHeight="1" thickBot="1">
      <c r="A12" s="532" t="s">
        <v>155</v>
      </c>
      <c r="B12" s="170" t="s">
        <v>172</v>
      </c>
      <c r="C12" s="533" t="s">
        <v>135</v>
      </c>
      <c r="D12" s="533"/>
      <c r="E12" s="533"/>
      <c r="F12" s="533"/>
      <c r="G12" s="533"/>
      <c r="H12" s="533"/>
      <c r="I12" s="533"/>
      <c r="J12" s="533"/>
      <c r="K12" s="533"/>
      <c r="L12" s="533"/>
    </row>
    <row r="13" spans="1:13" ht="38.25" thickBot="1">
      <c r="A13" s="532"/>
      <c r="B13" s="170" t="s">
        <v>173</v>
      </c>
      <c r="C13" s="533" t="s">
        <v>136</v>
      </c>
      <c r="D13" s="533"/>
      <c r="E13" s="533"/>
      <c r="F13" s="533"/>
      <c r="G13" s="533"/>
      <c r="H13" s="533"/>
      <c r="I13" s="533"/>
      <c r="J13" s="533"/>
      <c r="K13" s="533"/>
      <c r="L13" s="533"/>
      <c r="M13" s="171"/>
    </row>
    <row r="15" spans="1:13" ht="15.75">
      <c r="A15" s="528" t="s">
        <v>128</v>
      </c>
      <c r="B15" s="528"/>
      <c r="C15" s="528"/>
      <c r="D15" s="528"/>
      <c r="E15" s="528"/>
      <c r="F15" s="528"/>
      <c r="G15" s="528"/>
      <c r="H15" s="528"/>
      <c r="I15" s="528"/>
      <c r="J15" s="528"/>
      <c r="K15" s="528"/>
      <c r="L15" s="528"/>
    </row>
    <row r="16" spans="1:13" ht="15">
      <c r="A16" s="172"/>
    </row>
    <row r="17" spans="1:12" ht="33" customHeight="1">
      <c r="A17" s="529" t="s">
        <v>174</v>
      </c>
      <c r="B17" s="529"/>
      <c r="C17" s="529"/>
      <c r="D17" s="529"/>
      <c r="E17" s="529"/>
      <c r="F17" s="529"/>
      <c r="G17" s="529"/>
      <c r="H17" s="529"/>
      <c r="I17" s="529"/>
      <c r="J17" s="529"/>
      <c r="K17" s="529"/>
      <c r="L17" s="529"/>
    </row>
    <row r="19" spans="1:12" ht="15.75" customHeight="1">
      <c r="A19" s="530" t="s">
        <v>90</v>
      </c>
      <c r="B19" s="530"/>
      <c r="C19" s="530"/>
      <c r="D19" s="530" t="s">
        <v>91</v>
      </c>
      <c r="E19" s="530"/>
      <c r="F19" s="530"/>
      <c r="G19" s="530"/>
      <c r="H19" s="530"/>
      <c r="I19" s="530" t="s">
        <v>163</v>
      </c>
      <c r="J19" s="530"/>
      <c r="K19" s="530"/>
      <c r="L19" s="530"/>
    </row>
    <row r="20" spans="1:12" ht="18.75" customHeight="1">
      <c r="A20" s="530"/>
      <c r="B20" s="530"/>
      <c r="C20" s="530"/>
      <c r="D20" s="530"/>
      <c r="E20" s="530"/>
      <c r="F20" s="530"/>
      <c r="G20" s="530"/>
      <c r="H20" s="530"/>
      <c r="I20" s="173" t="s">
        <v>92</v>
      </c>
      <c r="J20" s="173" t="s">
        <v>93</v>
      </c>
      <c r="K20" s="173" t="s">
        <v>94</v>
      </c>
      <c r="L20" s="173" t="s">
        <v>95</v>
      </c>
    </row>
    <row r="21" spans="1:12" s="175" customFormat="1" ht="20.100000000000001" customHeight="1">
      <c r="A21" s="524" t="s">
        <v>103</v>
      </c>
      <c r="B21" s="524"/>
      <c r="C21" s="524"/>
      <c r="D21" s="524" t="s">
        <v>104</v>
      </c>
      <c r="E21" s="524"/>
      <c r="F21" s="524"/>
      <c r="G21" s="524"/>
      <c r="H21" s="524"/>
      <c r="I21" s="174" t="str">
        <f>IF('Chantier 1'!$AU16&gt;=16,"X","")</f>
        <v>X</v>
      </c>
      <c r="J21" s="174" t="str">
        <f>IF(AND('Chantier 1'!$AU16&gt;=12,'Chantier 1'!$AU16&lt;16),"X","")</f>
        <v/>
      </c>
      <c r="K21" s="174" t="str">
        <f>IF(AND('Chantier 1'!$AU16&gt;=8,'Chantier 1'!$AU16&lt;12),"X","")</f>
        <v/>
      </c>
      <c r="L21" s="174" t="str">
        <f>IF(AND('Chantier 1'!$AU16&gt;=0,'Chantier 1'!$AU16&lt;8),"X","")</f>
        <v/>
      </c>
    </row>
    <row r="22" spans="1:12" s="175" customFormat="1" ht="20.100000000000001" customHeight="1">
      <c r="A22" s="524" t="s">
        <v>105</v>
      </c>
      <c r="B22" s="524"/>
      <c r="C22" s="524"/>
      <c r="D22" s="524" t="s">
        <v>106</v>
      </c>
      <c r="E22" s="524"/>
      <c r="F22" s="524"/>
      <c r="G22" s="524"/>
      <c r="H22" s="524"/>
      <c r="I22" s="174" t="str">
        <f>IF('Chantier 1'!$AU17&gt;=16,"X","")</f>
        <v>X</v>
      </c>
      <c r="J22" s="174" t="str">
        <f>IF(AND('Chantier 1'!$AU17&gt;=12,'Chantier 1'!$AU17&lt;16),"X","")</f>
        <v/>
      </c>
      <c r="K22" s="174" t="str">
        <f>IF(AND('Chantier 1'!$AU17&gt;=8,'Chantier 1'!$AU17&lt;12),"X","")</f>
        <v/>
      </c>
      <c r="L22" s="174" t="str">
        <f>IF(AND('Chantier 1'!$AU17&gt;=0,'Chantier 1'!$AU17&lt;8),"X","")</f>
        <v/>
      </c>
    </row>
    <row r="23" spans="1:12" s="175" customFormat="1" ht="20.100000000000001" customHeight="1">
      <c r="A23" s="524" t="s">
        <v>107</v>
      </c>
      <c r="B23" s="524"/>
      <c r="C23" s="524"/>
      <c r="D23" s="525" t="s">
        <v>108</v>
      </c>
      <c r="E23" s="526"/>
      <c r="F23" s="526"/>
      <c r="G23" s="526"/>
      <c r="H23" s="527"/>
      <c r="I23" s="174" t="str">
        <f>IF('Chantier 1'!$AU18&gt;=16,"X","")</f>
        <v>X</v>
      </c>
      <c r="J23" s="174" t="str">
        <f>IF(AND('Chantier 1'!$AU18&gt;=12,'Chantier 1'!$AU18&lt;16),"X","")</f>
        <v/>
      </c>
      <c r="K23" s="174" t="str">
        <f>IF(AND('Chantier 1'!$AU18&gt;=8,'Chantier 1'!$AU18&lt;12),"X","")</f>
        <v/>
      </c>
      <c r="L23" s="174" t="str">
        <f>IF(AND('Chantier 1'!$AU18&gt;=0,'Chantier 1'!$AU18&lt;8),"X","")</f>
        <v/>
      </c>
    </row>
    <row r="24" spans="1:12" s="175" customFormat="1" ht="20.100000000000001" customHeight="1">
      <c r="A24" s="524" t="s">
        <v>109</v>
      </c>
      <c r="B24" s="524"/>
      <c r="C24" s="524"/>
      <c r="D24" s="524" t="s">
        <v>110</v>
      </c>
      <c r="E24" s="524"/>
      <c r="F24" s="524"/>
      <c r="G24" s="524"/>
      <c r="H24" s="524"/>
      <c r="I24" s="174" t="str">
        <f>IF('Chantier 1'!$AU19&gt;=16,"X","")</f>
        <v>X</v>
      </c>
      <c r="J24" s="174" t="str">
        <f>IF(AND('Chantier 1'!$AU19&gt;=12,'Chantier 1'!$AU19&lt;16),"X","")</f>
        <v/>
      </c>
      <c r="K24" s="174" t="str">
        <f>IF(AND('Chantier 1'!$AU19&gt;=8,'Chantier 1'!$AU19&lt;12),"X","")</f>
        <v/>
      </c>
      <c r="L24" s="174" t="str">
        <f>IF(AND('Chantier 1'!$AU19&gt;=0,'Chantier 1'!$AU19&lt;8),"X","")</f>
        <v/>
      </c>
    </row>
    <row r="26" spans="1:12" ht="15.75">
      <c r="A26" s="528" t="s">
        <v>111</v>
      </c>
      <c r="B26" s="528"/>
      <c r="C26" s="528"/>
      <c r="D26" s="528"/>
      <c r="E26" s="528"/>
      <c r="F26" s="528"/>
      <c r="G26" s="528"/>
      <c r="H26" s="528"/>
      <c r="I26" s="528"/>
      <c r="J26" s="528"/>
      <c r="K26" s="528"/>
      <c r="L26" s="528"/>
    </row>
    <row r="27" spans="1:12" ht="15">
      <c r="A27" s="172"/>
    </row>
    <row r="28" spans="1:12" ht="33" customHeight="1">
      <c r="A28" s="529" t="s">
        <v>175</v>
      </c>
      <c r="B28" s="529"/>
      <c r="C28" s="529"/>
      <c r="D28" s="529"/>
      <c r="E28" s="529"/>
      <c r="F28" s="529"/>
      <c r="G28" s="529"/>
      <c r="H28" s="529"/>
      <c r="I28" s="529"/>
      <c r="J28" s="529"/>
      <c r="K28" s="529"/>
      <c r="L28" s="529"/>
    </row>
    <row r="30" spans="1:12" ht="15.75" customHeight="1">
      <c r="A30" s="530" t="s">
        <v>90</v>
      </c>
      <c r="B30" s="530"/>
      <c r="C30" s="530"/>
      <c r="D30" s="530" t="s">
        <v>91</v>
      </c>
      <c r="E30" s="530"/>
      <c r="F30" s="530"/>
      <c r="G30" s="530"/>
      <c r="H30" s="530"/>
      <c r="I30" s="530" t="s">
        <v>163</v>
      </c>
      <c r="J30" s="530"/>
      <c r="K30" s="530"/>
      <c r="L30" s="530"/>
    </row>
    <row r="31" spans="1:12" ht="18.75" customHeight="1">
      <c r="A31" s="530"/>
      <c r="B31" s="530"/>
      <c r="C31" s="530"/>
      <c r="D31" s="530"/>
      <c r="E31" s="530"/>
      <c r="F31" s="530"/>
      <c r="G31" s="530"/>
      <c r="H31" s="530"/>
      <c r="I31" s="173" t="s">
        <v>92</v>
      </c>
      <c r="J31" s="173" t="s">
        <v>93</v>
      </c>
      <c r="K31" s="173" t="s">
        <v>94</v>
      </c>
      <c r="L31" s="173" t="s">
        <v>95</v>
      </c>
    </row>
    <row r="32" spans="1:12" s="175" customFormat="1" ht="20.100000000000001" customHeight="1">
      <c r="A32" s="524" t="s">
        <v>112</v>
      </c>
      <c r="B32" s="524"/>
      <c r="C32" s="524"/>
      <c r="D32" s="524" t="s">
        <v>113</v>
      </c>
      <c r="E32" s="524"/>
      <c r="F32" s="524"/>
      <c r="G32" s="524"/>
      <c r="H32" s="524"/>
      <c r="I32" s="174" t="str">
        <f>IF('Chantier 1'!$AU20&gt;=16,"X","")</f>
        <v>X</v>
      </c>
      <c r="J32" s="174" t="str">
        <f>IF(AND('Chantier 1'!$AU20&gt;=12,'Chantier 1'!$AU20&lt;16),"X","")</f>
        <v/>
      </c>
      <c r="K32" s="174" t="str">
        <f>IF(AND('Chantier 1'!$AU20&gt;=8,'Chantier 1'!$AU20&lt;12),"X","")</f>
        <v/>
      </c>
      <c r="L32" s="174" t="str">
        <f>IF(AND('Chantier 1'!$AU20&gt;=0,'Chantier 1'!$AU20&lt;8),"X","")</f>
        <v/>
      </c>
    </row>
    <row r="33" spans="1:12" s="175" customFormat="1" ht="20.100000000000001" customHeight="1">
      <c r="A33" s="524" t="s">
        <v>114</v>
      </c>
      <c r="B33" s="524"/>
      <c r="C33" s="524"/>
      <c r="D33" s="524" t="s">
        <v>115</v>
      </c>
      <c r="E33" s="524"/>
      <c r="F33" s="524"/>
      <c r="G33" s="524"/>
      <c r="H33" s="524"/>
      <c r="I33" s="174" t="str">
        <f>IF('Chantier 1'!$AU21&gt;=16,"X","")</f>
        <v>X</v>
      </c>
      <c r="J33" s="174" t="str">
        <f>IF(AND('Chantier 1'!$AU21&gt;=12,'Chantier 1'!$AU21&lt;16),"X","")</f>
        <v/>
      </c>
      <c r="K33" s="174" t="str">
        <f>IF(AND('Chantier 1'!$AU21&gt;=8,'Chantier 1'!$AU21&lt;12),"X","")</f>
        <v/>
      </c>
      <c r="L33" s="174" t="str">
        <f>IF(AND('Chantier 1'!$AU21&gt;=0,'Chantier 1'!$AU21&lt;8),"X","")</f>
        <v/>
      </c>
    </row>
    <row r="34" spans="1:12" s="175" customFormat="1" ht="20.100000000000001" customHeight="1">
      <c r="A34" s="524" t="s">
        <v>116</v>
      </c>
      <c r="B34" s="524"/>
      <c r="C34" s="524"/>
      <c r="D34" s="525" t="s">
        <v>117</v>
      </c>
      <c r="E34" s="526"/>
      <c r="F34" s="526"/>
      <c r="G34" s="526"/>
      <c r="H34" s="527"/>
      <c r="I34" s="174" t="str">
        <f>IF('Chantier 1'!$AU22&gt;=16,"X","")</f>
        <v>X</v>
      </c>
      <c r="J34" s="174" t="str">
        <f>IF(AND('Chantier 1'!$AU22&gt;=12,'Chantier 1'!$AU22&lt;16),"X","")</f>
        <v/>
      </c>
      <c r="K34" s="174" t="str">
        <f>IF(AND('Chantier 1'!$AU22&gt;=8,'Chantier 1'!$AU22&lt;12),"X","")</f>
        <v/>
      </c>
      <c r="L34" s="174" t="str">
        <f>IF(AND('Chantier 1'!$AU22&gt;=0,'Chantier 1'!$AU22&lt;8),"X","")</f>
        <v/>
      </c>
    </row>
    <row r="35" spans="1:12" s="175" customFormat="1" ht="20.100000000000001" customHeight="1" thickBot="1">
      <c r="A35" s="524" t="s">
        <v>118</v>
      </c>
      <c r="B35" s="524"/>
      <c r="C35" s="524"/>
      <c r="D35" s="524" t="s">
        <v>119</v>
      </c>
      <c r="E35" s="524"/>
      <c r="F35" s="524"/>
      <c r="G35" s="524"/>
      <c r="H35" s="524"/>
      <c r="I35" s="174" t="str">
        <f>IF('Chantier 1'!$AU23&gt;=16,"X","")</f>
        <v>X</v>
      </c>
      <c r="J35" s="174" t="str">
        <f>IF(AND('Chantier 1'!$AU23&gt;=12,'Chantier 1'!$AU23&lt;16),"X","")</f>
        <v/>
      </c>
      <c r="K35" s="174" t="str">
        <f>IF(AND('Chantier 1'!$AU23&gt;=8,'Chantier 1'!$AU23&lt;12),"X","")</f>
        <v/>
      </c>
      <c r="L35" s="174" t="str">
        <f>IF(AND('Chantier 1'!$AU23&gt;=0,'Chantier 1'!$AU23&lt;8),"X","")</f>
        <v/>
      </c>
    </row>
    <row r="36" spans="1:12" ht="19.5" thickBot="1">
      <c r="A36" s="559" t="s">
        <v>164</v>
      </c>
      <c r="B36" s="560"/>
      <c r="C36" s="560"/>
      <c r="D36" s="560"/>
      <c r="E36" s="560"/>
      <c r="F36" s="560"/>
      <c r="G36" s="560"/>
      <c r="H36" s="560"/>
      <c r="I36" s="560"/>
      <c r="J36" s="560"/>
      <c r="K36" s="560"/>
      <c r="L36" s="561"/>
    </row>
    <row r="38" spans="1:12">
      <c r="A38" s="562"/>
      <c r="B38" s="514"/>
      <c r="C38" s="514"/>
      <c r="D38" s="514"/>
      <c r="E38" s="514"/>
      <c r="F38" s="514"/>
      <c r="G38" s="514"/>
      <c r="H38" s="514"/>
      <c r="I38" s="514"/>
      <c r="J38" s="514"/>
      <c r="K38" s="514"/>
      <c r="L38" s="515"/>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6"/>
      <c r="B41" s="517"/>
      <c r="C41" s="517"/>
      <c r="D41" s="517"/>
      <c r="E41" s="517"/>
      <c r="F41" s="517"/>
      <c r="G41" s="517"/>
      <c r="H41" s="517"/>
      <c r="I41" s="517"/>
      <c r="J41" s="517"/>
      <c r="K41" s="517"/>
      <c r="L41" s="518"/>
    </row>
    <row r="42" spans="1:12">
      <c r="A42" s="516"/>
      <c r="B42" s="517"/>
      <c r="C42" s="517"/>
      <c r="D42" s="517"/>
      <c r="E42" s="517"/>
      <c r="F42" s="517"/>
      <c r="G42" s="517"/>
      <c r="H42" s="517"/>
      <c r="I42" s="517"/>
      <c r="J42" s="517"/>
      <c r="K42" s="517"/>
      <c r="L42" s="518"/>
    </row>
    <row r="43" spans="1:12">
      <c r="A43" s="516"/>
      <c r="B43" s="517"/>
      <c r="C43" s="517"/>
      <c r="D43" s="517"/>
      <c r="E43" s="517"/>
      <c r="F43" s="517"/>
      <c r="G43" s="517"/>
      <c r="H43" s="517"/>
      <c r="I43" s="517"/>
      <c r="J43" s="517"/>
      <c r="K43" s="517"/>
      <c r="L43" s="518"/>
    </row>
    <row r="44" spans="1:12">
      <c r="A44" s="519"/>
      <c r="B44" s="520"/>
      <c r="C44" s="520"/>
      <c r="D44" s="520"/>
      <c r="E44" s="520"/>
      <c r="F44" s="520"/>
      <c r="G44" s="520"/>
      <c r="H44" s="520"/>
      <c r="I44" s="520"/>
      <c r="J44" s="520"/>
      <c r="K44" s="520"/>
      <c r="L44" s="521"/>
    </row>
    <row r="46" spans="1:12" ht="15.75">
      <c r="A46" s="176" t="s">
        <v>165</v>
      </c>
      <c r="B46" s="177"/>
      <c r="C46" s="177"/>
      <c r="D46" s="177"/>
      <c r="E46" s="177"/>
      <c r="F46" s="177"/>
      <c r="G46" s="178"/>
      <c r="H46" s="522" t="s">
        <v>166</v>
      </c>
      <c r="I46" s="523"/>
      <c r="J46" s="523"/>
      <c r="K46" s="179" t="str">
        <f>'Chantier 1'!J70</f>
        <v/>
      </c>
      <c r="L46" s="180" t="s">
        <v>13</v>
      </c>
    </row>
    <row r="47" spans="1:12" ht="15.75">
      <c r="A47" s="181"/>
      <c r="B47" s="182"/>
      <c r="C47" s="182" t="str">
        <f>'Chantier 1'!$A$5</f>
        <v>XXXXXXX</v>
      </c>
      <c r="D47" s="182"/>
      <c r="E47" s="182"/>
      <c r="F47" s="182"/>
      <c r="G47" s="183"/>
      <c r="H47" s="184"/>
      <c r="I47" s="185"/>
      <c r="J47" s="185"/>
      <c r="K47" s="186"/>
      <c r="L47" s="187"/>
    </row>
    <row r="48" spans="1:12" ht="15.75">
      <c r="A48" s="181"/>
      <c r="B48" s="182"/>
      <c r="C48" s="182" t="str">
        <f>'Chantier 1'!$A$6</f>
        <v>YYYYYYY</v>
      </c>
      <c r="D48" s="182"/>
      <c r="E48" s="182"/>
      <c r="F48" s="182"/>
      <c r="G48" s="183"/>
      <c r="H48" s="184"/>
      <c r="I48" s="185"/>
      <c r="J48" s="185"/>
      <c r="K48" s="186"/>
      <c r="L48" s="187"/>
    </row>
    <row r="49" spans="1:12" ht="15.75">
      <c r="A49" s="181"/>
      <c r="B49" s="182"/>
      <c r="C49" s="182"/>
      <c r="D49" s="182"/>
      <c r="E49" s="182"/>
      <c r="F49" s="182"/>
      <c r="G49" s="183"/>
      <c r="H49" s="184"/>
      <c r="I49" s="185"/>
      <c r="J49" s="185"/>
      <c r="K49" s="186"/>
      <c r="L49" s="187"/>
    </row>
    <row r="50" spans="1:12" ht="15.75">
      <c r="A50" s="188"/>
      <c r="B50" s="189"/>
      <c r="C50" s="189"/>
      <c r="D50" s="189"/>
      <c r="E50" s="189"/>
      <c r="F50" s="189"/>
      <c r="G50" s="190"/>
      <c r="H50" s="191"/>
      <c r="I50" s="192"/>
      <c r="J50" s="192"/>
      <c r="K50" s="193"/>
      <c r="L50" s="194"/>
    </row>
  </sheetData>
  <mergeCells count="46">
    <mergeCell ref="A1:C1"/>
    <mergeCell ref="D1:G1"/>
    <mergeCell ref="I1:L1"/>
    <mergeCell ref="B2:C2"/>
    <mergeCell ref="I2:L2"/>
    <mergeCell ref="A3:G4"/>
    <mergeCell ref="H3:L3"/>
    <mergeCell ref="H4:L4"/>
    <mergeCell ref="A6:L6"/>
    <mergeCell ref="B8:L8"/>
    <mergeCell ref="A9:A11"/>
    <mergeCell ref="B9:L9"/>
    <mergeCell ref="B10:L10"/>
    <mergeCell ref="B11:L11"/>
    <mergeCell ref="A12:A13"/>
    <mergeCell ref="C12:L12"/>
    <mergeCell ref="C13:L13"/>
    <mergeCell ref="A15:L15"/>
    <mergeCell ref="A17:L17"/>
    <mergeCell ref="A19:C20"/>
    <mergeCell ref="D19:H20"/>
    <mergeCell ref="I19:L19"/>
    <mergeCell ref="A21:C21"/>
    <mergeCell ref="D21:H21"/>
    <mergeCell ref="A22:C22"/>
    <mergeCell ref="D22:H22"/>
    <mergeCell ref="A23:C23"/>
    <mergeCell ref="D23:H23"/>
    <mergeCell ref="D34:H34"/>
    <mergeCell ref="A24:C24"/>
    <mergeCell ref="D24:H24"/>
    <mergeCell ref="A26:L26"/>
    <mergeCell ref="A28:L28"/>
    <mergeCell ref="A30:C31"/>
    <mergeCell ref="D30:H31"/>
    <mergeCell ref="I30:L30"/>
    <mergeCell ref="A35:C35"/>
    <mergeCell ref="D35:H35"/>
    <mergeCell ref="A36:L36"/>
    <mergeCell ref="A38:L44"/>
    <mergeCell ref="H46:J46"/>
    <mergeCell ref="A32:C32"/>
    <mergeCell ref="D32:H32"/>
    <mergeCell ref="A33:C33"/>
    <mergeCell ref="D33:H33"/>
    <mergeCell ref="A34:C34"/>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worksheet>
</file>

<file path=xl/worksheets/sheet17.xml><?xml version="1.0" encoding="utf-8"?>
<worksheet xmlns="http://schemas.openxmlformats.org/spreadsheetml/2006/main" xmlns:r="http://schemas.openxmlformats.org/officeDocument/2006/relationships">
  <dimension ref="A1:M53"/>
  <sheetViews>
    <sheetView zoomScaleNormal="100" workbookViewId="0">
      <pane ySplit="2" topLeftCell="A3" activePane="bottomLeft" state="frozen"/>
      <selection activeCell="D16" sqref="D16:H19"/>
      <selection pane="bottomLeft" activeCell="B10" sqref="B10:L10"/>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f>Base!$B$13</f>
        <v>0</v>
      </c>
      <c r="J1" s="544"/>
      <c r="K1" s="544"/>
      <c r="L1" s="545"/>
    </row>
    <row r="2" spans="1:13" ht="24.95" customHeight="1" thickBot="1">
      <c r="A2" s="165" t="s">
        <v>139</v>
      </c>
      <c r="B2" s="546" t="str">
        <f>[2]Accueil!C10</f>
        <v>UFA De Lattre</v>
      </c>
      <c r="C2" s="547"/>
      <c r="D2" s="166"/>
      <c r="E2" s="167" t="s">
        <v>31</v>
      </c>
      <c r="F2" s="294">
        <f>Base!$B$2</f>
        <v>2015</v>
      </c>
      <c r="G2" s="196"/>
      <c r="H2" s="169" t="s">
        <v>140</v>
      </c>
      <c r="I2" s="544">
        <f>Base!$C$13</f>
        <v>0</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176</v>
      </c>
      <c r="B6" s="535"/>
      <c r="C6" s="535"/>
      <c r="D6" s="535"/>
      <c r="E6" s="535"/>
      <c r="F6" s="535"/>
      <c r="G6" s="535"/>
      <c r="H6" s="535"/>
      <c r="I6" s="535"/>
      <c r="J6" s="535"/>
      <c r="K6" s="535"/>
      <c r="L6" s="536"/>
    </row>
    <row r="7" spans="1:13" ht="13.5" thickBot="1"/>
    <row r="8" spans="1:13" ht="24.75" customHeight="1" thickBot="1">
      <c r="B8" s="537" t="s">
        <v>177</v>
      </c>
      <c r="C8" s="538"/>
      <c r="D8" s="538"/>
      <c r="E8" s="538"/>
      <c r="F8" s="538"/>
      <c r="G8" s="538"/>
      <c r="H8" s="538"/>
      <c r="I8" s="538"/>
      <c r="J8" s="538"/>
      <c r="K8" s="538"/>
      <c r="L8" s="539"/>
    </row>
    <row r="9" spans="1:13" ht="42.75" customHeight="1" thickBot="1">
      <c r="A9" s="532" t="s">
        <v>145</v>
      </c>
      <c r="B9" s="531" t="s">
        <v>178</v>
      </c>
      <c r="C9" s="531"/>
      <c r="D9" s="531"/>
      <c r="E9" s="531"/>
      <c r="F9" s="531"/>
      <c r="G9" s="531"/>
      <c r="H9" s="531"/>
      <c r="I9" s="531"/>
      <c r="J9" s="531"/>
      <c r="K9" s="531"/>
      <c r="L9" s="531"/>
    </row>
    <row r="10" spans="1:13" ht="42.75" customHeight="1" thickBot="1">
      <c r="A10" s="532"/>
      <c r="B10" s="531" t="s">
        <v>179</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42.75" customHeight="1" thickBot="1">
      <c r="A12" s="532"/>
      <c r="B12" s="531" t="s">
        <v>180</v>
      </c>
      <c r="C12" s="531"/>
      <c r="D12" s="531"/>
      <c r="E12" s="531"/>
      <c r="F12" s="531"/>
      <c r="G12" s="531"/>
      <c r="H12" s="531"/>
      <c r="I12" s="531"/>
      <c r="J12" s="531"/>
      <c r="K12" s="531"/>
      <c r="L12" s="531"/>
    </row>
    <row r="13" spans="1:13" ht="39" customHeight="1" thickBot="1">
      <c r="A13" s="532" t="s">
        <v>155</v>
      </c>
      <c r="B13" s="170" t="s">
        <v>181</v>
      </c>
      <c r="C13" s="533" t="s">
        <v>182</v>
      </c>
      <c r="D13" s="533"/>
      <c r="E13" s="533"/>
      <c r="F13" s="533"/>
      <c r="G13" s="533"/>
      <c r="H13" s="533"/>
      <c r="I13" s="533"/>
      <c r="J13" s="533"/>
      <c r="K13" s="533"/>
      <c r="L13" s="533"/>
    </row>
    <row r="14" spans="1:13" ht="39" customHeight="1" thickBot="1">
      <c r="A14" s="532"/>
      <c r="B14" s="170" t="s">
        <v>183</v>
      </c>
      <c r="C14" s="533" t="s">
        <v>184</v>
      </c>
      <c r="D14" s="533"/>
      <c r="E14" s="533"/>
      <c r="F14" s="533"/>
      <c r="G14" s="533"/>
      <c r="H14" s="533"/>
      <c r="I14" s="533"/>
      <c r="J14" s="533"/>
      <c r="K14" s="533"/>
      <c r="L14" s="533"/>
    </row>
    <row r="15" spans="1:13" ht="38.25" thickBot="1">
      <c r="A15" s="532"/>
      <c r="B15" s="170" t="s">
        <v>185</v>
      </c>
      <c r="C15" s="533" t="s">
        <v>186</v>
      </c>
      <c r="D15" s="533"/>
      <c r="E15" s="533"/>
      <c r="F15" s="533"/>
      <c r="G15" s="533"/>
      <c r="H15" s="533"/>
      <c r="I15" s="533"/>
      <c r="J15" s="533"/>
      <c r="K15" s="533"/>
      <c r="L15" s="533"/>
      <c r="M15" s="171"/>
    </row>
    <row r="17" spans="1:12" ht="15.75">
      <c r="A17" s="528" t="s">
        <v>120</v>
      </c>
      <c r="B17" s="528"/>
      <c r="C17" s="528"/>
      <c r="D17" s="528"/>
      <c r="E17" s="528"/>
      <c r="F17" s="528"/>
      <c r="G17" s="528"/>
      <c r="H17" s="528"/>
      <c r="I17" s="528"/>
      <c r="J17" s="528"/>
      <c r="K17" s="528"/>
      <c r="L17" s="528"/>
    </row>
    <row r="18" spans="1:12" ht="15">
      <c r="A18" s="172"/>
    </row>
    <row r="19" spans="1:12" ht="33" customHeight="1">
      <c r="A19" s="529" t="s">
        <v>187</v>
      </c>
      <c r="B19" s="529"/>
      <c r="C19" s="529"/>
      <c r="D19" s="529"/>
      <c r="E19" s="529"/>
      <c r="F19" s="529"/>
      <c r="G19" s="529"/>
      <c r="H19" s="529"/>
      <c r="I19" s="529"/>
      <c r="J19" s="529"/>
      <c r="K19" s="529"/>
      <c r="L19" s="529"/>
    </row>
    <row r="21" spans="1:12" ht="15.75" customHeight="1">
      <c r="A21" s="530" t="s">
        <v>90</v>
      </c>
      <c r="B21" s="530"/>
      <c r="C21" s="530"/>
      <c r="D21" s="530" t="s">
        <v>91</v>
      </c>
      <c r="E21" s="530"/>
      <c r="F21" s="530"/>
      <c r="G21" s="530"/>
      <c r="H21" s="530"/>
      <c r="I21" s="530" t="s">
        <v>163</v>
      </c>
      <c r="J21" s="530"/>
      <c r="K21" s="530"/>
      <c r="L21" s="530"/>
    </row>
    <row r="22" spans="1:12" ht="18.75" customHeight="1">
      <c r="A22" s="530"/>
      <c r="B22" s="530"/>
      <c r="C22" s="530"/>
      <c r="D22" s="530"/>
      <c r="E22" s="530"/>
      <c r="F22" s="530"/>
      <c r="G22" s="530"/>
      <c r="H22" s="530"/>
      <c r="I22" s="173" t="s">
        <v>92</v>
      </c>
      <c r="J22" s="173" t="s">
        <v>93</v>
      </c>
      <c r="K22" s="173" t="s">
        <v>94</v>
      </c>
      <c r="L22" s="173" t="s">
        <v>95</v>
      </c>
    </row>
    <row r="23" spans="1:12" s="175" customFormat="1" ht="20.100000000000001" customHeight="1">
      <c r="A23" s="524" t="s">
        <v>121</v>
      </c>
      <c r="B23" s="524"/>
      <c r="C23" s="524"/>
      <c r="D23" s="524" t="s">
        <v>122</v>
      </c>
      <c r="E23" s="524"/>
      <c r="F23" s="524"/>
      <c r="G23" s="524"/>
      <c r="H23" s="524"/>
      <c r="I23" s="174" t="str">
        <f>IF('Chantier 1'!$AU24&gt;=16,"X","")</f>
        <v>X</v>
      </c>
      <c r="J23" s="174" t="str">
        <f>IF(AND('Chantier 1'!$AU24&gt;=12,'Chantier 1'!$AU24&lt;16),"X","")</f>
        <v/>
      </c>
      <c r="K23" s="174" t="str">
        <f>IF(AND('Chantier 1'!$AU24&gt;=8,'Chantier 1'!$AU24&lt;12),"X","")</f>
        <v/>
      </c>
      <c r="L23" s="174" t="str">
        <f>IF(AND('Chantier 1'!$AU24&gt;=0,'Chantier 1'!$AU24&lt;8),"X","")</f>
        <v/>
      </c>
    </row>
    <row r="24" spans="1:12" s="175" customFormat="1" ht="20.100000000000001" customHeight="1">
      <c r="A24" s="524" t="s">
        <v>123</v>
      </c>
      <c r="B24" s="524"/>
      <c r="C24" s="524"/>
      <c r="D24" s="524" t="s">
        <v>124</v>
      </c>
      <c r="E24" s="524"/>
      <c r="F24" s="524"/>
      <c r="G24" s="524"/>
      <c r="H24" s="524"/>
      <c r="I24" s="174" t="str">
        <f>IF('Chantier 1'!$AU25&gt;=16,"X","")</f>
        <v>X</v>
      </c>
      <c r="J24" s="174" t="str">
        <f>IF(AND('Chantier 1'!$AU25&gt;=12,'Chantier 1'!$AU25&lt;16),"X","")</f>
        <v/>
      </c>
      <c r="K24" s="174" t="str">
        <f>IF(AND('Chantier 1'!$AU25&gt;=8,'Chantier 1'!$AU25&lt;12),"X","")</f>
        <v/>
      </c>
      <c r="L24" s="174" t="str">
        <f>IF(AND('Chantier 1'!$AU25&gt;=0,'Chantier 1'!$AU25&lt;8),"X","")</f>
        <v/>
      </c>
    </row>
    <row r="25" spans="1:12" s="175" customFormat="1" ht="20.100000000000001" customHeight="1">
      <c r="A25" s="524" t="s">
        <v>125</v>
      </c>
      <c r="B25" s="524"/>
      <c r="C25" s="524"/>
      <c r="D25" s="525" t="s">
        <v>126</v>
      </c>
      <c r="E25" s="526"/>
      <c r="F25" s="526"/>
      <c r="G25" s="526"/>
      <c r="H25" s="527"/>
      <c r="I25" s="174" t="str">
        <f>IF('Chantier 1'!$AU26&gt;=16,"X","")</f>
        <v>X</v>
      </c>
      <c r="J25" s="174" t="str">
        <f>IF(AND('Chantier 1'!$AU26&gt;=12,'Chantier 1'!$AU26&lt;16),"X","")</f>
        <v/>
      </c>
      <c r="K25" s="174" t="str">
        <f>IF(AND('Chantier 1'!$AU26&gt;=8,'Chantier 1'!$AU26&lt;12),"X","")</f>
        <v/>
      </c>
      <c r="L25" s="174" t="str">
        <f>IF(AND('Chantier 1'!$AU26&gt;=0,'Chantier 1'!$AU26&lt;8),"X","")</f>
        <v/>
      </c>
    </row>
    <row r="26" spans="1:12" s="175" customFormat="1" ht="20.100000000000001" customHeight="1">
      <c r="A26" s="524" t="s">
        <v>8</v>
      </c>
      <c r="B26" s="524"/>
      <c r="C26" s="524"/>
      <c r="D26" s="524" t="s">
        <v>127</v>
      </c>
      <c r="E26" s="524"/>
      <c r="F26" s="524"/>
      <c r="G26" s="524"/>
      <c r="H26" s="524"/>
      <c r="I26" s="174" t="str">
        <f>IF('Chantier 1'!$AU27&gt;=16,"X","")</f>
        <v>X</v>
      </c>
      <c r="J26" s="174" t="str">
        <f>IF(AND('Chantier 1'!$AU27&gt;=12,'Chantier 1'!$AU27&lt;16),"X","")</f>
        <v/>
      </c>
      <c r="K26" s="174" t="str">
        <f>IF(AND('Chantier 1'!$AU27&gt;=8,'Chantier 1'!$AU27&lt;12),"X","")</f>
        <v/>
      </c>
      <c r="L26" s="174" t="str">
        <f>IF(AND('Chantier 1'!$AU27&gt;=0,'Chantier 1'!$AU27&lt;8),"X","")</f>
        <v/>
      </c>
    </row>
    <row r="27" spans="1:12" ht="13.5" thickBot="1"/>
    <row r="28" spans="1:12" ht="19.5" thickBot="1">
      <c r="A28" s="559" t="s">
        <v>164</v>
      </c>
      <c r="B28" s="560"/>
      <c r="C28" s="560"/>
      <c r="D28" s="560"/>
      <c r="E28" s="560"/>
      <c r="F28" s="560"/>
      <c r="G28" s="560"/>
      <c r="H28" s="560"/>
      <c r="I28" s="560"/>
      <c r="J28" s="560"/>
      <c r="K28" s="560"/>
      <c r="L28" s="561"/>
    </row>
    <row r="30" spans="1:12">
      <c r="A30" s="562"/>
      <c r="B30" s="514"/>
      <c r="C30" s="514"/>
      <c r="D30" s="514"/>
      <c r="E30" s="514"/>
      <c r="F30" s="514"/>
      <c r="G30" s="514"/>
      <c r="H30" s="514"/>
      <c r="I30" s="514"/>
      <c r="J30" s="514"/>
      <c r="K30" s="514"/>
      <c r="L30" s="515"/>
    </row>
    <row r="31" spans="1:12">
      <c r="A31" s="516"/>
      <c r="B31" s="517"/>
      <c r="C31" s="517"/>
      <c r="D31" s="517"/>
      <c r="E31" s="517"/>
      <c r="F31" s="517"/>
      <c r="G31" s="517"/>
      <c r="H31" s="517"/>
      <c r="I31" s="517"/>
      <c r="J31" s="517"/>
      <c r="K31" s="517"/>
      <c r="L31" s="518"/>
    </row>
    <row r="32" spans="1:12">
      <c r="A32" s="516"/>
      <c r="B32" s="517"/>
      <c r="C32" s="517"/>
      <c r="D32" s="517"/>
      <c r="E32" s="517"/>
      <c r="F32" s="517"/>
      <c r="G32" s="517"/>
      <c r="H32" s="517"/>
      <c r="I32" s="517"/>
      <c r="J32" s="517"/>
      <c r="K32" s="517"/>
      <c r="L32" s="518"/>
    </row>
    <row r="33" spans="1:13">
      <c r="A33" s="516"/>
      <c r="B33" s="517"/>
      <c r="C33" s="517"/>
      <c r="D33" s="517"/>
      <c r="E33" s="517"/>
      <c r="F33" s="517"/>
      <c r="G33" s="517"/>
      <c r="H33" s="517"/>
      <c r="I33" s="517"/>
      <c r="J33" s="517"/>
      <c r="K33" s="517"/>
      <c r="L33" s="518"/>
    </row>
    <row r="34" spans="1:13">
      <c r="A34" s="516"/>
      <c r="B34" s="517"/>
      <c r="C34" s="517"/>
      <c r="D34" s="517"/>
      <c r="E34" s="517"/>
      <c r="F34" s="517"/>
      <c r="G34" s="517"/>
      <c r="H34" s="517"/>
      <c r="I34" s="517"/>
      <c r="J34" s="517"/>
      <c r="K34" s="517"/>
      <c r="L34" s="518"/>
    </row>
    <row r="35" spans="1:13">
      <c r="A35" s="516"/>
      <c r="B35" s="517"/>
      <c r="C35" s="517"/>
      <c r="D35" s="517"/>
      <c r="E35" s="517"/>
      <c r="F35" s="517"/>
      <c r="G35" s="517"/>
      <c r="H35" s="517"/>
      <c r="I35" s="517"/>
      <c r="J35" s="517"/>
      <c r="K35" s="517"/>
      <c r="L35" s="518"/>
    </row>
    <row r="36" spans="1:13">
      <c r="A36" s="519"/>
      <c r="B36" s="520"/>
      <c r="C36" s="520"/>
      <c r="D36" s="520"/>
      <c r="E36" s="520"/>
      <c r="F36" s="520"/>
      <c r="G36" s="520"/>
      <c r="H36" s="520"/>
      <c r="I36" s="520"/>
      <c r="J36" s="520"/>
      <c r="K36" s="520"/>
      <c r="L36" s="521"/>
    </row>
    <row r="37" spans="1:13" ht="13.5" thickBot="1"/>
    <row r="38" spans="1:13" ht="19.5" thickBot="1">
      <c r="A38" s="559" t="s">
        <v>188</v>
      </c>
      <c r="B38" s="560"/>
      <c r="C38" s="560"/>
      <c r="D38" s="560"/>
      <c r="E38" s="560"/>
      <c r="F38" s="560"/>
      <c r="G38" s="560"/>
      <c r="H38" s="560"/>
      <c r="I38" s="560"/>
      <c r="J38" s="560"/>
      <c r="K38" s="560"/>
      <c r="L38" s="561"/>
    </row>
    <row r="40" spans="1:13">
      <c r="A40" s="562"/>
      <c r="B40" s="514"/>
      <c r="C40" s="514"/>
      <c r="D40" s="514"/>
      <c r="E40" s="514"/>
      <c r="F40" s="514"/>
      <c r="G40" s="514"/>
      <c r="H40" s="514"/>
      <c r="I40" s="514"/>
      <c r="J40" s="514"/>
      <c r="K40" s="514"/>
      <c r="L40" s="515"/>
    </row>
    <row r="41" spans="1:13">
      <c r="A41" s="516"/>
      <c r="B41" s="517"/>
      <c r="C41" s="517"/>
      <c r="D41" s="517"/>
      <c r="E41" s="517"/>
      <c r="F41" s="517"/>
      <c r="G41" s="517"/>
      <c r="H41" s="517"/>
      <c r="I41" s="517"/>
      <c r="J41" s="517"/>
      <c r="K41" s="517"/>
      <c r="L41" s="518"/>
    </row>
    <row r="42" spans="1:13">
      <c r="A42" s="516"/>
      <c r="B42" s="517"/>
      <c r="C42" s="517"/>
      <c r="D42" s="517"/>
      <c r="E42" s="517"/>
      <c r="F42" s="517"/>
      <c r="G42" s="517"/>
      <c r="H42" s="517"/>
      <c r="I42" s="517"/>
      <c r="J42" s="517"/>
      <c r="K42" s="517"/>
      <c r="L42" s="518"/>
    </row>
    <row r="43" spans="1:13">
      <c r="A43" s="516"/>
      <c r="B43" s="517"/>
      <c r="C43" s="517"/>
      <c r="D43" s="517"/>
      <c r="E43" s="517"/>
      <c r="F43" s="517"/>
      <c r="G43" s="517"/>
      <c r="H43" s="517"/>
      <c r="I43" s="517"/>
      <c r="J43" s="517"/>
      <c r="K43" s="517"/>
      <c r="L43" s="518"/>
    </row>
    <row r="44" spans="1:13">
      <c r="A44" s="516"/>
      <c r="B44" s="517"/>
      <c r="C44" s="517"/>
      <c r="D44" s="517"/>
      <c r="E44" s="517"/>
      <c r="F44" s="517"/>
      <c r="G44" s="517"/>
      <c r="H44" s="517"/>
      <c r="I44" s="517"/>
      <c r="J44" s="517"/>
      <c r="K44" s="517"/>
      <c r="L44" s="518"/>
    </row>
    <row r="45" spans="1:13">
      <c r="A45" s="516"/>
      <c r="B45" s="517"/>
      <c r="C45" s="517"/>
      <c r="D45" s="517"/>
      <c r="E45" s="517"/>
      <c r="F45" s="517"/>
      <c r="G45" s="517"/>
      <c r="H45" s="517"/>
      <c r="I45" s="517"/>
      <c r="J45" s="517"/>
      <c r="K45" s="517"/>
      <c r="L45" s="518"/>
    </row>
    <row r="46" spans="1:13">
      <c r="A46" s="519"/>
      <c r="B46" s="520"/>
      <c r="C46" s="520"/>
      <c r="D46" s="520"/>
      <c r="E46" s="520"/>
      <c r="F46" s="520"/>
      <c r="G46" s="520"/>
      <c r="H46" s="520"/>
      <c r="I46" s="520"/>
      <c r="J46" s="520"/>
      <c r="K46" s="520"/>
      <c r="L46" s="521"/>
    </row>
    <row r="47" spans="1:13">
      <c r="M47" s="195"/>
    </row>
    <row r="48" spans="1:13" ht="15.75">
      <c r="A48" s="176" t="s">
        <v>165</v>
      </c>
      <c r="B48" s="177"/>
      <c r="C48" s="177"/>
      <c r="D48" s="177"/>
      <c r="E48" s="177"/>
      <c r="F48" s="177"/>
      <c r="G48" s="178"/>
      <c r="H48" s="522" t="s">
        <v>166</v>
      </c>
      <c r="I48" s="523"/>
      <c r="J48" s="523"/>
      <c r="K48" s="179" t="str">
        <f>'Chantier 1'!J105</f>
        <v xml:space="preserve"> </v>
      </c>
      <c r="L48" s="180" t="s">
        <v>13</v>
      </c>
      <c r="M48" s="195"/>
    </row>
    <row r="49" spans="1:13" ht="15.75">
      <c r="A49" s="181"/>
      <c r="B49" s="182"/>
      <c r="C49" s="182" t="str">
        <f>'Chantier 1'!$A$5</f>
        <v>XXXXXXX</v>
      </c>
      <c r="D49" s="182"/>
      <c r="E49" s="182"/>
      <c r="F49" s="182"/>
      <c r="G49" s="183"/>
      <c r="H49" s="184"/>
      <c r="I49" s="185"/>
      <c r="J49" s="185"/>
      <c r="K49" s="186"/>
      <c r="L49" s="187"/>
      <c r="M49" s="195"/>
    </row>
    <row r="50" spans="1:13" ht="15.75">
      <c r="A50" s="181"/>
      <c r="B50" s="182"/>
      <c r="C50" s="182" t="str">
        <f>'Chantier 1'!$A$6</f>
        <v>YYYYYYY</v>
      </c>
      <c r="D50" s="182"/>
      <c r="E50" s="182"/>
      <c r="F50" s="182"/>
      <c r="G50" s="183"/>
      <c r="H50" s="184"/>
      <c r="I50" s="185"/>
      <c r="J50" s="185"/>
      <c r="K50" s="186"/>
      <c r="L50" s="187"/>
      <c r="M50" s="195"/>
    </row>
    <row r="51" spans="1:13" ht="15.75">
      <c r="A51" s="181"/>
      <c r="B51" s="182"/>
      <c r="C51" s="182"/>
      <c r="D51" s="182"/>
      <c r="E51" s="182"/>
      <c r="F51" s="182"/>
      <c r="G51" s="183"/>
      <c r="H51" s="184"/>
      <c r="I51" s="185"/>
      <c r="J51" s="185"/>
      <c r="K51" s="186"/>
      <c r="L51" s="187"/>
      <c r="M51" s="195"/>
    </row>
    <row r="52" spans="1:13" ht="15.75">
      <c r="A52" s="188"/>
      <c r="B52" s="189"/>
      <c r="C52" s="189"/>
      <c r="D52" s="189"/>
      <c r="E52" s="189"/>
      <c r="F52" s="189"/>
      <c r="G52" s="190"/>
      <c r="H52" s="191"/>
      <c r="I52" s="192"/>
      <c r="J52" s="192"/>
      <c r="K52" s="193"/>
      <c r="L52" s="194"/>
      <c r="M52" s="195"/>
    </row>
    <row r="53" spans="1:13">
      <c r="A53" s="195"/>
      <c r="B53" s="195"/>
      <c r="C53" s="195"/>
      <c r="D53" s="195"/>
      <c r="E53" s="195"/>
      <c r="F53" s="195"/>
      <c r="G53" s="195"/>
      <c r="H53" s="195"/>
      <c r="I53" s="195"/>
      <c r="J53" s="195"/>
      <c r="K53" s="195"/>
      <c r="L53" s="195"/>
      <c r="M53" s="195"/>
    </row>
  </sheetData>
  <mergeCells count="37">
    <mergeCell ref="A1:C1"/>
    <mergeCell ref="D1:G1"/>
    <mergeCell ref="I1:L1"/>
    <mergeCell ref="B2:C2"/>
    <mergeCell ref="I2:L2"/>
    <mergeCell ref="A3:G4"/>
    <mergeCell ref="H3:L3"/>
    <mergeCell ref="H4:L4"/>
    <mergeCell ref="A6:L6"/>
    <mergeCell ref="B8:L8"/>
    <mergeCell ref="A9:A12"/>
    <mergeCell ref="B9:L9"/>
    <mergeCell ref="B10:L10"/>
    <mergeCell ref="B11:L11"/>
    <mergeCell ref="B12:L12"/>
    <mergeCell ref="A13:A15"/>
    <mergeCell ref="C13:L13"/>
    <mergeCell ref="C14:L14"/>
    <mergeCell ref="C15:L15"/>
    <mergeCell ref="A17:L17"/>
    <mergeCell ref="A19:L19"/>
    <mergeCell ref="A21:C22"/>
    <mergeCell ref="D21:H22"/>
    <mergeCell ref="I21:L21"/>
    <mergeCell ref="A23:C23"/>
    <mergeCell ref="D23:H23"/>
    <mergeCell ref="A24:C24"/>
    <mergeCell ref="D24:H24"/>
    <mergeCell ref="A38:L38"/>
    <mergeCell ref="A40:L46"/>
    <mergeCell ref="H48:J48"/>
    <mergeCell ref="A25:C25"/>
    <mergeCell ref="D25:H25"/>
    <mergeCell ref="A26:C26"/>
    <mergeCell ref="D26:H26"/>
    <mergeCell ref="A28:L28"/>
    <mergeCell ref="A30:L36"/>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rowBreaks count="1" manualBreakCount="1">
    <brk id="52" max="16383" man="1"/>
  </rowBreaks>
</worksheet>
</file>

<file path=xl/worksheets/sheet18.xml><?xml version="1.0" encoding="utf-8"?>
<worksheet xmlns="http://schemas.openxmlformats.org/spreadsheetml/2006/main" xmlns:r="http://schemas.openxmlformats.org/officeDocument/2006/relationships">
  <sheetPr>
    <pageSetUpPr fitToPage="1"/>
  </sheetPr>
  <dimension ref="A1:AN39"/>
  <sheetViews>
    <sheetView zoomScaleNormal="100" workbookViewId="0">
      <pane xSplit="8" ySplit="4" topLeftCell="I5" activePane="bottomRight" state="frozen"/>
      <selection pane="topRight" activeCell="I1" sqref="I1"/>
      <selection pane="bottomLeft" activeCell="A5" sqref="A5"/>
      <selection pane="bottomRight" activeCell="D16" sqref="D16:H19"/>
    </sheetView>
  </sheetViews>
  <sheetFormatPr baseColWidth="10" defaultRowHeight="12.75"/>
  <cols>
    <col min="3" max="3" width="6.7109375" customWidth="1"/>
    <col min="8" max="8" width="6.28515625" customWidth="1"/>
    <col min="9" max="40" width="2.85546875" style="3" customWidth="1"/>
    <col min="41" max="41" width="4.28515625" customWidth="1"/>
  </cols>
  <sheetData>
    <row r="1" spans="1:40" ht="15.75">
      <c r="A1" s="575" t="s">
        <v>129</v>
      </c>
      <c r="B1" s="575"/>
      <c r="C1" s="575"/>
      <c r="D1" s="575"/>
      <c r="E1" s="575"/>
      <c r="F1" s="575"/>
      <c r="G1" s="575"/>
      <c r="H1" s="575"/>
      <c r="I1" s="563"/>
      <c r="J1" s="564"/>
      <c r="K1" s="564"/>
      <c r="L1" s="565"/>
      <c r="M1" s="563"/>
      <c r="N1" s="564"/>
      <c r="O1" s="564"/>
      <c r="P1" s="565"/>
      <c r="Q1" s="563"/>
      <c r="R1" s="564"/>
      <c r="S1" s="564"/>
      <c r="T1" s="565"/>
      <c r="U1" s="563"/>
      <c r="V1" s="564"/>
      <c r="W1" s="564"/>
      <c r="X1" s="565"/>
      <c r="Y1" s="563"/>
      <c r="Z1" s="564"/>
      <c r="AA1" s="564"/>
      <c r="AB1" s="565"/>
      <c r="AC1" s="563"/>
      <c r="AD1" s="564"/>
      <c r="AE1" s="564"/>
      <c r="AF1" s="565"/>
      <c r="AG1" s="563"/>
      <c r="AH1" s="564"/>
      <c r="AI1" s="564"/>
      <c r="AJ1" s="565"/>
      <c r="AK1" s="563"/>
      <c r="AL1" s="564"/>
      <c r="AM1" s="564"/>
      <c r="AN1" s="565"/>
    </row>
    <row r="2" spans="1:40" ht="15">
      <c r="A2" s="2"/>
      <c r="I2" s="566"/>
      <c r="J2" s="564"/>
      <c r="K2" s="564"/>
      <c r="L2" s="565"/>
      <c r="M2" s="566"/>
      <c r="N2" s="564"/>
      <c r="O2" s="564"/>
      <c r="P2" s="565"/>
      <c r="Q2" s="566"/>
      <c r="R2" s="564"/>
      <c r="S2" s="564"/>
      <c r="T2" s="565"/>
      <c r="U2" s="566"/>
      <c r="V2" s="564"/>
      <c r="W2" s="564"/>
      <c r="X2" s="565"/>
      <c r="Y2" s="566"/>
      <c r="Z2" s="564"/>
      <c r="AA2" s="564"/>
      <c r="AB2" s="565"/>
      <c r="AC2" s="566"/>
      <c r="AD2" s="564"/>
      <c r="AE2" s="564"/>
      <c r="AF2" s="565"/>
      <c r="AG2" s="566"/>
      <c r="AH2" s="564"/>
      <c r="AI2" s="564"/>
      <c r="AJ2" s="565"/>
      <c r="AK2" s="566"/>
      <c r="AL2" s="564"/>
      <c r="AM2" s="564"/>
      <c r="AN2" s="565"/>
    </row>
    <row r="3" spans="1:40" ht="21" customHeight="1">
      <c r="A3" s="574" t="s">
        <v>131</v>
      </c>
      <c r="B3" s="574"/>
      <c r="C3" s="574"/>
      <c r="D3" s="574"/>
      <c r="E3" s="574"/>
      <c r="F3" s="574"/>
      <c r="G3" s="574"/>
      <c r="H3" s="574"/>
      <c r="I3" s="566"/>
      <c r="J3" s="564"/>
      <c r="K3" s="564"/>
      <c r="L3" s="565"/>
      <c r="M3" s="566"/>
      <c r="N3" s="564"/>
      <c r="O3" s="564"/>
      <c r="P3" s="565"/>
      <c r="Q3" s="566"/>
      <c r="R3" s="564"/>
      <c r="S3" s="564"/>
      <c r="T3" s="565"/>
      <c r="U3" s="566"/>
      <c r="V3" s="564"/>
      <c r="W3" s="564"/>
      <c r="X3" s="565"/>
      <c r="Y3" s="566"/>
      <c r="Z3" s="564"/>
      <c r="AA3" s="564"/>
      <c r="AB3" s="565"/>
      <c r="AC3" s="566"/>
      <c r="AD3" s="564"/>
      <c r="AE3" s="564"/>
      <c r="AF3" s="565"/>
      <c r="AG3" s="566"/>
      <c r="AH3" s="564"/>
      <c r="AI3" s="564"/>
      <c r="AJ3" s="565"/>
      <c r="AK3" s="566"/>
      <c r="AL3" s="564"/>
      <c r="AM3" s="564"/>
      <c r="AN3" s="565"/>
    </row>
    <row r="4" spans="1:40">
      <c r="I4" s="567"/>
      <c r="J4" s="568"/>
      <c r="K4" s="568"/>
      <c r="L4" s="569"/>
      <c r="M4" s="567"/>
      <c r="N4" s="568"/>
      <c r="O4" s="568"/>
      <c r="P4" s="569"/>
      <c r="Q4" s="567"/>
      <c r="R4" s="568"/>
      <c r="S4" s="568"/>
      <c r="T4" s="569"/>
      <c r="U4" s="567"/>
      <c r="V4" s="568"/>
      <c r="W4" s="568"/>
      <c r="X4" s="569"/>
      <c r="Y4" s="567"/>
      <c r="Z4" s="568"/>
      <c r="AA4" s="568"/>
      <c r="AB4" s="569"/>
      <c r="AC4" s="567"/>
      <c r="AD4" s="568"/>
      <c r="AE4" s="568"/>
      <c r="AF4" s="569"/>
      <c r="AG4" s="567"/>
      <c r="AH4" s="568"/>
      <c r="AI4" s="568"/>
      <c r="AJ4" s="569"/>
      <c r="AK4" s="567"/>
      <c r="AL4" s="568"/>
      <c r="AM4" s="568"/>
      <c r="AN4" s="569"/>
    </row>
    <row r="5" spans="1:40" ht="15" customHeight="1">
      <c r="A5" s="571" t="s">
        <v>90</v>
      </c>
      <c r="B5" s="572"/>
      <c r="C5" s="573"/>
      <c r="D5" s="571" t="s">
        <v>91</v>
      </c>
      <c r="E5" s="572"/>
      <c r="F5" s="572"/>
      <c r="G5" s="572"/>
      <c r="H5" s="573"/>
      <c r="I5" s="150" t="s">
        <v>92</v>
      </c>
      <c r="J5" s="141" t="s">
        <v>93</v>
      </c>
      <c r="K5" s="141" t="s">
        <v>94</v>
      </c>
      <c r="L5" s="151" t="s">
        <v>95</v>
      </c>
      <c r="M5" s="150" t="s">
        <v>92</v>
      </c>
      <c r="N5" s="141" t="s">
        <v>93</v>
      </c>
      <c r="O5" s="141" t="s">
        <v>94</v>
      </c>
      <c r="P5" s="151" t="s">
        <v>95</v>
      </c>
      <c r="Q5" s="150" t="s">
        <v>92</v>
      </c>
      <c r="R5" s="141" t="s">
        <v>93</v>
      </c>
      <c r="S5" s="141" t="s">
        <v>94</v>
      </c>
      <c r="T5" s="151" t="s">
        <v>95</v>
      </c>
      <c r="U5" s="150" t="s">
        <v>92</v>
      </c>
      <c r="V5" s="141" t="s">
        <v>93</v>
      </c>
      <c r="W5" s="141" t="s">
        <v>94</v>
      </c>
      <c r="X5" s="151" t="s">
        <v>95</v>
      </c>
      <c r="Y5" s="150" t="s">
        <v>92</v>
      </c>
      <c r="Z5" s="141" t="s">
        <v>93</v>
      </c>
      <c r="AA5" s="141" t="s">
        <v>94</v>
      </c>
      <c r="AB5" s="151" t="s">
        <v>95</v>
      </c>
      <c r="AC5" s="150" t="s">
        <v>92</v>
      </c>
      <c r="AD5" s="141" t="s">
        <v>93</v>
      </c>
      <c r="AE5" s="141" t="s">
        <v>94</v>
      </c>
      <c r="AF5" s="151" t="s">
        <v>95</v>
      </c>
      <c r="AG5" s="150" t="s">
        <v>92</v>
      </c>
      <c r="AH5" s="141" t="s">
        <v>93</v>
      </c>
      <c r="AI5" s="141" t="s">
        <v>94</v>
      </c>
      <c r="AJ5" s="151" t="s">
        <v>95</v>
      </c>
      <c r="AK5" s="150" t="s">
        <v>92</v>
      </c>
      <c r="AL5" s="141" t="s">
        <v>93</v>
      </c>
      <c r="AM5" s="141" t="s">
        <v>94</v>
      </c>
      <c r="AN5" s="151" t="s">
        <v>95</v>
      </c>
    </row>
    <row r="6" spans="1:40" ht="15.75">
      <c r="A6" s="570" t="s">
        <v>96</v>
      </c>
      <c r="B6" s="570"/>
      <c r="C6" s="570"/>
      <c r="D6" s="570" t="s">
        <v>97</v>
      </c>
      <c r="E6" s="570"/>
      <c r="F6" s="570"/>
      <c r="G6" s="570"/>
      <c r="H6" s="570"/>
      <c r="I6" s="152"/>
      <c r="J6" s="142"/>
      <c r="K6" s="142"/>
      <c r="L6" s="153"/>
      <c r="M6" s="152"/>
      <c r="N6" s="142"/>
      <c r="O6" s="142"/>
      <c r="P6" s="153"/>
      <c r="Q6" s="152"/>
      <c r="R6" s="142"/>
      <c r="S6" s="142"/>
      <c r="T6" s="153"/>
      <c r="U6" s="152"/>
      <c r="V6" s="142"/>
      <c r="W6" s="142"/>
      <c r="X6" s="153"/>
      <c r="Y6" s="152"/>
      <c r="Z6" s="142"/>
      <c r="AA6" s="142"/>
      <c r="AB6" s="153"/>
      <c r="AC6" s="152"/>
      <c r="AD6" s="142"/>
      <c r="AE6" s="142"/>
      <c r="AF6" s="153"/>
      <c r="AG6" s="152"/>
      <c r="AH6" s="142"/>
      <c r="AI6" s="142"/>
      <c r="AJ6" s="153"/>
      <c r="AK6" s="152"/>
      <c r="AL6" s="142"/>
      <c r="AM6" s="142"/>
      <c r="AN6" s="153"/>
    </row>
    <row r="7" spans="1:40" ht="15.75">
      <c r="A7" s="570" t="s">
        <v>5</v>
      </c>
      <c r="B7" s="570"/>
      <c r="C7" s="570"/>
      <c r="D7" s="570" t="s">
        <v>98</v>
      </c>
      <c r="E7" s="570"/>
      <c r="F7" s="570"/>
      <c r="G7" s="570"/>
      <c r="H7" s="570"/>
      <c r="I7" s="152"/>
      <c r="J7" s="142"/>
      <c r="K7" s="142"/>
      <c r="L7" s="153"/>
      <c r="M7" s="152"/>
      <c r="N7" s="142"/>
      <c r="O7" s="142"/>
      <c r="P7" s="153"/>
      <c r="Q7" s="152"/>
      <c r="R7" s="142"/>
      <c r="S7" s="142"/>
      <c r="T7" s="153"/>
      <c r="U7" s="152"/>
      <c r="V7" s="142"/>
      <c r="W7" s="142"/>
      <c r="X7" s="153"/>
      <c r="Y7" s="152"/>
      <c r="Z7" s="142"/>
      <c r="AA7" s="142"/>
      <c r="AB7" s="153"/>
      <c r="AC7" s="152"/>
      <c r="AD7" s="142"/>
      <c r="AE7" s="142"/>
      <c r="AF7" s="153"/>
      <c r="AG7" s="152"/>
      <c r="AH7" s="142"/>
      <c r="AI7" s="142"/>
      <c r="AJ7" s="153"/>
      <c r="AK7" s="152"/>
      <c r="AL7" s="142"/>
      <c r="AM7" s="142"/>
      <c r="AN7" s="153"/>
    </row>
    <row r="8" spans="1:40" ht="15.75">
      <c r="A8" s="570" t="s">
        <v>99</v>
      </c>
      <c r="B8" s="570"/>
      <c r="C8" s="570"/>
      <c r="D8" s="576" t="s">
        <v>100</v>
      </c>
      <c r="E8" s="577"/>
      <c r="F8" s="577"/>
      <c r="G8" s="577"/>
      <c r="H8" s="578"/>
      <c r="I8" s="152"/>
      <c r="J8" s="142"/>
      <c r="K8" s="142"/>
      <c r="L8" s="153"/>
      <c r="M8" s="152"/>
      <c r="N8" s="142"/>
      <c r="O8" s="142"/>
      <c r="P8" s="153"/>
      <c r="Q8" s="152"/>
      <c r="R8" s="142"/>
      <c r="S8" s="142"/>
      <c r="T8" s="153"/>
      <c r="U8" s="152"/>
      <c r="V8" s="142"/>
      <c r="W8" s="142"/>
      <c r="X8" s="153"/>
      <c r="Y8" s="152"/>
      <c r="Z8" s="142"/>
      <c r="AA8" s="142"/>
      <c r="AB8" s="153"/>
      <c r="AC8" s="152"/>
      <c r="AD8" s="142"/>
      <c r="AE8" s="142"/>
      <c r="AF8" s="153"/>
      <c r="AG8" s="152"/>
      <c r="AH8" s="142"/>
      <c r="AI8" s="142"/>
      <c r="AJ8" s="153"/>
      <c r="AK8" s="152"/>
      <c r="AL8" s="142"/>
      <c r="AM8" s="142"/>
      <c r="AN8" s="153"/>
    </row>
    <row r="9" spans="1:40" ht="15.75">
      <c r="A9" s="570" t="s">
        <v>101</v>
      </c>
      <c r="B9" s="570"/>
      <c r="C9" s="570"/>
      <c r="D9" s="570" t="s">
        <v>102</v>
      </c>
      <c r="E9" s="570"/>
      <c r="F9" s="570"/>
      <c r="G9" s="570"/>
      <c r="H9" s="570"/>
      <c r="I9" s="152"/>
      <c r="J9" s="142"/>
      <c r="K9" s="142"/>
      <c r="L9" s="153"/>
      <c r="M9" s="152"/>
      <c r="N9" s="142"/>
      <c r="O9" s="142"/>
      <c r="P9" s="153"/>
      <c r="Q9" s="152"/>
      <c r="R9" s="142"/>
      <c r="S9" s="142"/>
      <c r="T9" s="153"/>
      <c r="U9" s="152"/>
      <c r="V9" s="142"/>
      <c r="W9" s="142"/>
      <c r="X9" s="153"/>
      <c r="Y9" s="152"/>
      <c r="Z9" s="142"/>
      <c r="AA9" s="142"/>
      <c r="AB9" s="153"/>
      <c r="AC9" s="152"/>
      <c r="AD9" s="142"/>
      <c r="AE9" s="142"/>
      <c r="AF9" s="153"/>
      <c r="AG9" s="152"/>
      <c r="AH9" s="142"/>
      <c r="AI9" s="142"/>
      <c r="AJ9" s="153"/>
      <c r="AK9" s="152"/>
      <c r="AL9" s="142"/>
      <c r="AM9" s="142"/>
      <c r="AN9" s="153"/>
    </row>
    <row r="10" spans="1:40" ht="25.5" customHeight="1">
      <c r="I10" s="147"/>
      <c r="L10" s="146"/>
      <c r="M10" s="147"/>
      <c r="P10" s="146"/>
      <c r="Q10" s="147"/>
      <c r="T10" s="146"/>
      <c r="U10" s="147"/>
      <c r="X10" s="146"/>
      <c r="Y10" s="147"/>
      <c r="AB10" s="146"/>
      <c r="AC10" s="147"/>
      <c r="AF10" s="146"/>
      <c r="AG10" s="147"/>
      <c r="AJ10" s="146"/>
      <c r="AK10" s="147"/>
      <c r="AN10" s="146"/>
    </row>
    <row r="11" spans="1:40" ht="15.75">
      <c r="A11" s="575" t="s">
        <v>128</v>
      </c>
      <c r="B11" s="575"/>
      <c r="C11" s="575"/>
      <c r="D11" s="575"/>
      <c r="E11" s="575"/>
      <c r="F11" s="575"/>
      <c r="G11" s="575"/>
      <c r="H11" s="575"/>
      <c r="I11" s="145"/>
      <c r="J11" s="143"/>
      <c r="K11" s="143"/>
      <c r="L11" s="154"/>
      <c r="M11" s="145"/>
      <c r="N11" s="143"/>
      <c r="O11" s="143"/>
      <c r="P11" s="154"/>
      <c r="Q11" s="145"/>
      <c r="R11" s="143"/>
      <c r="S11" s="143"/>
      <c r="T11" s="154"/>
      <c r="U11" s="145"/>
      <c r="V11" s="143"/>
      <c r="W11" s="143"/>
      <c r="X11" s="154"/>
      <c r="Y11" s="145"/>
      <c r="Z11" s="143"/>
      <c r="AA11" s="143"/>
      <c r="AB11" s="154"/>
      <c r="AC11" s="145"/>
      <c r="AD11" s="143"/>
      <c r="AE11" s="143"/>
      <c r="AF11" s="154"/>
      <c r="AG11" s="145"/>
      <c r="AH11" s="143"/>
      <c r="AI11" s="143"/>
      <c r="AJ11" s="154"/>
      <c r="AK11" s="145"/>
      <c r="AL11" s="143"/>
      <c r="AM11" s="143"/>
      <c r="AN11" s="154"/>
    </row>
    <row r="12" spans="1:40">
      <c r="I12" s="147"/>
      <c r="L12" s="146"/>
      <c r="M12" s="147"/>
      <c r="P12" s="146"/>
      <c r="Q12" s="147"/>
      <c r="T12" s="146"/>
      <c r="U12" s="147"/>
      <c r="X12" s="146"/>
      <c r="Y12" s="147"/>
      <c r="AB12" s="146"/>
      <c r="AC12" s="147"/>
      <c r="AF12" s="146"/>
      <c r="AG12" s="147"/>
      <c r="AJ12" s="146"/>
      <c r="AK12" s="147"/>
      <c r="AN12" s="146"/>
    </row>
    <row r="13" spans="1:40" ht="15">
      <c r="A13" s="574" t="s">
        <v>130</v>
      </c>
      <c r="B13" s="574"/>
      <c r="C13" s="574"/>
      <c r="D13" s="574"/>
      <c r="E13" s="574"/>
      <c r="F13" s="574"/>
      <c r="G13" s="574"/>
      <c r="H13" s="574"/>
      <c r="I13" s="148"/>
      <c r="J13" s="144"/>
      <c r="K13" s="144"/>
      <c r="L13" s="149"/>
      <c r="M13" s="148"/>
      <c r="N13" s="144"/>
      <c r="O13" s="144"/>
      <c r="P13" s="149"/>
      <c r="Q13" s="148"/>
      <c r="R13" s="144"/>
      <c r="S13" s="144"/>
      <c r="T13" s="149"/>
      <c r="U13" s="148"/>
      <c r="V13" s="144"/>
      <c r="W13" s="144"/>
      <c r="X13" s="149"/>
      <c r="Y13" s="148"/>
      <c r="Z13" s="144"/>
      <c r="AA13" s="144"/>
      <c r="AB13" s="149"/>
      <c r="AC13" s="148"/>
      <c r="AD13" s="144"/>
      <c r="AE13" s="144"/>
      <c r="AF13" s="149"/>
      <c r="AG13" s="148"/>
      <c r="AH13" s="144"/>
      <c r="AI13" s="144"/>
      <c r="AJ13" s="149"/>
      <c r="AK13" s="148"/>
      <c r="AL13" s="144"/>
      <c r="AM13" s="144"/>
      <c r="AN13" s="149"/>
    </row>
    <row r="14" spans="1:40">
      <c r="I14" s="147"/>
      <c r="L14" s="146"/>
      <c r="M14" s="147"/>
      <c r="P14" s="146"/>
      <c r="Q14" s="147"/>
      <c r="T14" s="146"/>
      <c r="U14" s="147"/>
      <c r="X14" s="146"/>
      <c r="Y14" s="147"/>
      <c r="AB14" s="146"/>
      <c r="AC14" s="147"/>
      <c r="AF14" s="146"/>
      <c r="AG14" s="147"/>
      <c r="AJ14" s="146"/>
      <c r="AK14" s="147"/>
      <c r="AN14" s="146"/>
    </row>
    <row r="15" spans="1:40" ht="15" customHeight="1">
      <c r="A15" s="571" t="s">
        <v>90</v>
      </c>
      <c r="B15" s="572"/>
      <c r="C15" s="573"/>
      <c r="D15" s="571" t="s">
        <v>91</v>
      </c>
      <c r="E15" s="572"/>
      <c r="F15" s="572"/>
      <c r="G15" s="572"/>
      <c r="H15" s="573"/>
      <c r="I15" s="150" t="s">
        <v>92</v>
      </c>
      <c r="J15" s="141" t="s">
        <v>93</v>
      </c>
      <c r="K15" s="141" t="s">
        <v>94</v>
      </c>
      <c r="L15" s="151" t="s">
        <v>95</v>
      </c>
      <c r="M15" s="150" t="s">
        <v>92</v>
      </c>
      <c r="N15" s="141" t="s">
        <v>93</v>
      </c>
      <c r="O15" s="141" t="s">
        <v>94</v>
      </c>
      <c r="P15" s="151" t="s">
        <v>95</v>
      </c>
      <c r="Q15" s="150" t="s">
        <v>92</v>
      </c>
      <c r="R15" s="141" t="s">
        <v>93</v>
      </c>
      <c r="S15" s="141" t="s">
        <v>94</v>
      </c>
      <c r="T15" s="151" t="s">
        <v>95</v>
      </c>
      <c r="U15" s="150" t="s">
        <v>92</v>
      </c>
      <c r="V15" s="141" t="s">
        <v>93</v>
      </c>
      <c r="W15" s="141" t="s">
        <v>94</v>
      </c>
      <c r="X15" s="151" t="s">
        <v>95</v>
      </c>
      <c r="Y15" s="150" t="s">
        <v>92</v>
      </c>
      <c r="Z15" s="141" t="s">
        <v>93</v>
      </c>
      <c r="AA15" s="141" t="s">
        <v>94</v>
      </c>
      <c r="AB15" s="151" t="s">
        <v>95</v>
      </c>
      <c r="AC15" s="150" t="s">
        <v>92</v>
      </c>
      <c r="AD15" s="141" t="s">
        <v>93</v>
      </c>
      <c r="AE15" s="141" t="s">
        <v>94</v>
      </c>
      <c r="AF15" s="151" t="s">
        <v>95</v>
      </c>
      <c r="AG15" s="150" t="s">
        <v>92</v>
      </c>
      <c r="AH15" s="141" t="s">
        <v>93</v>
      </c>
      <c r="AI15" s="141" t="s">
        <v>94</v>
      </c>
      <c r="AJ15" s="151" t="s">
        <v>95</v>
      </c>
      <c r="AK15" s="150" t="s">
        <v>92</v>
      </c>
      <c r="AL15" s="141" t="s">
        <v>93</v>
      </c>
      <c r="AM15" s="141" t="s">
        <v>94</v>
      </c>
      <c r="AN15" s="151" t="s">
        <v>95</v>
      </c>
    </row>
    <row r="16" spans="1:40" ht="15.75">
      <c r="A16" s="570" t="s">
        <v>103</v>
      </c>
      <c r="B16" s="570"/>
      <c r="C16" s="570"/>
      <c r="D16" s="570" t="s">
        <v>104</v>
      </c>
      <c r="E16" s="570"/>
      <c r="F16" s="570"/>
      <c r="G16" s="570"/>
      <c r="H16" s="570"/>
      <c r="I16" s="152"/>
      <c r="J16" s="142"/>
      <c r="K16" s="142"/>
      <c r="L16" s="153"/>
      <c r="M16" s="152"/>
      <c r="N16" s="142"/>
      <c r="O16" s="142"/>
      <c r="P16" s="153"/>
      <c r="Q16" s="152"/>
      <c r="R16" s="142"/>
      <c r="S16" s="142"/>
      <c r="T16" s="153"/>
      <c r="U16" s="152"/>
      <c r="V16" s="142"/>
      <c r="W16" s="142" t="str">
        <f>IF(AND('[1]Criteres CCF2'!AB30&gt;=8,'[1]Criteres CCF2'!AB30&lt;12),"X","")</f>
        <v/>
      </c>
      <c r="X16" s="153"/>
      <c r="Y16" s="152"/>
      <c r="Z16" s="142" t="str">
        <f>IF(AND('[1]Criteres CCF2'!AF30&gt;=12,'[1]Criteres CCF2'!AF30&lt;16),"X","")</f>
        <v/>
      </c>
      <c r="AA16" s="142" t="str">
        <f>IF(AND('[1]Criteres CCF2'!AF30&gt;=8,'[1]Criteres CCF2'!AF30&lt;12),"X","")</f>
        <v/>
      </c>
      <c r="AB16" s="153"/>
      <c r="AC16" s="152"/>
      <c r="AD16" s="142" t="str">
        <f>IF(AND('[1]Criteres CCF2'!AJ30&gt;=12,'[1]Criteres CCF2'!AJ30&lt;16),"X","")</f>
        <v/>
      </c>
      <c r="AE16" s="142" t="str">
        <f>IF(AND('[1]Criteres CCF2'!AJ30&gt;=8,'[1]Criteres CCF2'!AJ30&lt;12),"X","")</f>
        <v/>
      </c>
      <c r="AF16" s="153"/>
      <c r="AG16" s="152"/>
      <c r="AH16" s="142" t="str">
        <f>IF(AND('[1]Criteres CCF2'!AN30&gt;=12,'[1]Criteres CCF2'!AN30&lt;16),"X","")</f>
        <v/>
      </c>
      <c r="AI16" s="142" t="str">
        <f>IF(AND('[1]Criteres CCF2'!AN30&gt;=8,'[1]Criteres CCF2'!AN30&lt;12),"X","")</f>
        <v/>
      </c>
      <c r="AJ16" s="153"/>
      <c r="AK16" s="152"/>
      <c r="AL16" s="142" t="str">
        <f>IF(AND('[1]Criteres CCF2'!AR30&gt;=12,'[1]Criteres CCF2'!AR30&lt;16),"X","")</f>
        <v/>
      </c>
      <c r="AM16" s="142" t="str">
        <f>IF(AND('[1]Criteres CCF2'!AR30&gt;=8,'[1]Criteres CCF2'!AR30&lt;12),"X","")</f>
        <v/>
      </c>
      <c r="AN16" s="153"/>
    </row>
    <row r="17" spans="1:40" ht="15.75">
      <c r="A17" s="570" t="s">
        <v>105</v>
      </c>
      <c r="B17" s="570"/>
      <c r="C17" s="570"/>
      <c r="D17" s="570" t="s">
        <v>106</v>
      </c>
      <c r="E17" s="570"/>
      <c r="F17" s="570"/>
      <c r="G17" s="570"/>
      <c r="H17" s="570"/>
      <c r="I17" s="152"/>
      <c r="J17" s="142"/>
      <c r="K17" s="142"/>
      <c r="L17" s="153"/>
      <c r="M17" s="152"/>
      <c r="N17" s="142"/>
      <c r="O17" s="142"/>
      <c r="P17" s="153"/>
      <c r="Q17" s="152"/>
      <c r="R17" s="142"/>
      <c r="S17" s="142"/>
      <c r="T17" s="153"/>
      <c r="U17" s="152"/>
      <c r="V17" s="142"/>
      <c r="W17" s="142" t="str">
        <f>IF(AND('[1]Criteres CCF2'!AB31&gt;=8,'[1]Criteres CCF2'!AB31&lt;12),"X","")</f>
        <v/>
      </c>
      <c r="X17" s="153"/>
      <c r="Y17" s="152"/>
      <c r="Z17" s="142" t="str">
        <f>IF(AND('[1]Criteres CCF2'!AF31&gt;=12,'[1]Criteres CCF2'!AF31&lt;16),"X","")</f>
        <v/>
      </c>
      <c r="AA17" s="142" t="str">
        <f>IF(AND('[1]Criteres CCF2'!AF31&gt;=8,'[1]Criteres CCF2'!AF31&lt;12),"X","")</f>
        <v/>
      </c>
      <c r="AB17" s="153"/>
      <c r="AC17" s="152"/>
      <c r="AD17" s="142" t="str">
        <f>IF(AND('[1]Criteres CCF2'!AJ31&gt;=12,'[1]Criteres CCF2'!AJ31&lt;16),"X","")</f>
        <v/>
      </c>
      <c r="AE17" s="142" t="str">
        <f>IF(AND('[1]Criteres CCF2'!AJ31&gt;=8,'[1]Criteres CCF2'!AJ31&lt;12),"X","")</f>
        <v/>
      </c>
      <c r="AF17" s="153"/>
      <c r="AG17" s="152"/>
      <c r="AH17" s="142" t="str">
        <f>IF(AND('[1]Criteres CCF2'!AN31&gt;=12,'[1]Criteres CCF2'!AN31&lt;16),"X","")</f>
        <v/>
      </c>
      <c r="AI17" s="142" t="str">
        <f>IF(AND('[1]Criteres CCF2'!AN31&gt;=8,'[1]Criteres CCF2'!AN31&lt;12),"X","")</f>
        <v/>
      </c>
      <c r="AJ17" s="153"/>
      <c r="AK17" s="152"/>
      <c r="AL17" s="142" t="str">
        <f>IF(AND('[1]Criteres CCF2'!AR31&gt;=12,'[1]Criteres CCF2'!AR31&lt;16),"X","")</f>
        <v/>
      </c>
      <c r="AM17" s="142" t="str">
        <f>IF(AND('[1]Criteres CCF2'!AR31&gt;=8,'[1]Criteres CCF2'!AR31&lt;12),"X","")</f>
        <v/>
      </c>
      <c r="AN17" s="153"/>
    </row>
    <row r="18" spans="1:40" ht="15.75">
      <c r="A18" s="570" t="s">
        <v>107</v>
      </c>
      <c r="B18" s="570"/>
      <c r="C18" s="570"/>
      <c r="D18" s="576" t="s">
        <v>108</v>
      </c>
      <c r="E18" s="577"/>
      <c r="F18" s="577"/>
      <c r="G18" s="577"/>
      <c r="H18" s="578"/>
      <c r="I18" s="152"/>
      <c r="J18" s="142"/>
      <c r="K18" s="142"/>
      <c r="L18" s="153"/>
      <c r="M18" s="152"/>
      <c r="N18" s="142"/>
      <c r="O18" s="142"/>
      <c r="P18" s="153"/>
      <c r="Q18" s="152"/>
      <c r="R18" s="142"/>
      <c r="S18" s="142"/>
      <c r="T18" s="153"/>
      <c r="U18" s="152"/>
      <c r="V18" s="142"/>
      <c r="W18" s="142" t="str">
        <f>IF(AND('[1]Criteres CCF2'!AB32&gt;=8,'[1]Criteres CCF2'!AB32&lt;12),"X","")</f>
        <v/>
      </c>
      <c r="X18" s="153"/>
      <c r="Y18" s="152"/>
      <c r="Z18" s="142" t="str">
        <f>IF(AND('[1]Criteres CCF2'!AF32&gt;=12,'[1]Criteres CCF2'!AF32&lt;16),"X","")</f>
        <v/>
      </c>
      <c r="AA18" s="142" t="str">
        <f>IF(AND('[1]Criteres CCF2'!AF32&gt;=8,'[1]Criteres CCF2'!AF32&lt;12),"X","")</f>
        <v/>
      </c>
      <c r="AB18" s="153"/>
      <c r="AC18" s="152"/>
      <c r="AD18" s="142" t="str">
        <f>IF(AND('[1]Criteres CCF2'!AJ32&gt;=12,'[1]Criteres CCF2'!AJ32&lt;16),"X","")</f>
        <v/>
      </c>
      <c r="AE18" s="142" t="str">
        <f>IF(AND('[1]Criteres CCF2'!AJ32&gt;=8,'[1]Criteres CCF2'!AJ32&lt;12),"X","")</f>
        <v/>
      </c>
      <c r="AF18" s="153"/>
      <c r="AG18" s="152"/>
      <c r="AH18" s="142" t="str">
        <f>IF(AND('[1]Criteres CCF2'!AN32&gt;=12,'[1]Criteres CCF2'!AN32&lt;16),"X","")</f>
        <v/>
      </c>
      <c r="AI18" s="142" t="str">
        <f>IF(AND('[1]Criteres CCF2'!AN32&gt;=8,'[1]Criteres CCF2'!AN32&lt;12),"X","")</f>
        <v/>
      </c>
      <c r="AJ18" s="153"/>
      <c r="AK18" s="152"/>
      <c r="AL18" s="142" t="str">
        <f>IF(AND('[1]Criteres CCF2'!AR32&gt;=12,'[1]Criteres CCF2'!AR32&lt;16),"X","")</f>
        <v/>
      </c>
      <c r="AM18" s="142" t="str">
        <f>IF(AND('[1]Criteres CCF2'!AR32&gt;=8,'[1]Criteres CCF2'!AR32&lt;12),"X","")</f>
        <v/>
      </c>
      <c r="AN18" s="153"/>
    </row>
    <row r="19" spans="1:40" ht="15.75">
      <c r="A19" s="570" t="s">
        <v>109</v>
      </c>
      <c r="B19" s="570"/>
      <c r="C19" s="570"/>
      <c r="D19" s="570" t="s">
        <v>110</v>
      </c>
      <c r="E19" s="570"/>
      <c r="F19" s="570"/>
      <c r="G19" s="570"/>
      <c r="H19" s="570"/>
      <c r="I19" s="152"/>
      <c r="J19" s="142"/>
      <c r="K19" s="142"/>
      <c r="L19" s="153"/>
      <c r="M19" s="152"/>
      <c r="N19" s="142"/>
      <c r="O19" s="142"/>
      <c r="P19" s="153"/>
      <c r="Q19" s="152"/>
      <c r="R19" s="142"/>
      <c r="S19" s="142"/>
      <c r="T19" s="153"/>
      <c r="U19" s="152"/>
      <c r="V19" s="142"/>
      <c r="W19" s="142" t="str">
        <f>IF(AND('[1]Criteres CCF2'!AB33&gt;=8,'[1]Criteres CCF2'!AB33&lt;12),"X","")</f>
        <v/>
      </c>
      <c r="X19" s="153"/>
      <c r="Y19" s="152"/>
      <c r="Z19" s="142" t="str">
        <f>IF(AND('[1]Criteres CCF2'!AF33&gt;=12,'[1]Criteres CCF2'!AF33&lt;16),"X","")</f>
        <v/>
      </c>
      <c r="AA19" s="142" t="str">
        <f>IF(AND('[1]Criteres CCF2'!AF33&gt;=8,'[1]Criteres CCF2'!AF33&lt;12),"X","")</f>
        <v/>
      </c>
      <c r="AB19" s="153"/>
      <c r="AC19" s="152"/>
      <c r="AD19" s="142" t="str">
        <f>IF(AND('[1]Criteres CCF2'!AJ33&gt;=12,'[1]Criteres CCF2'!AJ33&lt;16),"X","")</f>
        <v/>
      </c>
      <c r="AE19" s="142" t="str">
        <f>IF(AND('[1]Criteres CCF2'!AJ33&gt;=8,'[1]Criteres CCF2'!AJ33&lt;12),"X","")</f>
        <v/>
      </c>
      <c r="AF19" s="153"/>
      <c r="AG19" s="152"/>
      <c r="AH19" s="142" t="str">
        <f>IF(AND('[1]Criteres CCF2'!AN33&gt;=12,'[1]Criteres CCF2'!AN33&lt;16),"X","")</f>
        <v/>
      </c>
      <c r="AI19" s="142" t="str">
        <f>IF(AND('[1]Criteres CCF2'!AN33&gt;=8,'[1]Criteres CCF2'!AN33&lt;12),"X","")</f>
        <v/>
      </c>
      <c r="AJ19" s="153"/>
      <c r="AK19" s="152"/>
      <c r="AL19" s="142" t="str">
        <f>IF(AND('[1]Criteres CCF2'!AR33&gt;=12,'[1]Criteres CCF2'!AR33&lt;16),"X","")</f>
        <v/>
      </c>
      <c r="AM19" s="142" t="str">
        <f>IF(AND('[1]Criteres CCF2'!AR33&gt;=8,'[1]Criteres CCF2'!AR33&lt;12),"X","")</f>
        <v/>
      </c>
      <c r="AN19" s="153"/>
    </row>
    <row r="20" spans="1:40">
      <c r="I20" s="147"/>
      <c r="L20" s="146"/>
      <c r="M20" s="147"/>
      <c r="P20" s="146"/>
      <c r="Q20" s="147"/>
      <c r="T20" s="146"/>
      <c r="U20" s="147"/>
      <c r="X20" s="146"/>
      <c r="Y20" s="147"/>
      <c r="AB20" s="146"/>
      <c r="AC20" s="147"/>
      <c r="AF20" s="146"/>
      <c r="AG20" s="147"/>
      <c r="AJ20" s="146"/>
      <c r="AK20" s="147"/>
      <c r="AN20" s="146"/>
    </row>
    <row r="21" spans="1:40" ht="15.75">
      <c r="A21" s="575" t="s">
        <v>111</v>
      </c>
      <c r="B21" s="575"/>
      <c r="C21" s="575"/>
      <c r="D21" s="575"/>
      <c r="E21" s="575"/>
      <c r="F21" s="575"/>
      <c r="G21" s="575"/>
      <c r="H21" s="575"/>
      <c r="I21" s="145"/>
      <c r="J21" s="143"/>
      <c r="K21" s="143"/>
      <c r="L21" s="154"/>
      <c r="M21" s="145"/>
      <c r="N21" s="143"/>
      <c r="O21" s="143"/>
      <c r="P21" s="154"/>
      <c r="Q21" s="145"/>
      <c r="R21" s="143"/>
      <c r="S21" s="143"/>
      <c r="T21" s="154"/>
      <c r="U21" s="145"/>
      <c r="V21" s="143"/>
      <c r="W21" s="143"/>
      <c r="X21" s="154"/>
      <c r="Y21" s="145"/>
      <c r="Z21" s="143"/>
      <c r="AA21" s="143"/>
      <c r="AB21" s="154"/>
      <c r="AC21" s="145"/>
      <c r="AD21" s="143"/>
      <c r="AE21" s="143"/>
      <c r="AF21" s="154"/>
      <c r="AG21" s="145"/>
      <c r="AH21" s="143"/>
      <c r="AI21" s="143"/>
      <c r="AJ21" s="154"/>
      <c r="AK21" s="145"/>
      <c r="AL21" s="143"/>
      <c r="AM21" s="143"/>
      <c r="AN21" s="154"/>
    </row>
    <row r="22" spans="1:40" ht="5.25" customHeight="1">
      <c r="A22" s="2"/>
      <c r="I22" s="147"/>
      <c r="L22" s="146"/>
      <c r="M22" s="147"/>
      <c r="P22" s="146"/>
      <c r="Q22" s="147"/>
      <c r="T22" s="146"/>
      <c r="U22" s="147"/>
      <c r="X22" s="146"/>
      <c r="Y22" s="147"/>
      <c r="AB22" s="146"/>
      <c r="AC22" s="147"/>
      <c r="AF22" s="146"/>
      <c r="AG22" s="147"/>
      <c r="AJ22" s="146"/>
      <c r="AK22" s="147"/>
      <c r="AN22" s="146"/>
    </row>
    <row r="23" spans="1:40" ht="15" customHeight="1">
      <c r="A23" s="579" t="s">
        <v>132</v>
      </c>
      <c r="B23" s="580"/>
      <c r="C23" s="580"/>
      <c r="D23" s="580"/>
      <c r="E23" s="580"/>
      <c r="F23" s="580"/>
      <c r="G23" s="580"/>
      <c r="H23" s="580"/>
      <c r="I23" s="148"/>
      <c r="J23" s="144"/>
      <c r="K23" s="144"/>
      <c r="L23" s="149"/>
      <c r="M23" s="148"/>
      <c r="N23" s="144"/>
      <c r="O23" s="144"/>
      <c r="P23" s="149"/>
      <c r="Q23" s="148"/>
      <c r="R23" s="144"/>
      <c r="S23" s="144"/>
      <c r="T23" s="149"/>
      <c r="U23" s="148"/>
      <c r="V23" s="144"/>
      <c r="W23" s="144"/>
      <c r="X23" s="149"/>
      <c r="Y23" s="148"/>
      <c r="Z23" s="144"/>
      <c r="AA23" s="144"/>
      <c r="AB23" s="149"/>
      <c r="AC23" s="148"/>
      <c r="AD23" s="144"/>
      <c r="AE23" s="144"/>
      <c r="AF23" s="149"/>
      <c r="AG23" s="148"/>
      <c r="AH23" s="144"/>
      <c r="AI23" s="144"/>
      <c r="AJ23" s="149"/>
      <c r="AK23" s="148"/>
      <c r="AL23" s="144"/>
      <c r="AM23" s="144"/>
      <c r="AN23" s="149"/>
    </row>
    <row r="24" spans="1:40">
      <c r="I24" s="147"/>
      <c r="L24" s="146"/>
      <c r="M24" s="147"/>
      <c r="P24" s="146"/>
      <c r="Q24" s="147"/>
      <c r="T24" s="146"/>
      <c r="U24" s="147"/>
      <c r="X24" s="146"/>
      <c r="Y24" s="147"/>
      <c r="AB24" s="146"/>
      <c r="AC24" s="147"/>
      <c r="AF24" s="146"/>
      <c r="AG24" s="147"/>
      <c r="AJ24" s="146"/>
      <c r="AK24" s="147"/>
      <c r="AN24" s="146"/>
    </row>
    <row r="25" spans="1:40" ht="15" customHeight="1">
      <c r="A25" s="571" t="s">
        <v>90</v>
      </c>
      <c r="B25" s="572"/>
      <c r="C25" s="573"/>
      <c r="D25" s="571" t="s">
        <v>91</v>
      </c>
      <c r="E25" s="572"/>
      <c r="F25" s="572"/>
      <c r="G25" s="572"/>
      <c r="H25" s="573"/>
      <c r="I25" s="150" t="s">
        <v>92</v>
      </c>
      <c r="J25" s="141" t="s">
        <v>93</v>
      </c>
      <c r="K25" s="141" t="s">
        <v>94</v>
      </c>
      <c r="L25" s="151" t="s">
        <v>95</v>
      </c>
      <c r="M25" s="150" t="s">
        <v>92</v>
      </c>
      <c r="N25" s="141" t="s">
        <v>93</v>
      </c>
      <c r="O25" s="141" t="s">
        <v>94</v>
      </c>
      <c r="P25" s="151" t="s">
        <v>95</v>
      </c>
      <c r="Q25" s="150" t="s">
        <v>92</v>
      </c>
      <c r="R25" s="141" t="s">
        <v>93</v>
      </c>
      <c r="S25" s="141" t="s">
        <v>94</v>
      </c>
      <c r="T25" s="151" t="s">
        <v>95</v>
      </c>
      <c r="U25" s="150" t="s">
        <v>92</v>
      </c>
      <c r="V25" s="141" t="s">
        <v>93</v>
      </c>
      <c r="W25" s="141" t="s">
        <v>94</v>
      </c>
      <c r="X25" s="151" t="s">
        <v>95</v>
      </c>
      <c r="Y25" s="150" t="s">
        <v>92</v>
      </c>
      <c r="Z25" s="141" t="s">
        <v>93</v>
      </c>
      <c r="AA25" s="141" t="s">
        <v>94</v>
      </c>
      <c r="AB25" s="151" t="s">
        <v>95</v>
      </c>
      <c r="AC25" s="150" t="s">
        <v>92</v>
      </c>
      <c r="AD25" s="141" t="s">
        <v>93</v>
      </c>
      <c r="AE25" s="141" t="s">
        <v>94</v>
      </c>
      <c r="AF25" s="151" t="s">
        <v>95</v>
      </c>
      <c r="AG25" s="150" t="s">
        <v>92</v>
      </c>
      <c r="AH25" s="141" t="s">
        <v>93</v>
      </c>
      <c r="AI25" s="141" t="s">
        <v>94</v>
      </c>
      <c r="AJ25" s="151" t="s">
        <v>95</v>
      </c>
      <c r="AK25" s="150" t="s">
        <v>92</v>
      </c>
      <c r="AL25" s="141" t="s">
        <v>93</v>
      </c>
      <c r="AM25" s="141" t="s">
        <v>94</v>
      </c>
      <c r="AN25" s="151" t="s">
        <v>95</v>
      </c>
    </row>
    <row r="26" spans="1:40" ht="15.75">
      <c r="A26" s="570" t="s">
        <v>112</v>
      </c>
      <c r="B26" s="570"/>
      <c r="C26" s="570"/>
      <c r="D26" s="570" t="s">
        <v>113</v>
      </c>
      <c r="E26" s="570"/>
      <c r="F26" s="570"/>
      <c r="G26" s="570"/>
      <c r="H26" s="570"/>
      <c r="I26" s="152"/>
      <c r="J26" s="142"/>
      <c r="K26" s="142"/>
      <c r="L26" s="153"/>
      <c r="M26" s="152"/>
      <c r="N26" s="142"/>
      <c r="O26" s="142"/>
      <c r="P26" s="153"/>
      <c r="Q26" s="152"/>
      <c r="R26" s="142"/>
      <c r="S26" s="142"/>
      <c r="T26" s="153"/>
      <c r="U26" s="152"/>
      <c r="V26" s="142"/>
      <c r="W26" s="142" t="str">
        <f>IF(AND('[1]Criteres CCF2'!AB34&gt;=8,'[1]Criteres CCF2'!AB34&lt;12),"X","")</f>
        <v/>
      </c>
      <c r="X26" s="153"/>
      <c r="Y26" s="152"/>
      <c r="Z26" s="142" t="str">
        <f>IF(AND('[1]Criteres CCF2'!AF34&gt;=12,'[1]Criteres CCF2'!AF34&lt;16),"X","")</f>
        <v/>
      </c>
      <c r="AA26" s="142" t="str">
        <f>IF(AND('[1]Criteres CCF2'!AF34&gt;=8,'[1]Criteres CCF2'!AF34&lt;12),"X","")</f>
        <v/>
      </c>
      <c r="AB26" s="153"/>
      <c r="AC26" s="152"/>
      <c r="AD26" s="142" t="str">
        <f>IF(AND('[1]Criteres CCF2'!AJ34&gt;=12,'[1]Criteres CCF2'!AJ34&lt;16),"X","")</f>
        <v/>
      </c>
      <c r="AE26" s="142" t="str">
        <f>IF(AND('[1]Criteres CCF2'!AJ34&gt;=8,'[1]Criteres CCF2'!AJ34&lt;12),"X","")</f>
        <v/>
      </c>
      <c r="AF26" s="153"/>
      <c r="AG26" s="152"/>
      <c r="AH26" s="142" t="str">
        <f>IF(AND('[1]Criteres CCF2'!AN34&gt;=12,'[1]Criteres CCF2'!AN34&lt;16),"X","")</f>
        <v/>
      </c>
      <c r="AI26" s="142" t="str">
        <f>IF(AND('[1]Criteres CCF2'!AN34&gt;=8,'[1]Criteres CCF2'!AN34&lt;12),"X","")</f>
        <v/>
      </c>
      <c r="AJ26" s="153"/>
      <c r="AK26" s="152"/>
      <c r="AL26" s="142" t="str">
        <f>IF(AND('[1]Criteres CCF2'!AR34&gt;=12,'[1]Criteres CCF2'!AR34&lt;16),"X","")</f>
        <v/>
      </c>
      <c r="AM26" s="142" t="str">
        <f>IF(AND('[1]Criteres CCF2'!AR34&gt;=8,'[1]Criteres CCF2'!AR34&lt;12),"X","")</f>
        <v/>
      </c>
      <c r="AN26" s="153"/>
    </row>
    <row r="27" spans="1:40" ht="15.75">
      <c r="A27" s="570" t="s">
        <v>114</v>
      </c>
      <c r="B27" s="570"/>
      <c r="C27" s="570"/>
      <c r="D27" s="570" t="s">
        <v>115</v>
      </c>
      <c r="E27" s="570"/>
      <c r="F27" s="570"/>
      <c r="G27" s="570"/>
      <c r="H27" s="570"/>
      <c r="I27" s="152"/>
      <c r="J27" s="142"/>
      <c r="K27" s="142"/>
      <c r="L27" s="153"/>
      <c r="M27" s="152"/>
      <c r="N27" s="142"/>
      <c r="O27" s="142"/>
      <c r="P27" s="153"/>
      <c r="Q27" s="152"/>
      <c r="R27" s="142"/>
      <c r="S27" s="142"/>
      <c r="T27" s="153"/>
      <c r="U27" s="152"/>
      <c r="V27" s="142"/>
      <c r="W27" s="142" t="str">
        <f>IF(AND('[1]Criteres CCF2'!AB35&gt;=8,'[1]Criteres CCF2'!AB35&lt;12),"X","")</f>
        <v/>
      </c>
      <c r="X27" s="153"/>
      <c r="Y27" s="152"/>
      <c r="Z27" s="142" t="str">
        <f>IF(AND('[1]Criteres CCF2'!AF35&gt;=12,'[1]Criteres CCF2'!AF35&lt;16),"X","")</f>
        <v/>
      </c>
      <c r="AA27" s="142" t="str">
        <f>IF(AND('[1]Criteres CCF2'!AF35&gt;=8,'[1]Criteres CCF2'!AF35&lt;12),"X","")</f>
        <v/>
      </c>
      <c r="AB27" s="153"/>
      <c r="AC27" s="152"/>
      <c r="AD27" s="142" t="str">
        <f>IF(AND('[1]Criteres CCF2'!AJ35&gt;=12,'[1]Criteres CCF2'!AJ35&lt;16),"X","")</f>
        <v/>
      </c>
      <c r="AE27" s="142" t="str">
        <f>IF(AND('[1]Criteres CCF2'!AJ35&gt;=8,'[1]Criteres CCF2'!AJ35&lt;12),"X","")</f>
        <v/>
      </c>
      <c r="AF27" s="153"/>
      <c r="AG27" s="152"/>
      <c r="AH27" s="142" t="str">
        <f>IF(AND('[1]Criteres CCF2'!AN35&gt;=12,'[1]Criteres CCF2'!AN35&lt;16),"X","")</f>
        <v/>
      </c>
      <c r="AI27" s="142" t="str">
        <f>IF(AND('[1]Criteres CCF2'!AN35&gt;=8,'[1]Criteres CCF2'!AN35&lt;12),"X","")</f>
        <v/>
      </c>
      <c r="AJ27" s="153"/>
      <c r="AK27" s="152"/>
      <c r="AL27" s="142" t="str">
        <f>IF(AND('[1]Criteres CCF2'!AR35&gt;=12,'[1]Criteres CCF2'!AR35&lt;16),"X","")</f>
        <v/>
      </c>
      <c r="AM27" s="142" t="str">
        <f>IF(AND('[1]Criteres CCF2'!AR35&gt;=8,'[1]Criteres CCF2'!AR35&lt;12),"X","")</f>
        <v/>
      </c>
      <c r="AN27" s="153"/>
    </row>
    <row r="28" spans="1:40" ht="15.75">
      <c r="A28" s="570" t="s">
        <v>116</v>
      </c>
      <c r="B28" s="570"/>
      <c r="C28" s="570"/>
      <c r="D28" s="576" t="s">
        <v>117</v>
      </c>
      <c r="E28" s="577"/>
      <c r="F28" s="577"/>
      <c r="G28" s="577"/>
      <c r="H28" s="578"/>
      <c r="I28" s="152"/>
      <c r="J28" s="142"/>
      <c r="K28" s="142"/>
      <c r="L28" s="153"/>
      <c r="M28" s="152"/>
      <c r="N28" s="142"/>
      <c r="O28" s="142"/>
      <c r="P28" s="153"/>
      <c r="Q28" s="152"/>
      <c r="R28" s="142"/>
      <c r="S28" s="142"/>
      <c r="T28" s="153"/>
      <c r="U28" s="152"/>
      <c r="V28" s="142"/>
      <c r="W28" s="142" t="str">
        <f>IF(AND('[1]Criteres CCF2'!AB36&gt;=8,'[1]Criteres CCF2'!AB36&lt;12),"X","")</f>
        <v/>
      </c>
      <c r="X28" s="153"/>
      <c r="Y28" s="152"/>
      <c r="Z28" s="142" t="str">
        <f>IF(AND('[1]Criteres CCF2'!AF36&gt;=12,'[1]Criteres CCF2'!AF36&lt;16),"X","")</f>
        <v/>
      </c>
      <c r="AA28" s="142" t="str">
        <f>IF(AND('[1]Criteres CCF2'!AF36&gt;=8,'[1]Criteres CCF2'!AF36&lt;12),"X","")</f>
        <v/>
      </c>
      <c r="AB28" s="153"/>
      <c r="AC28" s="152"/>
      <c r="AD28" s="142" t="str">
        <f>IF(AND('[1]Criteres CCF2'!AJ36&gt;=12,'[1]Criteres CCF2'!AJ36&lt;16),"X","")</f>
        <v/>
      </c>
      <c r="AE28" s="142" t="str">
        <f>IF(AND('[1]Criteres CCF2'!AJ36&gt;=8,'[1]Criteres CCF2'!AJ36&lt;12),"X","")</f>
        <v/>
      </c>
      <c r="AF28" s="153"/>
      <c r="AG28" s="152"/>
      <c r="AH28" s="142" t="str">
        <f>IF(AND('[1]Criteres CCF2'!AN36&gt;=12,'[1]Criteres CCF2'!AN36&lt;16),"X","")</f>
        <v/>
      </c>
      <c r="AI28" s="142" t="str">
        <f>IF(AND('[1]Criteres CCF2'!AN36&gt;=8,'[1]Criteres CCF2'!AN36&lt;12),"X","")</f>
        <v/>
      </c>
      <c r="AJ28" s="153"/>
      <c r="AK28" s="152"/>
      <c r="AL28" s="142" t="str">
        <f>IF(AND('[1]Criteres CCF2'!AR36&gt;=12,'[1]Criteres CCF2'!AR36&lt;16),"X","")</f>
        <v/>
      </c>
      <c r="AM28" s="142" t="str">
        <f>IF(AND('[1]Criteres CCF2'!AR36&gt;=8,'[1]Criteres CCF2'!AR36&lt;12),"X","")</f>
        <v/>
      </c>
      <c r="AN28" s="153"/>
    </row>
    <row r="29" spans="1:40" ht="15.75">
      <c r="A29" s="570" t="s">
        <v>118</v>
      </c>
      <c r="B29" s="570"/>
      <c r="C29" s="570"/>
      <c r="D29" s="570" t="s">
        <v>119</v>
      </c>
      <c r="E29" s="570"/>
      <c r="F29" s="570"/>
      <c r="G29" s="570"/>
      <c r="H29" s="570"/>
      <c r="I29" s="152"/>
      <c r="J29" s="142"/>
      <c r="K29" s="142"/>
      <c r="L29" s="153"/>
      <c r="M29" s="152"/>
      <c r="N29" s="142"/>
      <c r="O29" s="142"/>
      <c r="P29" s="153"/>
      <c r="Q29" s="152"/>
      <c r="R29" s="142"/>
      <c r="S29" s="142"/>
      <c r="T29" s="153"/>
      <c r="U29" s="152"/>
      <c r="V29" s="142"/>
      <c r="W29" s="142" t="str">
        <f>IF(AND('[1]Criteres CCF2'!AB37&gt;=8,'[1]Criteres CCF2'!AB37&lt;12),"X","")</f>
        <v/>
      </c>
      <c r="X29" s="153"/>
      <c r="Y29" s="152"/>
      <c r="Z29" s="142" t="str">
        <f>IF(AND('[1]Criteres CCF2'!AF37&gt;=12,'[1]Criteres CCF2'!AF37&lt;16),"X","")</f>
        <v/>
      </c>
      <c r="AA29" s="142" t="str">
        <f>IF(AND('[1]Criteres CCF2'!AF37&gt;=8,'[1]Criteres CCF2'!AF37&lt;12),"X","")</f>
        <v/>
      </c>
      <c r="AB29" s="153"/>
      <c r="AC29" s="152"/>
      <c r="AD29" s="142" t="str">
        <f>IF(AND('[1]Criteres CCF2'!AJ37&gt;=12,'[1]Criteres CCF2'!AJ37&lt;16),"X","")</f>
        <v/>
      </c>
      <c r="AE29" s="142" t="str">
        <f>IF(AND('[1]Criteres CCF2'!AJ37&gt;=8,'[1]Criteres CCF2'!AJ37&lt;12),"X","")</f>
        <v/>
      </c>
      <c r="AF29" s="153"/>
      <c r="AG29" s="152"/>
      <c r="AH29" s="142" t="str">
        <f>IF(AND('[1]Criteres CCF2'!AN37&gt;=12,'[1]Criteres CCF2'!AN37&lt;16),"X","")</f>
        <v/>
      </c>
      <c r="AI29" s="142" t="str">
        <f>IF(AND('[1]Criteres CCF2'!AN37&gt;=8,'[1]Criteres CCF2'!AN37&lt;12),"X","")</f>
        <v/>
      </c>
      <c r="AJ29" s="153"/>
      <c r="AK29" s="152"/>
      <c r="AL29" s="142" t="str">
        <f>IF(AND('[1]Criteres CCF2'!AR37&gt;=12,'[1]Criteres CCF2'!AR37&lt;16),"X","")</f>
        <v/>
      </c>
      <c r="AM29" s="142" t="str">
        <f>IF(AND('[1]Criteres CCF2'!AR37&gt;=8,'[1]Criteres CCF2'!AR37&lt;12),"X","")</f>
        <v/>
      </c>
      <c r="AN29" s="153"/>
    </row>
    <row r="30" spans="1:40" ht="24" customHeight="1">
      <c r="I30" s="147"/>
      <c r="L30" s="146"/>
      <c r="M30" s="147"/>
      <c r="P30" s="146"/>
      <c r="Q30" s="147"/>
      <c r="T30" s="146"/>
      <c r="U30" s="147"/>
      <c r="X30" s="146"/>
      <c r="Y30" s="147"/>
      <c r="AB30" s="146"/>
      <c r="AC30" s="147"/>
      <c r="AF30" s="146"/>
      <c r="AG30" s="147"/>
      <c r="AJ30" s="146"/>
      <c r="AK30" s="147"/>
      <c r="AN30" s="146"/>
    </row>
    <row r="31" spans="1:40" ht="15.75">
      <c r="A31" s="575" t="s">
        <v>120</v>
      </c>
      <c r="B31" s="575"/>
      <c r="C31" s="575"/>
      <c r="D31" s="575"/>
      <c r="E31" s="575"/>
      <c r="F31" s="575"/>
      <c r="G31" s="575"/>
      <c r="H31" s="575"/>
      <c r="I31" s="145"/>
      <c r="J31" s="143"/>
      <c r="K31" s="143"/>
      <c r="L31" s="154"/>
      <c r="M31" s="145"/>
      <c r="N31" s="143"/>
      <c r="O31" s="143"/>
      <c r="P31" s="154"/>
      <c r="Q31" s="145"/>
      <c r="R31" s="143"/>
      <c r="S31" s="143"/>
      <c r="T31" s="154"/>
      <c r="U31" s="145"/>
      <c r="V31" s="143"/>
      <c r="W31" s="143"/>
      <c r="X31" s="154"/>
      <c r="Y31" s="145"/>
      <c r="Z31" s="143"/>
      <c r="AA31" s="143"/>
      <c r="AB31" s="154"/>
      <c r="AC31" s="145"/>
      <c r="AD31" s="143"/>
      <c r="AE31" s="143"/>
      <c r="AF31" s="154"/>
      <c r="AG31" s="145"/>
      <c r="AH31" s="143"/>
      <c r="AI31" s="143"/>
      <c r="AJ31" s="154"/>
      <c r="AK31" s="145"/>
      <c r="AL31" s="143"/>
      <c r="AM31" s="143"/>
      <c r="AN31" s="154"/>
    </row>
    <row r="32" spans="1:40" ht="5.25" customHeight="1">
      <c r="A32" s="2"/>
      <c r="I32" s="147"/>
      <c r="L32" s="146"/>
      <c r="M32" s="147"/>
      <c r="P32" s="146"/>
      <c r="Q32" s="147"/>
      <c r="T32" s="146"/>
      <c r="U32" s="147"/>
      <c r="X32" s="146"/>
      <c r="Y32" s="147"/>
      <c r="AB32" s="146"/>
      <c r="AC32" s="147"/>
      <c r="AF32" s="146"/>
      <c r="AG32" s="147"/>
      <c r="AJ32" s="146"/>
      <c r="AK32" s="147"/>
      <c r="AN32" s="146"/>
    </row>
    <row r="33" spans="1:40" ht="15" customHeight="1">
      <c r="A33" s="579" t="s">
        <v>133</v>
      </c>
      <c r="B33" s="579"/>
      <c r="C33" s="579"/>
      <c r="D33" s="579"/>
      <c r="E33" s="579"/>
      <c r="F33" s="579"/>
      <c r="G33" s="579"/>
      <c r="H33" s="579"/>
      <c r="I33" s="148"/>
      <c r="J33" s="144"/>
      <c r="K33" s="144"/>
      <c r="L33" s="149"/>
      <c r="M33" s="148"/>
      <c r="N33" s="144"/>
      <c r="O33" s="144"/>
      <c r="P33" s="149"/>
      <c r="Q33" s="148"/>
      <c r="R33" s="144"/>
      <c r="S33" s="144"/>
      <c r="T33" s="149"/>
      <c r="U33" s="148"/>
      <c r="V33" s="144"/>
      <c r="W33" s="144"/>
      <c r="X33" s="149"/>
      <c r="Y33" s="148"/>
      <c r="Z33" s="144"/>
      <c r="AA33" s="144"/>
      <c r="AB33" s="149"/>
      <c r="AC33" s="148"/>
      <c r="AD33" s="144"/>
      <c r="AE33" s="144"/>
      <c r="AF33" s="149"/>
      <c r="AG33" s="148"/>
      <c r="AH33" s="144"/>
      <c r="AI33" s="144"/>
      <c r="AJ33" s="149"/>
      <c r="AK33" s="148"/>
      <c r="AL33" s="144"/>
      <c r="AM33" s="144"/>
      <c r="AN33" s="149"/>
    </row>
    <row r="34" spans="1:40">
      <c r="I34" s="147"/>
      <c r="L34" s="146"/>
      <c r="M34" s="147"/>
      <c r="P34" s="146"/>
      <c r="Q34" s="147"/>
      <c r="T34" s="146"/>
      <c r="U34" s="147"/>
      <c r="X34" s="146"/>
      <c r="Y34" s="147"/>
      <c r="AB34" s="146"/>
      <c r="AC34" s="147"/>
      <c r="AF34" s="146"/>
      <c r="AG34" s="147"/>
      <c r="AJ34" s="146"/>
      <c r="AK34" s="147"/>
      <c r="AN34" s="146"/>
    </row>
    <row r="35" spans="1:40" ht="15" customHeight="1">
      <c r="A35" s="571" t="s">
        <v>90</v>
      </c>
      <c r="B35" s="572"/>
      <c r="C35" s="573"/>
      <c r="D35" s="571" t="s">
        <v>91</v>
      </c>
      <c r="E35" s="572"/>
      <c r="F35" s="572"/>
      <c r="G35" s="572"/>
      <c r="H35" s="573"/>
      <c r="I35" s="150" t="s">
        <v>92</v>
      </c>
      <c r="J35" s="141" t="s">
        <v>93</v>
      </c>
      <c r="K35" s="141" t="s">
        <v>94</v>
      </c>
      <c r="L35" s="151" t="s">
        <v>95</v>
      </c>
      <c r="M35" s="150" t="s">
        <v>92</v>
      </c>
      <c r="N35" s="141" t="s">
        <v>93</v>
      </c>
      <c r="O35" s="141" t="s">
        <v>94</v>
      </c>
      <c r="P35" s="151" t="s">
        <v>95</v>
      </c>
      <c r="Q35" s="150" t="s">
        <v>92</v>
      </c>
      <c r="R35" s="141" t="s">
        <v>93</v>
      </c>
      <c r="S35" s="141" t="s">
        <v>94</v>
      </c>
      <c r="T35" s="151" t="s">
        <v>95</v>
      </c>
      <c r="U35" s="150" t="s">
        <v>92</v>
      </c>
      <c r="V35" s="141" t="s">
        <v>93</v>
      </c>
      <c r="W35" s="141" t="s">
        <v>94</v>
      </c>
      <c r="X35" s="151" t="s">
        <v>95</v>
      </c>
      <c r="Y35" s="150" t="s">
        <v>92</v>
      </c>
      <c r="Z35" s="141" t="s">
        <v>93</v>
      </c>
      <c r="AA35" s="141" t="s">
        <v>94</v>
      </c>
      <c r="AB35" s="151" t="s">
        <v>95</v>
      </c>
      <c r="AC35" s="150" t="s">
        <v>92</v>
      </c>
      <c r="AD35" s="141" t="s">
        <v>93</v>
      </c>
      <c r="AE35" s="141" t="s">
        <v>94</v>
      </c>
      <c r="AF35" s="151" t="s">
        <v>95</v>
      </c>
      <c r="AG35" s="150" t="s">
        <v>92</v>
      </c>
      <c r="AH35" s="141" t="s">
        <v>93</v>
      </c>
      <c r="AI35" s="141" t="s">
        <v>94</v>
      </c>
      <c r="AJ35" s="151" t="s">
        <v>95</v>
      </c>
      <c r="AK35" s="150" t="s">
        <v>92</v>
      </c>
      <c r="AL35" s="141" t="s">
        <v>93</v>
      </c>
      <c r="AM35" s="141" t="s">
        <v>94</v>
      </c>
      <c r="AN35" s="151" t="s">
        <v>95</v>
      </c>
    </row>
    <row r="36" spans="1:40" ht="15.75">
      <c r="A36" s="570" t="s">
        <v>121</v>
      </c>
      <c r="B36" s="570"/>
      <c r="C36" s="570"/>
      <c r="D36" s="570" t="s">
        <v>122</v>
      </c>
      <c r="E36" s="570"/>
      <c r="F36" s="570"/>
      <c r="G36" s="570"/>
      <c r="H36" s="570"/>
      <c r="I36" s="152"/>
      <c r="J36" s="142"/>
      <c r="K36" s="142"/>
      <c r="L36" s="153"/>
      <c r="M36" s="152"/>
      <c r="N36" s="142"/>
      <c r="O36" s="142"/>
      <c r="P36" s="153"/>
      <c r="Q36" s="152"/>
      <c r="R36" s="142"/>
      <c r="S36" s="142"/>
      <c r="T36" s="153"/>
      <c r="U36" s="152"/>
      <c r="V36" s="142"/>
      <c r="W36" s="142"/>
      <c r="X36" s="153"/>
      <c r="Y36" s="152"/>
      <c r="Z36" s="142" t="str">
        <f>IF(AND('[1]Criteres CCF3'!AF44&gt;=12,'[1]Criteres CCF3'!AF44&lt;16),"X","")</f>
        <v/>
      </c>
      <c r="AA36" s="142" t="str">
        <f>IF(AND('[1]Criteres CCF3'!AF44&gt;=8,'[1]Criteres CCF3'!AF44&lt;12),"X","")</f>
        <v/>
      </c>
      <c r="AB36" s="153"/>
      <c r="AC36" s="152"/>
      <c r="AD36" s="142" t="str">
        <f>IF(AND('[1]Criteres CCF3'!AJ44&gt;=12,'[1]Criteres CCF3'!AJ44&lt;16),"X","")</f>
        <v/>
      </c>
      <c r="AE36" s="142" t="str">
        <f>IF(AND('[1]Criteres CCF3'!AJ44&gt;=8,'[1]Criteres CCF3'!AJ44&lt;12),"X","")</f>
        <v/>
      </c>
      <c r="AF36" s="153"/>
      <c r="AG36" s="152"/>
      <c r="AH36" s="142" t="str">
        <f>IF(AND('[1]Criteres CCF3'!AN44&gt;=12,'[1]Criteres CCF3'!AN44&lt;16),"X","")</f>
        <v/>
      </c>
      <c r="AI36" s="142" t="str">
        <f>IF(AND('[1]Criteres CCF3'!AN44&gt;=8,'[1]Criteres CCF3'!AN44&lt;12),"X","")</f>
        <v/>
      </c>
      <c r="AJ36" s="153"/>
      <c r="AK36" s="152"/>
      <c r="AL36" s="142" t="str">
        <f>IF(AND('[1]Criteres CCF3'!AR44&gt;=12,'[1]Criteres CCF3'!AR44&lt;16),"X","")</f>
        <v/>
      </c>
      <c r="AM36" s="142" t="str">
        <f>IF(AND('[1]Criteres CCF3'!AR44&gt;=8,'[1]Criteres CCF3'!AR44&lt;12),"X","")</f>
        <v/>
      </c>
      <c r="AN36" s="153"/>
    </row>
    <row r="37" spans="1:40" ht="15.75">
      <c r="A37" s="570" t="s">
        <v>123</v>
      </c>
      <c r="B37" s="570"/>
      <c r="C37" s="570"/>
      <c r="D37" s="570" t="s">
        <v>124</v>
      </c>
      <c r="E37" s="570"/>
      <c r="F37" s="570"/>
      <c r="G37" s="570"/>
      <c r="H37" s="570"/>
      <c r="I37" s="152"/>
      <c r="J37" s="142"/>
      <c r="K37" s="142"/>
      <c r="L37" s="153"/>
      <c r="M37" s="152"/>
      <c r="N37" s="142"/>
      <c r="O37" s="142"/>
      <c r="P37" s="153"/>
      <c r="Q37" s="152"/>
      <c r="R37" s="142"/>
      <c r="S37" s="142"/>
      <c r="T37" s="153"/>
      <c r="U37" s="152"/>
      <c r="V37" s="142"/>
      <c r="W37" s="142"/>
      <c r="X37" s="153"/>
      <c r="Y37" s="152"/>
      <c r="Z37" s="142" t="str">
        <f>IF(AND('[1]Criteres CCF3'!AF45&gt;=12,'[1]Criteres CCF3'!AF45&lt;16),"X","")</f>
        <v/>
      </c>
      <c r="AA37" s="142" t="str">
        <f>IF(AND('[1]Criteres CCF3'!AF45&gt;=8,'[1]Criteres CCF3'!AF45&lt;12),"X","")</f>
        <v/>
      </c>
      <c r="AB37" s="153"/>
      <c r="AC37" s="152"/>
      <c r="AD37" s="142" t="str">
        <f>IF(AND('[1]Criteres CCF3'!AJ45&gt;=12,'[1]Criteres CCF3'!AJ45&lt;16),"X","")</f>
        <v/>
      </c>
      <c r="AE37" s="142" t="str">
        <f>IF(AND('[1]Criteres CCF3'!AJ45&gt;=8,'[1]Criteres CCF3'!AJ45&lt;12),"X","")</f>
        <v/>
      </c>
      <c r="AF37" s="153"/>
      <c r="AG37" s="152"/>
      <c r="AH37" s="142" t="str">
        <f>IF(AND('[1]Criteres CCF3'!AN45&gt;=12,'[1]Criteres CCF3'!AN45&lt;16),"X","")</f>
        <v/>
      </c>
      <c r="AI37" s="142" t="str">
        <f>IF(AND('[1]Criteres CCF3'!AN45&gt;=8,'[1]Criteres CCF3'!AN45&lt;12),"X","")</f>
        <v/>
      </c>
      <c r="AJ37" s="153"/>
      <c r="AK37" s="152"/>
      <c r="AL37" s="142" t="str">
        <f>IF(AND('[1]Criteres CCF3'!AR45&gt;=12,'[1]Criteres CCF3'!AR45&lt;16),"X","")</f>
        <v/>
      </c>
      <c r="AM37" s="142" t="str">
        <f>IF(AND('[1]Criteres CCF3'!AR45&gt;=8,'[1]Criteres CCF3'!AR45&lt;12),"X","")</f>
        <v/>
      </c>
      <c r="AN37" s="153"/>
    </row>
    <row r="38" spans="1:40" ht="15.75">
      <c r="A38" s="570" t="s">
        <v>125</v>
      </c>
      <c r="B38" s="570"/>
      <c r="C38" s="570"/>
      <c r="D38" s="576" t="s">
        <v>126</v>
      </c>
      <c r="E38" s="577"/>
      <c r="F38" s="577"/>
      <c r="G38" s="577"/>
      <c r="H38" s="578"/>
      <c r="I38" s="152"/>
      <c r="J38" s="142"/>
      <c r="K38" s="142"/>
      <c r="L38" s="153"/>
      <c r="M38" s="152"/>
      <c r="N38" s="142"/>
      <c r="O38" s="142"/>
      <c r="P38" s="153"/>
      <c r="Q38" s="152"/>
      <c r="R38" s="142"/>
      <c r="S38" s="142"/>
      <c r="T38" s="153"/>
      <c r="U38" s="152"/>
      <c r="V38" s="142"/>
      <c r="W38" s="142"/>
      <c r="X38" s="153"/>
      <c r="Y38" s="152"/>
      <c r="Z38" s="142" t="str">
        <f>IF(AND('[1]Criteres CCF3'!AF46&gt;=12,'[1]Criteres CCF3'!AF46&lt;16),"X","")</f>
        <v/>
      </c>
      <c r="AA38" s="142" t="str">
        <f>IF(AND('[1]Criteres CCF3'!AF46&gt;=8,'[1]Criteres CCF3'!AF46&lt;12),"X","")</f>
        <v/>
      </c>
      <c r="AB38" s="153"/>
      <c r="AC38" s="152"/>
      <c r="AD38" s="142" t="str">
        <f>IF(AND('[1]Criteres CCF3'!AJ46&gt;=12,'[1]Criteres CCF3'!AJ46&lt;16),"X","")</f>
        <v/>
      </c>
      <c r="AE38" s="142" t="str">
        <f>IF(AND('[1]Criteres CCF3'!AJ46&gt;=8,'[1]Criteres CCF3'!AJ46&lt;12),"X","")</f>
        <v/>
      </c>
      <c r="AF38" s="153"/>
      <c r="AG38" s="152"/>
      <c r="AH38" s="142" t="str">
        <f>IF(AND('[1]Criteres CCF3'!AN46&gt;=12,'[1]Criteres CCF3'!AN46&lt;16),"X","")</f>
        <v/>
      </c>
      <c r="AI38" s="142" t="str">
        <f>IF(AND('[1]Criteres CCF3'!AN46&gt;=8,'[1]Criteres CCF3'!AN46&lt;12),"X","")</f>
        <v/>
      </c>
      <c r="AJ38" s="153"/>
      <c r="AK38" s="152"/>
      <c r="AL38" s="142" t="str">
        <f>IF(AND('[1]Criteres CCF3'!AR46&gt;=12,'[1]Criteres CCF3'!AR46&lt;16),"X","")</f>
        <v/>
      </c>
      <c r="AM38" s="142" t="str">
        <f>IF(AND('[1]Criteres CCF3'!AR46&gt;=8,'[1]Criteres CCF3'!AR46&lt;12),"X","")</f>
        <v/>
      </c>
      <c r="AN38" s="153"/>
    </row>
    <row r="39" spans="1:40" ht="15.75">
      <c r="A39" s="570" t="s">
        <v>8</v>
      </c>
      <c r="B39" s="570"/>
      <c r="C39" s="570"/>
      <c r="D39" s="570" t="s">
        <v>127</v>
      </c>
      <c r="E39" s="570"/>
      <c r="F39" s="570"/>
      <c r="G39" s="570"/>
      <c r="H39" s="570"/>
      <c r="I39" s="152"/>
      <c r="J39" s="142"/>
      <c r="K39" s="142"/>
      <c r="L39" s="153"/>
      <c r="M39" s="152"/>
      <c r="N39" s="142"/>
      <c r="O39" s="142"/>
      <c r="P39" s="153"/>
      <c r="Q39" s="152"/>
      <c r="R39" s="142"/>
      <c r="S39" s="142"/>
      <c r="T39" s="153"/>
      <c r="U39" s="152"/>
      <c r="V39" s="142"/>
      <c r="W39" s="142"/>
      <c r="X39" s="153"/>
      <c r="Y39" s="152"/>
      <c r="Z39" s="142" t="str">
        <f>IF(AND('[1]Criteres CCF3'!AF47&gt;=12,'[1]Criteres CCF3'!AF47&lt;16),"X","")</f>
        <v/>
      </c>
      <c r="AA39" s="142" t="str">
        <f>IF(AND('[1]Criteres CCF3'!AF47&gt;=8,'[1]Criteres CCF3'!AF47&lt;12),"X","")</f>
        <v/>
      </c>
      <c r="AB39" s="153"/>
      <c r="AC39" s="152"/>
      <c r="AD39" s="142" t="str">
        <f>IF(AND('[1]Criteres CCF3'!AJ47&gt;=12,'[1]Criteres CCF3'!AJ47&lt;16),"X","")</f>
        <v/>
      </c>
      <c r="AE39" s="142" t="str">
        <f>IF(AND('[1]Criteres CCF3'!AJ47&gt;=8,'[1]Criteres CCF3'!AJ47&lt;12),"X","")</f>
        <v/>
      </c>
      <c r="AF39" s="153"/>
      <c r="AG39" s="152"/>
      <c r="AH39" s="142" t="str">
        <f>IF(AND('[1]Criteres CCF3'!AN47&gt;=12,'[1]Criteres CCF3'!AN47&lt;16),"X","")</f>
        <v/>
      </c>
      <c r="AI39" s="142" t="str">
        <f>IF(AND('[1]Criteres CCF3'!AN47&gt;=8,'[1]Criteres CCF3'!AN47&lt;12),"X","")</f>
        <v/>
      </c>
      <c r="AJ39" s="153"/>
      <c r="AK39" s="152"/>
      <c r="AL39" s="142" t="str">
        <f>IF(AND('[1]Criteres CCF3'!AR47&gt;=12,'[1]Criteres CCF3'!AR47&lt;16),"X","")</f>
        <v/>
      </c>
      <c r="AM39" s="142" t="str">
        <f>IF(AND('[1]Criteres CCF3'!AR47&gt;=8,'[1]Criteres CCF3'!AR47&lt;12),"X","")</f>
        <v/>
      </c>
      <c r="AN39" s="153"/>
    </row>
  </sheetData>
  <mergeCells count="56">
    <mergeCell ref="A5:C5"/>
    <mergeCell ref="D5:H5"/>
    <mergeCell ref="D18:H18"/>
    <mergeCell ref="A8:C8"/>
    <mergeCell ref="D8:H8"/>
    <mergeCell ref="A9:C9"/>
    <mergeCell ref="D9:H9"/>
    <mergeCell ref="A6:C6"/>
    <mergeCell ref="D6:H6"/>
    <mergeCell ref="A7:C7"/>
    <mergeCell ref="D7:H7"/>
    <mergeCell ref="A28:C28"/>
    <mergeCell ref="D28:H28"/>
    <mergeCell ref="A19:C19"/>
    <mergeCell ref="D19:H19"/>
    <mergeCell ref="A23:H23"/>
    <mergeCell ref="A16:C16"/>
    <mergeCell ref="D16:H16"/>
    <mergeCell ref="A17:C17"/>
    <mergeCell ref="D17:H17"/>
    <mergeCell ref="D37:H37"/>
    <mergeCell ref="A38:C38"/>
    <mergeCell ref="D38:H38"/>
    <mergeCell ref="A29:C29"/>
    <mergeCell ref="D29:H29"/>
    <mergeCell ref="A31:H31"/>
    <mergeCell ref="A33:H33"/>
    <mergeCell ref="A35:C35"/>
    <mergeCell ref="D35:H35"/>
    <mergeCell ref="A39:C39"/>
    <mergeCell ref="D39:H39"/>
    <mergeCell ref="A3:H3"/>
    <mergeCell ref="A1:H1"/>
    <mergeCell ref="A13:H13"/>
    <mergeCell ref="A11:H11"/>
    <mergeCell ref="A21:H21"/>
    <mergeCell ref="A36:C36"/>
    <mergeCell ref="D36:H36"/>
    <mergeCell ref="A37:C37"/>
    <mergeCell ref="A26:C26"/>
    <mergeCell ref="D26:H26"/>
    <mergeCell ref="A27:C27"/>
    <mergeCell ref="D27:H27"/>
    <mergeCell ref="A15:C15"/>
    <mergeCell ref="D15:H15"/>
    <mergeCell ref="A25:C25"/>
    <mergeCell ref="D25:H25"/>
    <mergeCell ref="A18:C18"/>
    <mergeCell ref="AG1:AJ4"/>
    <mergeCell ref="AK1:AN4"/>
    <mergeCell ref="I1:L4"/>
    <mergeCell ref="M1:P4"/>
    <mergeCell ref="Q1:T4"/>
    <mergeCell ref="U1:X4"/>
    <mergeCell ref="Y1:AB4"/>
    <mergeCell ref="AC1:AF4"/>
  </mergeCells>
  <phoneticPr fontId="36" type="noConversion"/>
  <pageMargins left="0.70866141732283472" right="0.70866141732283472" top="0.74803149606299213" bottom="0.74803149606299213" header="0.31496062992125984" footer="0.31496062992125984"/>
  <pageSetup paperSize="9" scale="76"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F17"/>
  <sheetViews>
    <sheetView zoomScaleNormal="100" workbookViewId="0">
      <selection activeCell="H11" sqref="H11"/>
    </sheetView>
  </sheetViews>
  <sheetFormatPr baseColWidth="10" defaultRowHeight="20.25"/>
  <cols>
    <col min="1" max="1" width="7.42578125" bestFit="1" customWidth="1"/>
    <col min="2" max="2" width="10" style="209" customWidth="1"/>
    <col min="3" max="3" width="28.85546875" style="202" customWidth="1"/>
    <col min="4" max="4" width="14.28515625" style="211" customWidth="1"/>
    <col min="5" max="5" width="35.28515625" style="211" customWidth="1"/>
    <col min="6" max="6" width="51.5703125" style="201" customWidth="1"/>
  </cols>
  <sheetData>
    <row r="1" spans="1:6">
      <c r="A1" s="203"/>
      <c r="B1" s="584" t="s">
        <v>217</v>
      </c>
      <c r="C1" s="584"/>
      <c r="D1" s="210"/>
      <c r="E1" s="212" t="s">
        <v>90</v>
      </c>
      <c r="F1" s="204" t="s">
        <v>52</v>
      </c>
    </row>
    <row r="2" spans="1:6" ht="30" customHeight="1">
      <c r="A2" s="581" t="s">
        <v>207</v>
      </c>
      <c r="B2" s="208" t="s">
        <v>211</v>
      </c>
      <c r="C2" s="205" t="s">
        <v>157</v>
      </c>
      <c r="D2" s="206" t="s">
        <v>193</v>
      </c>
      <c r="E2" s="207" t="s">
        <v>96</v>
      </c>
      <c r="F2" s="213" t="s">
        <v>97</v>
      </c>
    </row>
    <row r="3" spans="1:6" ht="30" customHeight="1">
      <c r="A3" s="581"/>
      <c r="B3" s="583" t="s">
        <v>212</v>
      </c>
      <c r="C3" s="582" t="s">
        <v>159</v>
      </c>
      <c r="D3" s="206" t="s">
        <v>189</v>
      </c>
      <c r="E3" s="207" t="s">
        <v>5</v>
      </c>
      <c r="F3" s="213" t="s">
        <v>98</v>
      </c>
    </row>
    <row r="4" spans="1:6" ht="30" customHeight="1">
      <c r="A4" s="581"/>
      <c r="B4" s="583"/>
      <c r="C4" s="582"/>
      <c r="D4" s="206" t="s">
        <v>191</v>
      </c>
      <c r="E4" s="207" t="s">
        <v>99</v>
      </c>
      <c r="F4" s="213" t="s">
        <v>100</v>
      </c>
    </row>
    <row r="5" spans="1:6" ht="30" customHeight="1">
      <c r="A5" s="581"/>
      <c r="B5" s="208" t="s">
        <v>210</v>
      </c>
      <c r="C5" s="205" t="s">
        <v>161</v>
      </c>
      <c r="D5" s="206" t="s">
        <v>190</v>
      </c>
      <c r="E5" s="207" t="s">
        <v>101</v>
      </c>
      <c r="F5" s="213" t="s">
        <v>102</v>
      </c>
    </row>
    <row r="6" spans="1:6" ht="30" customHeight="1">
      <c r="A6" s="581" t="s">
        <v>208</v>
      </c>
      <c r="B6" s="585" t="s">
        <v>214</v>
      </c>
      <c r="C6" s="588" t="s">
        <v>135</v>
      </c>
      <c r="D6" s="206" t="s">
        <v>194</v>
      </c>
      <c r="E6" s="207" t="s">
        <v>103</v>
      </c>
      <c r="F6" s="213" t="s">
        <v>104</v>
      </c>
    </row>
    <row r="7" spans="1:6" ht="30" customHeight="1">
      <c r="A7" s="581"/>
      <c r="B7" s="586"/>
      <c r="C7" s="589"/>
      <c r="D7" s="206" t="s">
        <v>195</v>
      </c>
      <c r="E7" s="207" t="s">
        <v>105</v>
      </c>
      <c r="F7" s="213" t="s">
        <v>106</v>
      </c>
    </row>
    <row r="8" spans="1:6" ht="30" customHeight="1">
      <c r="A8" s="581"/>
      <c r="B8" s="586"/>
      <c r="C8" s="589"/>
      <c r="D8" s="206" t="s">
        <v>196</v>
      </c>
      <c r="E8" s="207" t="s">
        <v>107</v>
      </c>
      <c r="F8" s="213" t="s">
        <v>108</v>
      </c>
    </row>
    <row r="9" spans="1:6" ht="30" customHeight="1">
      <c r="A9" s="581"/>
      <c r="B9" s="587"/>
      <c r="C9" s="590"/>
      <c r="D9" s="206" t="s">
        <v>197</v>
      </c>
      <c r="E9" s="207" t="s">
        <v>109</v>
      </c>
      <c r="F9" s="213" t="s">
        <v>110</v>
      </c>
    </row>
    <row r="10" spans="1:6" ht="30" customHeight="1">
      <c r="A10" s="581"/>
      <c r="B10" s="585" t="s">
        <v>213</v>
      </c>
      <c r="C10" s="588" t="s">
        <v>136</v>
      </c>
      <c r="D10" s="206" t="s">
        <v>202</v>
      </c>
      <c r="E10" s="207" t="s">
        <v>112</v>
      </c>
      <c r="F10" s="213" t="s">
        <v>113</v>
      </c>
    </row>
    <row r="11" spans="1:6" ht="30" customHeight="1">
      <c r="A11" s="581"/>
      <c r="B11" s="586"/>
      <c r="C11" s="589"/>
      <c r="D11" s="206" t="s">
        <v>203</v>
      </c>
      <c r="E11" s="207" t="s">
        <v>114</v>
      </c>
      <c r="F11" s="213" t="s">
        <v>115</v>
      </c>
    </row>
    <row r="12" spans="1:6" ht="30" customHeight="1">
      <c r="A12" s="581"/>
      <c r="B12" s="586"/>
      <c r="C12" s="589"/>
      <c r="D12" s="206" t="s">
        <v>204</v>
      </c>
      <c r="E12" s="207" t="s">
        <v>116</v>
      </c>
      <c r="F12" s="213" t="s">
        <v>117</v>
      </c>
    </row>
    <row r="13" spans="1:6" ht="30" customHeight="1">
      <c r="A13" s="581"/>
      <c r="B13" s="587"/>
      <c r="C13" s="590"/>
      <c r="D13" s="206" t="s">
        <v>205</v>
      </c>
      <c r="E13" s="207" t="s">
        <v>118</v>
      </c>
      <c r="F13" s="213" t="s">
        <v>119</v>
      </c>
    </row>
    <row r="14" spans="1:6" ht="30" customHeight="1">
      <c r="A14" s="581" t="s">
        <v>209</v>
      </c>
      <c r="B14" s="208" t="s">
        <v>216</v>
      </c>
      <c r="C14" s="205" t="s">
        <v>184</v>
      </c>
      <c r="D14" s="206" t="s">
        <v>198</v>
      </c>
      <c r="E14" s="207" t="s">
        <v>121</v>
      </c>
      <c r="F14" s="213" t="s">
        <v>122</v>
      </c>
    </row>
    <row r="15" spans="1:6" ht="30" customHeight="1">
      <c r="A15" s="581"/>
      <c r="B15" s="208" t="s">
        <v>199</v>
      </c>
      <c r="C15" s="205" t="s">
        <v>186</v>
      </c>
      <c r="D15" s="206" t="s">
        <v>199</v>
      </c>
      <c r="E15" s="207" t="s">
        <v>123</v>
      </c>
      <c r="F15" s="213" t="s">
        <v>124</v>
      </c>
    </row>
    <row r="16" spans="1:6" ht="30" customHeight="1">
      <c r="A16" s="581"/>
      <c r="B16" s="583" t="s">
        <v>215</v>
      </c>
      <c r="C16" s="582" t="s">
        <v>182</v>
      </c>
      <c r="D16" s="206" t="s">
        <v>200</v>
      </c>
      <c r="E16" s="207" t="s">
        <v>125</v>
      </c>
      <c r="F16" s="213" t="s">
        <v>126</v>
      </c>
    </row>
    <row r="17" spans="1:6" ht="30" customHeight="1">
      <c r="A17" s="581"/>
      <c r="B17" s="583"/>
      <c r="C17" s="582"/>
      <c r="D17" s="206" t="s">
        <v>201</v>
      </c>
      <c r="E17" s="207" t="s">
        <v>8</v>
      </c>
      <c r="F17" s="213" t="s">
        <v>127</v>
      </c>
    </row>
  </sheetData>
  <mergeCells count="12">
    <mergeCell ref="B1:C1"/>
    <mergeCell ref="B6:B9"/>
    <mergeCell ref="C6:C9"/>
    <mergeCell ref="C10:C13"/>
    <mergeCell ref="B10:B13"/>
    <mergeCell ref="A2:A5"/>
    <mergeCell ref="A14:A17"/>
    <mergeCell ref="A6:A13"/>
    <mergeCell ref="C16:C17"/>
    <mergeCell ref="B16:B17"/>
    <mergeCell ref="B3:B4"/>
    <mergeCell ref="C3:C4"/>
  </mergeCells>
  <pageMargins left="0.70866141732283472" right="0.70866141732283472"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dimension ref="A1:AU163"/>
  <sheetViews>
    <sheetView topLeftCell="A79" zoomScale="40" zoomScaleNormal="40" zoomScaleSheetLayoutView="25" workbookViewId="0">
      <selection activeCell="F99" sqref="F99:I104"/>
    </sheetView>
  </sheetViews>
  <sheetFormatPr baseColWidth="10" defaultRowHeight="25.5"/>
  <cols>
    <col min="1" max="1" width="29" customWidth="1"/>
    <col min="2" max="2" width="22.5703125" style="1" customWidth="1"/>
    <col min="3" max="3" width="9.85546875" customWidth="1"/>
    <col min="4" max="4" width="30.7109375" customWidth="1"/>
    <col min="5" max="5" width="151.7109375" customWidth="1"/>
    <col min="6" max="11" width="15.7109375" customWidth="1"/>
    <col min="12" max="12" width="13.140625" style="233" bestFit="1" customWidth="1"/>
    <col min="13" max="16" width="3.140625" style="223" customWidth="1"/>
    <col min="17" max="17" width="4.7109375" style="223" bestFit="1" customWidth="1"/>
    <col min="18" max="18" width="4.7109375" style="223" customWidth="1"/>
    <col min="19" max="22" width="4.7109375" style="223" bestFit="1" customWidth="1"/>
    <col min="23" max="23" width="2.7109375" style="223" customWidth="1"/>
    <col min="24" max="24" width="5.42578125" style="33" customWidth="1"/>
    <col min="25" max="29" width="4.28515625" style="33" customWidth="1"/>
    <col min="30" max="30" width="6" customWidth="1"/>
    <col min="31" max="31" width="14.28515625" style="1" bestFit="1" customWidth="1"/>
    <col min="32" max="32" width="70.85546875" bestFit="1" customWidth="1"/>
    <col min="33" max="34" width="8.7109375" customWidth="1"/>
    <col min="35" max="35" width="11.5703125" bestFit="1" customWidth="1"/>
    <col min="36" max="47" width="8.7109375" customWidth="1"/>
  </cols>
  <sheetData>
    <row r="1" spans="1:47" ht="50.1" customHeight="1" thickBot="1">
      <c r="A1" s="355" t="s">
        <v>0</v>
      </c>
      <c r="B1" s="356"/>
      <c r="C1" s="357" t="s">
        <v>4</v>
      </c>
      <c r="D1" s="358"/>
      <c r="E1" s="359"/>
      <c r="F1" s="360" t="s">
        <v>9</v>
      </c>
      <c r="G1" s="361"/>
      <c r="H1" s="361"/>
      <c r="I1" s="361"/>
      <c r="J1" s="361"/>
      <c r="K1" s="362"/>
    </row>
    <row r="2" spans="1:47" ht="50.1" customHeight="1" thickBot="1">
      <c r="A2" s="32" t="s">
        <v>34</v>
      </c>
      <c r="B2" s="13">
        <f>Base!B2</f>
        <v>2015</v>
      </c>
      <c r="C2" s="363" t="s">
        <v>3</v>
      </c>
      <c r="D2" s="364"/>
      <c r="E2" s="459"/>
      <c r="F2" s="369" t="str">
        <f>CONCATENATE(Base!B3," 
",Base!B4)</f>
        <v>Lycée De Lattre De Tassigny 
LA ROCHE SUR YON</v>
      </c>
      <c r="G2" s="370"/>
      <c r="H2" s="370"/>
      <c r="I2" s="370"/>
      <c r="J2" s="370"/>
      <c r="K2" s="371"/>
    </row>
    <row r="3" spans="1:47" ht="50.1" customHeight="1" thickBot="1">
      <c r="A3" s="372" t="s">
        <v>1</v>
      </c>
      <c r="B3" s="373"/>
      <c r="C3" s="460"/>
      <c r="D3" s="461"/>
      <c r="E3" s="462"/>
      <c r="F3" s="417"/>
      <c r="G3" s="418"/>
      <c r="H3" s="418"/>
      <c r="I3" s="418"/>
      <c r="J3" s="418"/>
      <c r="K3" s="419"/>
    </row>
    <row r="4" spans="1:47" s="4" customFormat="1" ht="39.75" customHeight="1" thickBot="1">
      <c r="A4" s="5" t="s">
        <v>11</v>
      </c>
      <c r="B4" s="15" t="s">
        <v>12</v>
      </c>
      <c r="C4" s="463"/>
      <c r="D4" s="464"/>
      <c r="E4" s="465"/>
      <c r="F4" s="501" t="s">
        <v>10</v>
      </c>
      <c r="G4" s="502"/>
      <c r="H4" s="502"/>
      <c r="I4" s="502"/>
      <c r="J4" s="503"/>
      <c r="K4" s="504" t="s">
        <v>36</v>
      </c>
      <c r="L4" s="233"/>
      <c r="M4" s="23"/>
      <c r="N4" s="23"/>
      <c r="O4" s="23"/>
      <c r="P4" s="23"/>
      <c r="Q4" s="23"/>
      <c r="R4" s="23"/>
      <c r="S4" s="23"/>
      <c r="T4" s="23"/>
      <c r="U4" s="23"/>
      <c r="V4" s="23"/>
      <c r="W4" s="23"/>
    </row>
    <row r="5" spans="1:47" s="4" customFormat="1" ht="69.95" customHeight="1">
      <c r="A5" s="312" t="s">
        <v>270</v>
      </c>
      <c r="B5" s="313"/>
      <c r="C5" s="314" t="s">
        <v>267</v>
      </c>
      <c r="D5" s="315"/>
      <c r="E5" s="282" t="str">
        <f>Base!$B$8</f>
        <v>Chantier ZZZZZZZZZZZZZZZZZZZZZ</v>
      </c>
      <c r="F5" s="507" t="str">
        <f>CONCATENATE(" ",Base!$D9)</f>
        <v xml:space="preserve"> DUPOND Victor</v>
      </c>
      <c r="G5" s="495" t="str">
        <f>CONCATENATE(" ",Base!$D10)</f>
        <v xml:space="preserve"> DURAND Charles</v>
      </c>
      <c r="H5" s="411" t="str">
        <f>CONCATENATE(" ",Base!$D11)</f>
        <v xml:space="preserve"> DUPOND Jean</v>
      </c>
      <c r="I5" s="411" t="str">
        <f>CONCATENATE(" ",Base!$D12)</f>
        <v xml:space="preserve"> DURAND Serge</v>
      </c>
      <c r="J5" s="411" t="str">
        <f>CONCATENATE(" ",Base!$D13)</f>
        <v xml:space="preserve">  </v>
      </c>
      <c r="K5" s="505"/>
      <c r="L5" s="233"/>
      <c r="M5" s="23"/>
      <c r="N5" s="23"/>
      <c r="O5" s="23"/>
      <c r="P5" s="23"/>
      <c r="Q5" s="23"/>
      <c r="R5" s="23"/>
      <c r="S5" s="23"/>
      <c r="T5" s="23"/>
      <c r="U5" s="23"/>
      <c r="V5" s="23"/>
      <c r="W5" s="23"/>
      <c r="AG5" s="318" t="str">
        <f>F5</f>
        <v xml:space="preserve"> DUPOND Victor</v>
      </c>
      <c r="AH5" s="319"/>
      <c r="AI5" s="320"/>
      <c r="AJ5" s="319" t="str">
        <f>G5</f>
        <v xml:space="preserve"> DURAND Charles</v>
      </c>
      <c r="AK5" s="319"/>
      <c r="AL5" s="319"/>
      <c r="AM5" s="318" t="str">
        <f>H5</f>
        <v xml:space="preserve"> DUPOND Jean</v>
      </c>
      <c r="AN5" s="319"/>
      <c r="AO5" s="320"/>
      <c r="AP5" s="319" t="str">
        <f>I5</f>
        <v xml:space="preserve"> DURAND Serge</v>
      </c>
      <c r="AQ5" s="319"/>
      <c r="AR5" s="319"/>
      <c r="AS5" s="318" t="str">
        <f>J5</f>
        <v xml:space="preserve">  </v>
      </c>
      <c r="AT5" s="319"/>
      <c r="AU5" s="320"/>
    </row>
    <row r="6" spans="1:47" s="4" customFormat="1" ht="69.95" customHeight="1" thickBot="1">
      <c r="A6" s="312" t="s">
        <v>271</v>
      </c>
      <c r="B6" s="313"/>
      <c r="C6" s="353" t="s">
        <v>266</v>
      </c>
      <c r="D6" s="354"/>
      <c r="E6" s="283">
        <f>Base!$B$2</f>
        <v>2015</v>
      </c>
      <c r="F6" s="508"/>
      <c r="G6" s="496"/>
      <c r="H6" s="412"/>
      <c r="I6" s="412"/>
      <c r="J6" s="412"/>
      <c r="K6" s="505"/>
      <c r="L6" s="233"/>
      <c r="M6" s="23"/>
      <c r="N6" s="23"/>
      <c r="O6" s="23"/>
      <c r="P6" s="23"/>
      <c r="Q6" s="23"/>
      <c r="R6" s="23"/>
      <c r="S6" s="23"/>
      <c r="T6" s="23"/>
      <c r="U6" s="23"/>
      <c r="V6" s="23"/>
      <c r="W6" s="23"/>
      <c r="AG6" s="321"/>
      <c r="AH6" s="322"/>
      <c r="AI6" s="323"/>
      <c r="AJ6" s="322"/>
      <c r="AK6" s="322"/>
      <c r="AL6" s="322"/>
      <c r="AM6" s="321"/>
      <c r="AN6" s="322"/>
      <c r="AO6" s="323"/>
      <c r="AP6" s="322"/>
      <c r="AQ6" s="322"/>
      <c r="AR6" s="322"/>
      <c r="AS6" s="321"/>
      <c r="AT6" s="322"/>
      <c r="AU6" s="323"/>
    </row>
    <row r="7" spans="1:47" s="4" customFormat="1" ht="80.099999999999994" customHeight="1" thickBot="1">
      <c r="A7" s="498" t="s">
        <v>18</v>
      </c>
      <c r="B7" s="499"/>
      <c r="C7" s="499"/>
      <c r="D7" s="499"/>
      <c r="E7" s="500"/>
      <c r="F7" s="508"/>
      <c r="G7" s="496"/>
      <c r="H7" s="412"/>
      <c r="I7" s="412"/>
      <c r="J7" s="412"/>
      <c r="K7" s="505"/>
      <c r="L7" s="233"/>
      <c r="M7" s="23"/>
      <c r="N7" s="23"/>
      <c r="O7" s="23"/>
      <c r="P7" s="23"/>
      <c r="Q7" s="23"/>
      <c r="R7" s="23"/>
      <c r="S7" s="23"/>
      <c r="T7" s="23"/>
      <c r="U7" s="23"/>
      <c r="V7" s="23"/>
      <c r="W7" s="23"/>
      <c r="AG7" s="321"/>
      <c r="AH7" s="322"/>
      <c r="AI7" s="323"/>
      <c r="AJ7" s="322"/>
      <c r="AK7" s="322"/>
      <c r="AL7" s="322"/>
      <c r="AM7" s="321"/>
      <c r="AN7" s="322"/>
      <c r="AO7" s="323"/>
      <c r="AP7" s="322"/>
      <c r="AQ7" s="322"/>
      <c r="AR7" s="322"/>
      <c r="AS7" s="321"/>
      <c r="AT7" s="322"/>
      <c r="AU7" s="323"/>
    </row>
    <row r="8" spans="1:47" s="4" customFormat="1" ht="60" customHeight="1" thickBot="1">
      <c r="A8" s="55" t="s">
        <v>7</v>
      </c>
      <c r="B8" s="405" t="s">
        <v>52</v>
      </c>
      <c r="C8" s="406"/>
      <c r="D8" s="407"/>
      <c r="E8" s="7" t="s">
        <v>39</v>
      </c>
      <c r="F8" s="509"/>
      <c r="G8" s="497"/>
      <c r="H8" s="413"/>
      <c r="I8" s="413"/>
      <c r="J8" s="413"/>
      <c r="K8" s="506"/>
      <c r="L8" s="233"/>
      <c r="M8" s="23"/>
      <c r="N8" s="23"/>
      <c r="O8" s="23"/>
      <c r="P8" s="23"/>
      <c r="Q8" s="23"/>
      <c r="R8" s="23"/>
      <c r="S8" s="23"/>
      <c r="T8" s="23"/>
      <c r="U8" s="23"/>
      <c r="V8" s="23"/>
      <c r="W8" s="23"/>
      <c r="AG8" s="321"/>
      <c r="AH8" s="322"/>
      <c r="AI8" s="323"/>
      <c r="AJ8" s="322"/>
      <c r="AK8" s="322"/>
      <c r="AL8" s="322"/>
      <c r="AM8" s="321"/>
      <c r="AN8" s="322"/>
      <c r="AO8" s="323"/>
      <c r="AP8" s="322"/>
      <c r="AQ8" s="322"/>
      <c r="AR8" s="322"/>
      <c r="AS8" s="321"/>
      <c r="AT8" s="322"/>
      <c r="AU8" s="323"/>
    </row>
    <row r="9" spans="1:47" s="4" customFormat="1" ht="50.1" customHeight="1" thickBot="1">
      <c r="A9" s="482" t="s">
        <v>37</v>
      </c>
      <c r="B9" s="483"/>
      <c r="C9" s="483"/>
      <c r="D9" s="483"/>
      <c r="E9" s="483"/>
      <c r="F9" s="490"/>
      <c r="G9" s="491"/>
      <c r="H9" s="491"/>
      <c r="I9" s="491"/>
      <c r="J9" s="491"/>
      <c r="K9" s="492"/>
      <c r="L9" s="233"/>
      <c r="M9" s="23"/>
      <c r="N9" s="23"/>
      <c r="O9" s="23"/>
      <c r="P9" s="23"/>
      <c r="Q9" s="23"/>
      <c r="R9" s="23"/>
      <c r="S9" s="23"/>
      <c r="T9" s="23"/>
      <c r="U9" s="23"/>
      <c r="V9" s="23"/>
      <c r="W9" s="23"/>
      <c r="AG9" s="316" t="s">
        <v>192</v>
      </c>
      <c r="AH9" s="311" t="s">
        <v>264</v>
      </c>
      <c r="AI9" s="317" t="s">
        <v>265</v>
      </c>
      <c r="AJ9" s="311" t="s">
        <v>192</v>
      </c>
      <c r="AK9" s="311" t="s">
        <v>264</v>
      </c>
      <c r="AL9" s="311" t="s">
        <v>265</v>
      </c>
      <c r="AM9" s="316" t="s">
        <v>192</v>
      </c>
      <c r="AN9" s="311" t="s">
        <v>264</v>
      </c>
      <c r="AO9" s="317" t="s">
        <v>265</v>
      </c>
      <c r="AP9" s="311" t="s">
        <v>192</v>
      </c>
      <c r="AQ9" s="311" t="s">
        <v>264</v>
      </c>
      <c r="AR9" s="311" t="s">
        <v>265</v>
      </c>
      <c r="AS9" s="316" t="s">
        <v>192</v>
      </c>
      <c r="AT9" s="311" t="s">
        <v>264</v>
      </c>
      <c r="AU9" s="317" t="s">
        <v>265</v>
      </c>
    </row>
    <row r="10" spans="1:47" ht="50.1" customHeight="1" thickBot="1">
      <c r="A10" s="493" t="s">
        <v>257</v>
      </c>
      <c r="B10" s="450" t="s">
        <v>41</v>
      </c>
      <c r="C10" s="451"/>
      <c r="D10" s="451"/>
      <c r="E10" s="92" t="s">
        <v>134</v>
      </c>
      <c r="F10" s="93"/>
      <c r="G10" s="159"/>
      <c r="H10" s="130"/>
      <c r="I10" s="159"/>
      <c r="J10" s="132"/>
      <c r="K10" s="66">
        <v>4</v>
      </c>
      <c r="L10" s="233" t="s">
        <v>193</v>
      </c>
      <c r="M10" s="224" t="str">
        <f t="shared" ref="M10:Q20" si="0">IF(F10&lt;&gt;"",1," ")</f>
        <v xml:space="preserve"> </v>
      </c>
      <c r="N10" s="224" t="str">
        <f t="shared" si="0"/>
        <v xml:space="preserve"> </v>
      </c>
      <c r="O10" s="224" t="str">
        <f t="shared" si="0"/>
        <v xml:space="preserve"> </v>
      </c>
      <c r="P10" s="224" t="str">
        <f t="shared" si="0"/>
        <v xml:space="preserve"> </v>
      </c>
      <c r="Q10" s="224" t="str">
        <f t="shared" si="0"/>
        <v xml:space="preserve"> </v>
      </c>
      <c r="R10" s="224"/>
      <c r="S10" s="224" t="str">
        <f t="shared" ref="S10:W14" si="1">IF(F10&lt;&gt;"",$K10," ")</f>
        <v xml:space="preserve"> </v>
      </c>
      <c r="T10" s="224" t="str">
        <f t="shared" si="1"/>
        <v xml:space="preserve"> </v>
      </c>
      <c r="U10" s="224" t="str">
        <f t="shared" si="1"/>
        <v xml:space="preserve"> </v>
      </c>
      <c r="V10" s="224" t="str">
        <f t="shared" si="1"/>
        <v xml:space="preserve"> </v>
      </c>
      <c r="W10" s="224" t="str">
        <f t="shared" si="1"/>
        <v xml:space="preserve"> </v>
      </c>
      <c r="X10" s="224"/>
      <c r="Y10" s="224" t="str">
        <f t="shared" ref="Y10:AC14" si="2">IF(F10&lt;&gt;"",$K10*F10," ")</f>
        <v xml:space="preserve"> </v>
      </c>
      <c r="Z10" s="224" t="str">
        <f t="shared" si="2"/>
        <v xml:space="preserve"> </v>
      </c>
      <c r="AA10" s="224" t="str">
        <f t="shared" si="2"/>
        <v xml:space="preserve"> </v>
      </c>
      <c r="AB10" s="224" t="str">
        <f t="shared" si="2"/>
        <v xml:space="preserve"> </v>
      </c>
      <c r="AC10" s="224" t="str">
        <f t="shared" si="2"/>
        <v xml:space="preserve"> </v>
      </c>
      <c r="AG10" s="316"/>
      <c r="AH10" s="311"/>
      <c r="AI10" s="317"/>
      <c r="AJ10" s="311"/>
      <c r="AK10" s="311"/>
      <c r="AL10" s="311"/>
      <c r="AM10" s="316"/>
      <c r="AN10" s="311"/>
      <c r="AO10" s="317"/>
      <c r="AP10" s="311"/>
      <c r="AQ10" s="311"/>
      <c r="AR10" s="311"/>
      <c r="AS10" s="316"/>
      <c r="AT10" s="311"/>
      <c r="AU10" s="317"/>
    </row>
    <row r="11" spans="1:47" ht="50.1" customHeight="1" thickBot="1">
      <c r="A11" s="493"/>
      <c r="B11" s="450" t="s">
        <v>42</v>
      </c>
      <c r="C11" s="451"/>
      <c r="D11" s="452"/>
      <c r="E11" s="59" t="s">
        <v>53</v>
      </c>
      <c r="F11" s="69"/>
      <c r="G11" s="70"/>
      <c r="H11" s="79"/>
      <c r="I11" s="70"/>
      <c r="J11" s="133"/>
      <c r="K11" s="51">
        <v>1</v>
      </c>
      <c r="L11" s="233" t="s">
        <v>193</v>
      </c>
      <c r="M11" s="224" t="str">
        <f t="shared" si="0"/>
        <v xml:space="preserve"> </v>
      </c>
      <c r="N11" s="224" t="str">
        <f t="shared" si="0"/>
        <v xml:space="preserve"> </v>
      </c>
      <c r="O11" s="224" t="str">
        <f t="shared" si="0"/>
        <v xml:space="preserve"> </v>
      </c>
      <c r="P11" s="224" t="str">
        <f t="shared" si="0"/>
        <v xml:space="preserve"> </v>
      </c>
      <c r="Q11" s="224" t="str">
        <f t="shared" si="0"/>
        <v xml:space="preserve"> </v>
      </c>
      <c r="R11" s="224"/>
      <c r="S11" s="224" t="str">
        <f t="shared" si="1"/>
        <v xml:space="preserve"> </v>
      </c>
      <c r="T11" s="224" t="str">
        <f t="shared" si="1"/>
        <v xml:space="preserve"> </v>
      </c>
      <c r="U11" s="224" t="str">
        <f t="shared" si="1"/>
        <v xml:space="preserve"> </v>
      </c>
      <c r="V11" s="224" t="str">
        <f t="shared" si="1"/>
        <v xml:space="preserve"> </v>
      </c>
      <c r="W11" s="224" t="str">
        <f t="shared" si="1"/>
        <v xml:space="preserve"> </v>
      </c>
      <c r="X11" s="224"/>
      <c r="Y11" s="224" t="str">
        <f t="shared" si="2"/>
        <v xml:space="preserve"> </v>
      </c>
      <c r="Z11" s="224" t="str">
        <f t="shared" si="2"/>
        <v xml:space="preserve"> </v>
      </c>
      <c r="AA11" s="224" t="str">
        <f t="shared" si="2"/>
        <v xml:space="preserve"> </v>
      </c>
      <c r="AB11" s="224" t="str">
        <f t="shared" si="2"/>
        <v xml:space="preserve"> </v>
      </c>
      <c r="AC11" s="224" t="str">
        <f t="shared" si="2"/>
        <v xml:space="preserve"> </v>
      </c>
      <c r="AG11" s="316"/>
      <c r="AH11" s="311"/>
      <c r="AI11" s="317"/>
      <c r="AJ11" s="311"/>
      <c r="AK11" s="311"/>
      <c r="AL11" s="311"/>
      <c r="AM11" s="316"/>
      <c r="AN11" s="311"/>
      <c r="AO11" s="317"/>
      <c r="AP11" s="311"/>
      <c r="AQ11" s="311"/>
      <c r="AR11" s="311"/>
      <c r="AS11" s="316"/>
      <c r="AT11" s="311"/>
      <c r="AU11" s="317"/>
    </row>
    <row r="12" spans="1:47" ht="50.1" customHeight="1" thickBot="1">
      <c r="A12" s="493"/>
      <c r="B12" s="456"/>
      <c r="C12" s="457"/>
      <c r="D12" s="458"/>
      <c r="E12" s="61" t="s">
        <v>54</v>
      </c>
      <c r="F12" s="82"/>
      <c r="G12" s="80"/>
      <c r="H12" s="81"/>
      <c r="I12" s="160"/>
      <c r="J12" s="134"/>
      <c r="K12" s="53">
        <v>1</v>
      </c>
      <c r="L12" s="233" t="s">
        <v>193</v>
      </c>
      <c r="M12" s="224" t="str">
        <f t="shared" si="0"/>
        <v xml:space="preserve"> </v>
      </c>
      <c r="N12" s="224" t="str">
        <f t="shared" si="0"/>
        <v xml:space="preserve"> </v>
      </c>
      <c r="O12" s="224" t="str">
        <f t="shared" si="0"/>
        <v xml:space="preserve"> </v>
      </c>
      <c r="P12" s="224" t="str">
        <f t="shared" si="0"/>
        <v xml:space="preserve"> </v>
      </c>
      <c r="Q12" s="224" t="str">
        <f t="shared" si="0"/>
        <v xml:space="preserve"> </v>
      </c>
      <c r="R12" s="224"/>
      <c r="S12" s="224" t="str">
        <f t="shared" si="1"/>
        <v xml:space="preserve"> </v>
      </c>
      <c r="T12" s="224" t="str">
        <f t="shared" si="1"/>
        <v xml:space="preserve"> </v>
      </c>
      <c r="U12" s="224" t="str">
        <f t="shared" si="1"/>
        <v xml:space="preserve"> </v>
      </c>
      <c r="V12" s="224" t="str">
        <f t="shared" si="1"/>
        <v xml:space="preserve"> </v>
      </c>
      <c r="W12" s="224" t="str">
        <f t="shared" si="1"/>
        <v xml:space="preserve"> </v>
      </c>
      <c r="X12" s="224"/>
      <c r="Y12" s="224" t="str">
        <f t="shared" si="2"/>
        <v xml:space="preserve"> </v>
      </c>
      <c r="Z12" s="224" t="str">
        <f t="shared" si="2"/>
        <v xml:space="preserve"> </v>
      </c>
      <c r="AA12" s="224" t="str">
        <f t="shared" si="2"/>
        <v xml:space="preserve"> </v>
      </c>
      <c r="AB12" s="224" t="str">
        <f t="shared" si="2"/>
        <v xml:space="preserve"> </v>
      </c>
      <c r="AC12" s="224" t="str">
        <f t="shared" si="2"/>
        <v xml:space="preserve"> </v>
      </c>
      <c r="AE12" s="256" t="s">
        <v>193</v>
      </c>
      <c r="AF12" s="257" t="s">
        <v>96</v>
      </c>
      <c r="AG12" s="275">
        <f t="shared" ref="AG12:AG27" si="3">SUMIF($L$10:$L$104,AE12,$S$10:$S$104)</f>
        <v>0</v>
      </c>
      <c r="AH12" s="258">
        <f t="shared" ref="AH12:AH27" si="4">SUMIF($L$10:$L$104,AE12,$Y$10:$Y$104)</f>
        <v>0</v>
      </c>
      <c r="AI12" s="260" t="e">
        <f t="shared" ref="AI12:AI21" si="5">IF(AH12&gt;=0,AH12*4/AG12,"")</f>
        <v>#DIV/0!</v>
      </c>
      <c r="AJ12" s="258">
        <f t="shared" ref="AJ12:AJ27" si="6">SUMIF($L$10:$L$104,AE12,$T$10:$T$104)</f>
        <v>0</v>
      </c>
      <c r="AK12" s="258">
        <f t="shared" ref="AK12:AK27" si="7">SUMIF($L$10:$L$104,AE12,$Z$10:$Z$104)</f>
        <v>0</v>
      </c>
      <c r="AL12" s="259" t="e">
        <f t="shared" ref="AL12:AL21" si="8">IF(AK12&gt;=0,AK12*4/AJ12,"")</f>
        <v>#DIV/0!</v>
      </c>
      <c r="AM12" s="275">
        <f t="shared" ref="AM12:AM27" si="9">SUMIF($L$10:$L$104,AE12,$U$10:$U$104)</f>
        <v>0</v>
      </c>
      <c r="AN12" s="258">
        <f t="shared" ref="AN12:AN27" si="10">SUMIF($L$10:$L$104,AE12,$AA$10:$AA$104)</f>
        <v>0</v>
      </c>
      <c r="AO12" s="260" t="e">
        <f t="shared" ref="AO12:AO21" si="11">IF(AN12&gt;=0,AN12*4/AM12,"")</f>
        <v>#DIV/0!</v>
      </c>
      <c r="AP12" s="258">
        <f t="shared" ref="AP12:AP27" si="12">SUMIF($L$10:$L$104,AE12,$V$10:$V$104)</f>
        <v>0</v>
      </c>
      <c r="AQ12" s="258">
        <f t="shared" ref="AQ12:AQ27" si="13">SUMIF($L$10:$L$104,AE12,$AB$10:$AB$104)</f>
        <v>0</v>
      </c>
      <c r="AR12" s="259" t="e">
        <f t="shared" ref="AR12:AR21" si="14">IF(AQ12&gt;=0,AQ12*4/AP12,"")</f>
        <v>#DIV/0!</v>
      </c>
      <c r="AS12" s="275">
        <f t="shared" ref="AS12:AS27" si="15">SUMIF($L$10:$L$104,AE12,$W$10:$W$104)</f>
        <v>0</v>
      </c>
      <c r="AT12" s="258">
        <f t="shared" ref="AT12:AT27" si="16">SUMIF($L$10:$L$104,AE12,$AC$10:$AC$104)</f>
        <v>0</v>
      </c>
      <c r="AU12" s="272" t="str">
        <f t="shared" ref="AU12:AU27" si="17">IF(AT12&lt;&gt;0,AT12*4/AS12,"")</f>
        <v/>
      </c>
    </row>
    <row r="13" spans="1:47" ht="50.1" customHeight="1">
      <c r="A13" s="493"/>
      <c r="B13" s="453" t="s">
        <v>43</v>
      </c>
      <c r="C13" s="454"/>
      <c r="D13" s="455"/>
      <c r="E13" s="89" t="s">
        <v>258</v>
      </c>
      <c r="F13" s="93"/>
      <c r="G13" s="159"/>
      <c r="H13" s="77"/>
      <c r="I13" s="76"/>
      <c r="J13" s="135"/>
      <c r="K13" s="66">
        <v>1</v>
      </c>
      <c r="L13" s="233" t="s">
        <v>193</v>
      </c>
      <c r="M13" s="224" t="str">
        <f t="shared" si="0"/>
        <v xml:space="preserve"> </v>
      </c>
      <c r="N13" s="224" t="str">
        <f t="shared" si="0"/>
        <v xml:space="preserve"> </v>
      </c>
      <c r="O13" s="224" t="str">
        <f t="shared" si="0"/>
        <v xml:space="preserve"> </v>
      </c>
      <c r="P13" s="224" t="str">
        <f t="shared" si="0"/>
        <v xml:space="preserve"> </v>
      </c>
      <c r="Q13" s="224" t="str">
        <f t="shared" si="0"/>
        <v xml:space="preserve"> </v>
      </c>
      <c r="R13" s="224"/>
      <c r="S13" s="224" t="str">
        <f t="shared" si="1"/>
        <v xml:space="preserve"> </v>
      </c>
      <c r="T13" s="224" t="str">
        <f t="shared" si="1"/>
        <v xml:space="preserve"> </v>
      </c>
      <c r="U13" s="224" t="str">
        <f t="shared" si="1"/>
        <v xml:space="preserve"> </v>
      </c>
      <c r="V13" s="224" t="str">
        <f t="shared" si="1"/>
        <v xml:space="preserve"> </v>
      </c>
      <c r="W13" s="224" t="str">
        <f t="shared" si="1"/>
        <v xml:space="preserve"> </v>
      </c>
      <c r="X13" s="224"/>
      <c r="Y13" s="224" t="str">
        <f t="shared" si="2"/>
        <v xml:space="preserve"> </v>
      </c>
      <c r="Z13" s="224" t="str">
        <f t="shared" si="2"/>
        <v xml:space="preserve"> </v>
      </c>
      <c r="AA13" s="224" t="str">
        <f t="shared" si="2"/>
        <v xml:space="preserve"> </v>
      </c>
      <c r="AB13" s="224" t="str">
        <f t="shared" si="2"/>
        <v xml:space="preserve"> </v>
      </c>
      <c r="AC13" s="224" t="str">
        <f t="shared" si="2"/>
        <v xml:space="preserve"> </v>
      </c>
      <c r="AE13" s="261" t="s">
        <v>189</v>
      </c>
      <c r="AF13" s="247" t="s">
        <v>5</v>
      </c>
      <c r="AG13" s="276">
        <f t="shared" si="3"/>
        <v>0</v>
      </c>
      <c r="AH13" s="248">
        <f t="shared" si="4"/>
        <v>0</v>
      </c>
      <c r="AI13" s="277" t="e">
        <f t="shared" si="5"/>
        <v>#DIV/0!</v>
      </c>
      <c r="AJ13" s="248">
        <f t="shared" si="6"/>
        <v>0</v>
      </c>
      <c r="AK13" s="248">
        <f t="shared" si="7"/>
        <v>0</v>
      </c>
      <c r="AL13" s="249" t="e">
        <f t="shared" si="8"/>
        <v>#DIV/0!</v>
      </c>
      <c r="AM13" s="276">
        <f t="shared" si="9"/>
        <v>0</v>
      </c>
      <c r="AN13" s="248">
        <f t="shared" si="10"/>
        <v>0</v>
      </c>
      <c r="AO13" s="277" t="e">
        <f t="shared" si="11"/>
        <v>#DIV/0!</v>
      </c>
      <c r="AP13" s="248">
        <f t="shared" si="12"/>
        <v>0</v>
      </c>
      <c r="AQ13" s="248">
        <f t="shared" si="13"/>
        <v>0</v>
      </c>
      <c r="AR13" s="249" t="e">
        <f t="shared" si="14"/>
        <v>#DIV/0!</v>
      </c>
      <c r="AS13" s="276">
        <f t="shared" si="15"/>
        <v>0</v>
      </c>
      <c r="AT13" s="248">
        <f t="shared" si="16"/>
        <v>0</v>
      </c>
      <c r="AU13" s="262" t="str">
        <f t="shared" si="17"/>
        <v/>
      </c>
    </row>
    <row r="14" spans="1:47" ht="50.1" customHeight="1" thickBot="1">
      <c r="A14" s="494"/>
      <c r="B14" s="456"/>
      <c r="C14" s="457"/>
      <c r="D14" s="458"/>
      <c r="E14" s="61" t="s">
        <v>80</v>
      </c>
      <c r="F14" s="82"/>
      <c r="G14" s="80"/>
      <c r="H14" s="81"/>
      <c r="I14" s="80"/>
      <c r="J14" s="134"/>
      <c r="K14" s="53">
        <v>1</v>
      </c>
      <c r="L14" s="233" t="s">
        <v>193</v>
      </c>
      <c r="M14" s="224" t="str">
        <f t="shared" si="0"/>
        <v xml:space="preserve"> </v>
      </c>
      <c r="N14" s="224" t="str">
        <f t="shared" si="0"/>
        <v xml:space="preserve"> </v>
      </c>
      <c r="O14" s="224" t="str">
        <f t="shared" si="0"/>
        <v xml:space="preserve"> </v>
      </c>
      <c r="P14" s="224" t="str">
        <f t="shared" si="0"/>
        <v xml:space="preserve"> </v>
      </c>
      <c r="Q14" s="224" t="str">
        <f t="shared" si="0"/>
        <v xml:space="preserve"> </v>
      </c>
      <c r="R14" s="224"/>
      <c r="S14" s="224" t="str">
        <f t="shared" si="1"/>
        <v xml:space="preserve"> </v>
      </c>
      <c r="T14" s="224" t="str">
        <f t="shared" si="1"/>
        <v xml:space="preserve"> </v>
      </c>
      <c r="U14" s="224" t="str">
        <f t="shared" si="1"/>
        <v xml:space="preserve"> </v>
      </c>
      <c r="V14" s="224" t="str">
        <f t="shared" si="1"/>
        <v xml:space="preserve"> </v>
      </c>
      <c r="W14" s="224" t="str">
        <f t="shared" si="1"/>
        <v xml:space="preserve"> </v>
      </c>
      <c r="X14" s="224"/>
      <c r="Y14" s="224" t="str">
        <f t="shared" si="2"/>
        <v xml:space="preserve"> </v>
      </c>
      <c r="Z14" s="224" t="str">
        <f t="shared" si="2"/>
        <v xml:space="preserve"> </v>
      </c>
      <c r="AA14" s="224" t="str">
        <f t="shared" si="2"/>
        <v xml:space="preserve"> </v>
      </c>
      <c r="AB14" s="224" t="str">
        <f t="shared" si="2"/>
        <v xml:space="preserve"> </v>
      </c>
      <c r="AC14" s="224" t="str">
        <f t="shared" si="2"/>
        <v xml:space="preserve"> </v>
      </c>
      <c r="AE14" s="263" t="s">
        <v>191</v>
      </c>
      <c r="AF14" s="250" t="s">
        <v>99</v>
      </c>
      <c r="AG14" s="278">
        <f t="shared" si="3"/>
        <v>0</v>
      </c>
      <c r="AH14" s="251">
        <f t="shared" si="4"/>
        <v>0</v>
      </c>
      <c r="AI14" s="273" t="e">
        <f t="shared" si="5"/>
        <v>#DIV/0!</v>
      </c>
      <c r="AJ14" s="251">
        <f t="shared" si="6"/>
        <v>0</v>
      </c>
      <c r="AK14" s="251">
        <f t="shared" si="7"/>
        <v>0</v>
      </c>
      <c r="AL14" s="252" t="e">
        <f t="shared" si="8"/>
        <v>#DIV/0!</v>
      </c>
      <c r="AM14" s="278">
        <f t="shared" si="9"/>
        <v>0</v>
      </c>
      <c r="AN14" s="251">
        <f t="shared" si="10"/>
        <v>0</v>
      </c>
      <c r="AO14" s="273" t="e">
        <f t="shared" si="11"/>
        <v>#DIV/0!</v>
      </c>
      <c r="AP14" s="251">
        <f t="shared" si="12"/>
        <v>0</v>
      </c>
      <c r="AQ14" s="251">
        <f t="shared" si="13"/>
        <v>0</v>
      </c>
      <c r="AR14" s="252" t="e">
        <f t="shared" si="14"/>
        <v>#DIV/0!</v>
      </c>
      <c r="AS14" s="278">
        <f t="shared" si="15"/>
        <v>0</v>
      </c>
      <c r="AT14" s="251">
        <f t="shared" si="16"/>
        <v>0</v>
      </c>
      <c r="AU14" s="273" t="str">
        <f t="shared" si="17"/>
        <v/>
      </c>
    </row>
    <row r="15" spans="1:47" ht="50.1" customHeight="1" thickBot="1">
      <c r="A15" s="482" t="s">
        <v>38</v>
      </c>
      <c r="B15" s="483"/>
      <c r="C15" s="483"/>
      <c r="D15" s="483"/>
      <c r="E15" s="484"/>
      <c r="F15" s="470"/>
      <c r="G15" s="471"/>
      <c r="H15" s="471"/>
      <c r="I15" s="471"/>
      <c r="J15" s="471"/>
      <c r="K15" s="472"/>
      <c r="M15" s="224"/>
      <c r="N15" s="224"/>
      <c r="O15" s="224"/>
      <c r="P15" s="224"/>
      <c r="Q15" s="224"/>
      <c r="R15" s="224"/>
      <c r="S15" s="224"/>
      <c r="T15" s="224"/>
      <c r="U15" s="224"/>
      <c r="V15" s="224"/>
      <c r="W15" s="224"/>
      <c r="X15" s="224"/>
      <c r="Y15" s="224"/>
      <c r="Z15" s="224"/>
      <c r="AA15" s="224"/>
      <c r="AB15" s="224"/>
      <c r="AC15" s="224"/>
      <c r="AE15" s="264" t="s">
        <v>190</v>
      </c>
      <c r="AF15" s="265" t="s">
        <v>101</v>
      </c>
      <c r="AG15" s="279">
        <f t="shared" si="3"/>
        <v>0</v>
      </c>
      <c r="AH15" s="266">
        <f t="shared" si="4"/>
        <v>0</v>
      </c>
      <c r="AI15" s="268" t="e">
        <f t="shared" si="5"/>
        <v>#DIV/0!</v>
      </c>
      <c r="AJ15" s="266">
        <f t="shared" si="6"/>
        <v>0</v>
      </c>
      <c r="AK15" s="266">
        <f t="shared" si="7"/>
        <v>0</v>
      </c>
      <c r="AL15" s="267" t="e">
        <f t="shared" si="8"/>
        <v>#DIV/0!</v>
      </c>
      <c r="AM15" s="279">
        <f t="shared" si="9"/>
        <v>0</v>
      </c>
      <c r="AN15" s="266">
        <f t="shared" si="10"/>
        <v>0</v>
      </c>
      <c r="AO15" s="268" t="e">
        <f t="shared" si="11"/>
        <v>#DIV/0!</v>
      </c>
      <c r="AP15" s="266">
        <f t="shared" si="12"/>
        <v>0</v>
      </c>
      <c r="AQ15" s="266">
        <f t="shared" si="13"/>
        <v>0</v>
      </c>
      <c r="AR15" s="267" t="e">
        <f t="shared" si="14"/>
        <v>#DIV/0!</v>
      </c>
      <c r="AS15" s="279">
        <f t="shared" si="15"/>
        <v>0</v>
      </c>
      <c r="AT15" s="266">
        <f t="shared" si="16"/>
        <v>0</v>
      </c>
      <c r="AU15" s="268" t="str">
        <f t="shared" si="17"/>
        <v/>
      </c>
    </row>
    <row r="16" spans="1:47" ht="50.1" customHeight="1">
      <c r="A16" s="390" t="s">
        <v>5</v>
      </c>
      <c r="B16" s="450" t="s">
        <v>44</v>
      </c>
      <c r="C16" s="451"/>
      <c r="D16" s="452"/>
      <c r="E16" s="59" t="s">
        <v>69</v>
      </c>
      <c r="F16" s="78"/>
      <c r="G16" s="70"/>
      <c r="H16" s="79"/>
      <c r="I16" s="70"/>
      <c r="J16" s="133"/>
      <c r="K16" s="51">
        <v>2</v>
      </c>
      <c r="L16" s="233" t="s">
        <v>189</v>
      </c>
      <c r="M16" s="224" t="str">
        <f t="shared" si="0"/>
        <v xml:space="preserve"> </v>
      </c>
      <c r="N16" s="224" t="str">
        <f t="shared" si="0"/>
        <v xml:space="preserve"> </v>
      </c>
      <c r="O16" s="224" t="str">
        <f t="shared" si="0"/>
        <v xml:space="preserve"> </v>
      </c>
      <c r="P16" s="224" t="str">
        <f t="shared" si="0"/>
        <v xml:space="preserve"> </v>
      </c>
      <c r="Q16" s="224" t="str">
        <f t="shared" si="0"/>
        <v xml:space="preserve"> </v>
      </c>
      <c r="R16" s="224"/>
      <c r="S16" s="224" t="str">
        <f t="shared" ref="S16:W20" si="18">IF(F16&lt;&gt;"",$K16," ")</f>
        <v xml:space="preserve"> </v>
      </c>
      <c r="T16" s="224" t="str">
        <f t="shared" si="18"/>
        <v xml:space="preserve"> </v>
      </c>
      <c r="U16" s="224" t="str">
        <f t="shared" si="18"/>
        <v xml:space="preserve"> </v>
      </c>
      <c r="V16" s="224" t="str">
        <f t="shared" si="18"/>
        <v xml:space="preserve"> </v>
      </c>
      <c r="W16" s="224" t="str">
        <f t="shared" si="18"/>
        <v xml:space="preserve"> </v>
      </c>
      <c r="X16" s="224"/>
      <c r="Y16" s="224" t="str">
        <f t="shared" ref="Y16:AC20" si="19">IF(F16&lt;&gt;"",$K16*F16," ")</f>
        <v xml:space="preserve"> </v>
      </c>
      <c r="Z16" s="224" t="str">
        <f t="shared" si="19"/>
        <v xml:space="preserve"> </v>
      </c>
      <c r="AA16" s="224" t="str">
        <f t="shared" si="19"/>
        <v xml:space="preserve"> </v>
      </c>
      <c r="AB16" s="224" t="str">
        <f t="shared" si="19"/>
        <v xml:space="preserve"> </v>
      </c>
      <c r="AC16" s="224" t="str">
        <f t="shared" si="19"/>
        <v xml:space="preserve"> </v>
      </c>
      <c r="AE16" s="256" t="s">
        <v>194</v>
      </c>
      <c r="AF16" s="257" t="s">
        <v>103</v>
      </c>
      <c r="AG16" s="275">
        <f t="shared" si="3"/>
        <v>0</v>
      </c>
      <c r="AH16" s="258">
        <f t="shared" si="4"/>
        <v>0</v>
      </c>
      <c r="AI16" s="260" t="e">
        <f t="shared" si="5"/>
        <v>#DIV/0!</v>
      </c>
      <c r="AJ16" s="258">
        <f t="shared" si="6"/>
        <v>0</v>
      </c>
      <c r="AK16" s="258">
        <f t="shared" si="7"/>
        <v>0</v>
      </c>
      <c r="AL16" s="259" t="e">
        <f t="shared" si="8"/>
        <v>#DIV/0!</v>
      </c>
      <c r="AM16" s="275">
        <f t="shared" si="9"/>
        <v>0</v>
      </c>
      <c r="AN16" s="258">
        <f t="shared" si="10"/>
        <v>0</v>
      </c>
      <c r="AO16" s="260" t="e">
        <f t="shared" si="11"/>
        <v>#DIV/0!</v>
      </c>
      <c r="AP16" s="258">
        <f t="shared" si="12"/>
        <v>0</v>
      </c>
      <c r="AQ16" s="258">
        <f t="shared" si="13"/>
        <v>0</v>
      </c>
      <c r="AR16" s="259" t="e">
        <f t="shared" si="14"/>
        <v>#DIV/0!</v>
      </c>
      <c r="AS16" s="275">
        <f t="shared" si="15"/>
        <v>0</v>
      </c>
      <c r="AT16" s="258">
        <f t="shared" si="16"/>
        <v>0</v>
      </c>
      <c r="AU16" s="260" t="str">
        <f t="shared" si="17"/>
        <v/>
      </c>
    </row>
    <row r="17" spans="1:47" ht="50.1" customHeight="1" thickBot="1">
      <c r="A17" s="295"/>
      <c r="B17" s="456"/>
      <c r="C17" s="457"/>
      <c r="D17" s="458"/>
      <c r="E17" s="87" t="s">
        <v>70</v>
      </c>
      <c r="F17" s="99"/>
      <c r="G17" s="100"/>
      <c r="H17" s="101"/>
      <c r="I17" s="100"/>
      <c r="J17" s="136"/>
      <c r="K17" s="88">
        <v>1</v>
      </c>
      <c r="L17" s="233" t="s">
        <v>189</v>
      </c>
      <c r="M17" s="224" t="str">
        <f t="shared" si="0"/>
        <v xml:space="preserve"> </v>
      </c>
      <c r="N17" s="224" t="str">
        <f t="shared" si="0"/>
        <v xml:space="preserve"> </v>
      </c>
      <c r="O17" s="224" t="str">
        <f t="shared" si="0"/>
        <v xml:space="preserve"> </v>
      </c>
      <c r="P17" s="224" t="str">
        <f t="shared" si="0"/>
        <v xml:space="preserve"> </v>
      </c>
      <c r="Q17" s="224" t="str">
        <f t="shared" si="0"/>
        <v xml:space="preserve"> </v>
      </c>
      <c r="R17" s="224"/>
      <c r="S17" s="224" t="str">
        <f t="shared" si="18"/>
        <v xml:space="preserve"> </v>
      </c>
      <c r="T17" s="224" t="str">
        <f t="shared" si="18"/>
        <v xml:space="preserve"> </v>
      </c>
      <c r="U17" s="224" t="str">
        <f t="shared" si="18"/>
        <v xml:space="preserve"> </v>
      </c>
      <c r="V17" s="224" t="str">
        <f t="shared" si="18"/>
        <v xml:space="preserve"> </v>
      </c>
      <c r="W17" s="224" t="str">
        <f t="shared" si="18"/>
        <v xml:space="preserve"> </v>
      </c>
      <c r="X17" s="224"/>
      <c r="Y17" s="224" t="str">
        <f t="shared" si="19"/>
        <v xml:space="preserve"> </v>
      </c>
      <c r="Z17" s="224" t="str">
        <f t="shared" si="19"/>
        <v xml:space="preserve"> </v>
      </c>
      <c r="AA17" s="224" t="str">
        <f t="shared" si="19"/>
        <v xml:space="preserve"> </v>
      </c>
      <c r="AB17" s="224" t="str">
        <f t="shared" si="19"/>
        <v xml:space="preserve"> </v>
      </c>
      <c r="AC17" s="224" t="str">
        <f t="shared" si="19"/>
        <v xml:space="preserve"> </v>
      </c>
      <c r="AE17" s="269" t="s">
        <v>195</v>
      </c>
      <c r="AF17" s="199" t="s">
        <v>105</v>
      </c>
      <c r="AG17" s="280">
        <f t="shared" si="3"/>
        <v>0</v>
      </c>
      <c r="AH17" s="197">
        <f t="shared" si="4"/>
        <v>0</v>
      </c>
      <c r="AI17" s="262" t="e">
        <f t="shared" si="5"/>
        <v>#DIV/0!</v>
      </c>
      <c r="AJ17" s="197">
        <f t="shared" si="6"/>
        <v>0</v>
      </c>
      <c r="AK17" s="197">
        <f t="shared" si="7"/>
        <v>0</v>
      </c>
      <c r="AL17" s="198" t="e">
        <f t="shared" si="8"/>
        <v>#DIV/0!</v>
      </c>
      <c r="AM17" s="280">
        <f t="shared" si="9"/>
        <v>0</v>
      </c>
      <c r="AN17" s="197">
        <f t="shared" si="10"/>
        <v>0</v>
      </c>
      <c r="AO17" s="262" t="e">
        <f t="shared" si="11"/>
        <v>#DIV/0!</v>
      </c>
      <c r="AP17" s="197">
        <f t="shared" si="12"/>
        <v>0</v>
      </c>
      <c r="AQ17" s="197">
        <f t="shared" si="13"/>
        <v>0</v>
      </c>
      <c r="AR17" s="198" t="e">
        <f t="shared" si="14"/>
        <v>#DIV/0!</v>
      </c>
      <c r="AS17" s="280">
        <f t="shared" si="15"/>
        <v>0</v>
      </c>
      <c r="AT17" s="197">
        <f t="shared" si="16"/>
        <v>0</v>
      </c>
      <c r="AU17" s="262" t="str">
        <f t="shared" si="17"/>
        <v/>
      </c>
    </row>
    <row r="18" spans="1:47" ht="50.1" customHeight="1" thickBot="1">
      <c r="A18" s="295"/>
      <c r="B18" s="473" t="s">
        <v>45</v>
      </c>
      <c r="C18" s="474"/>
      <c r="D18" s="474"/>
      <c r="E18" s="89" t="s">
        <v>71</v>
      </c>
      <c r="F18" s="75"/>
      <c r="G18" s="76"/>
      <c r="H18" s="77"/>
      <c r="I18" s="76"/>
      <c r="J18" s="135"/>
      <c r="K18" s="66">
        <v>2</v>
      </c>
      <c r="L18" s="233" t="s">
        <v>191</v>
      </c>
      <c r="M18" s="224" t="str">
        <f t="shared" si="0"/>
        <v xml:space="preserve"> </v>
      </c>
      <c r="N18" s="224" t="str">
        <f t="shared" si="0"/>
        <v xml:space="preserve"> </v>
      </c>
      <c r="O18" s="224" t="str">
        <f t="shared" si="0"/>
        <v xml:space="preserve"> </v>
      </c>
      <c r="P18" s="224" t="str">
        <f t="shared" si="0"/>
        <v xml:space="preserve"> </v>
      </c>
      <c r="Q18" s="224" t="str">
        <f t="shared" si="0"/>
        <v xml:space="preserve"> </v>
      </c>
      <c r="R18" s="224"/>
      <c r="S18" s="224" t="str">
        <f t="shared" si="18"/>
        <v xml:space="preserve"> </v>
      </c>
      <c r="T18" s="224" t="str">
        <f t="shared" si="18"/>
        <v xml:space="preserve"> </v>
      </c>
      <c r="U18" s="224" t="str">
        <f t="shared" si="18"/>
        <v xml:space="preserve"> </v>
      </c>
      <c r="V18" s="224" t="str">
        <f t="shared" si="18"/>
        <v xml:space="preserve"> </v>
      </c>
      <c r="W18" s="224" t="str">
        <f t="shared" si="18"/>
        <v xml:space="preserve"> </v>
      </c>
      <c r="X18" s="224"/>
      <c r="Y18" s="224" t="str">
        <f t="shared" si="19"/>
        <v xml:space="preserve"> </v>
      </c>
      <c r="Z18" s="224" t="str">
        <f t="shared" si="19"/>
        <v xml:space="preserve"> </v>
      </c>
      <c r="AA18" s="224" t="str">
        <f t="shared" si="19"/>
        <v xml:space="preserve"> </v>
      </c>
      <c r="AB18" s="224" t="str">
        <f t="shared" si="19"/>
        <v xml:space="preserve"> </v>
      </c>
      <c r="AC18" s="224" t="str">
        <f t="shared" si="19"/>
        <v xml:space="preserve"> </v>
      </c>
      <c r="AE18" s="269" t="s">
        <v>196</v>
      </c>
      <c r="AF18" s="199" t="s">
        <v>107</v>
      </c>
      <c r="AG18" s="280">
        <f t="shared" si="3"/>
        <v>0</v>
      </c>
      <c r="AH18" s="197">
        <f t="shared" si="4"/>
        <v>0</v>
      </c>
      <c r="AI18" s="262" t="e">
        <f t="shared" si="5"/>
        <v>#DIV/0!</v>
      </c>
      <c r="AJ18" s="197">
        <f t="shared" si="6"/>
        <v>0</v>
      </c>
      <c r="AK18" s="197">
        <f t="shared" si="7"/>
        <v>0</v>
      </c>
      <c r="AL18" s="198" t="e">
        <f t="shared" si="8"/>
        <v>#DIV/0!</v>
      </c>
      <c r="AM18" s="280">
        <f t="shared" si="9"/>
        <v>0</v>
      </c>
      <c r="AN18" s="197">
        <f t="shared" si="10"/>
        <v>0</v>
      </c>
      <c r="AO18" s="262" t="e">
        <f t="shared" si="11"/>
        <v>#DIV/0!</v>
      </c>
      <c r="AP18" s="197">
        <f t="shared" si="12"/>
        <v>0</v>
      </c>
      <c r="AQ18" s="197">
        <f t="shared" si="13"/>
        <v>0</v>
      </c>
      <c r="AR18" s="198" t="e">
        <f t="shared" si="14"/>
        <v>#DIV/0!</v>
      </c>
      <c r="AS18" s="280">
        <f t="shared" si="15"/>
        <v>0</v>
      </c>
      <c r="AT18" s="197">
        <f t="shared" si="16"/>
        <v>0</v>
      </c>
      <c r="AU18" s="262" t="str">
        <f t="shared" si="17"/>
        <v/>
      </c>
    </row>
    <row r="19" spans="1:47" ht="50.1" customHeight="1" thickBot="1">
      <c r="A19" s="295"/>
      <c r="B19" s="475" t="s">
        <v>65</v>
      </c>
      <c r="C19" s="476"/>
      <c r="D19" s="476"/>
      <c r="E19" s="94" t="s">
        <v>79</v>
      </c>
      <c r="F19" s="95"/>
      <c r="G19" s="96"/>
      <c r="H19" s="97"/>
      <c r="I19" s="96"/>
      <c r="J19" s="137"/>
      <c r="K19" s="98">
        <v>2</v>
      </c>
      <c r="L19" s="233" t="s">
        <v>189</v>
      </c>
      <c r="M19" s="224" t="str">
        <f t="shared" si="0"/>
        <v xml:space="preserve"> </v>
      </c>
      <c r="N19" s="224" t="str">
        <f t="shared" si="0"/>
        <v xml:space="preserve"> </v>
      </c>
      <c r="O19" s="224" t="str">
        <f t="shared" si="0"/>
        <v xml:space="preserve"> </v>
      </c>
      <c r="P19" s="224" t="str">
        <f t="shared" si="0"/>
        <v xml:space="preserve"> </v>
      </c>
      <c r="Q19" s="224" t="str">
        <f t="shared" si="0"/>
        <v xml:space="preserve"> </v>
      </c>
      <c r="R19" s="224"/>
      <c r="S19" s="224" t="str">
        <f t="shared" si="18"/>
        <v xml:space="preserve"> </v>
      </c>
      <c r="T19" s="224" t="str">
        <f t="shared" si="18"/>
        <v xml:space="preserve"> </v>
      </c>
      <c r="U19" s="224" t="str">
        <f t="shared" si="18"/>
        <v xml:space="preserve"> </v>
      </c>
      <c r="V19" s="224" t="str">
        <f t="shared" si="18"/>
        <v xml:space="preserve"> </v>
      </c>
      <c r="W19" s="224" t="str">
        <f t="shared" si="18"/>
        <v xml:space="preserve"> </v>
      </c>
      <c r="X19" s="224"/>
      <c r="Y19" s="224" t="str">
        <f t="shared" si="19"/>
        <v xml:space="preserve"> </v>
      </c>
      <c r="Z19" s="224" t="str">
        <f t="shared" si="19"/>
        <v xml:space="preserve"> </v>
      </c>
      <c r="AA19" s="224" t="str">
        <f t="shared" si="19"/>
        <v xml:space="preserve"> </v>
      </c>
      <c r="AB19" s="224" t="str">
        <f t="shared" si="19"/>
        <v xml:space="preserve"> </v>
      </c>
      <c r="AC19" s="224" t="str">
        <f t="shared" si="19"/>
        <v xml:space="preserve"> </v>
      </c>
      <c r="AE19" s="263" t="s">
        <v>197</v>
      </c>
      <c r="AF19" s="250" t="s">
        <v>109</v>
      </c>
      <c r="AG19" s="278">
        <f t="shared" si="3"/>
        <v>0</v>
      </c>
      <c r="AH19" s="251">
        <f t="shared" si="4"/>
        <v>0</v>
      </c>
      <c r="AI19" s="273" t="e">
        <f t="shared" si="5"/>
        <v>#DIV/0!</v>
      </c>
      <c r="AJ19" s="251">
        <f t="shared" si="6"/>
        <v>0</v>
      </c>
      <c r="AK19" s="251">
        <f t="shared" si="7"/>
        <v>0</v>
      </c>
      <c r="AL19" s="252" t="e">
        <f t="shared" si="8"/>
        <v>#DIV/0!</v>
      </c>
      <c r="AM19" s="278">
        <f t="shared" si="9"/>
        <v>0</v>
      </c>
      <c r="AN19" s="251">
        <f t="shared" si="10"/>
        <v>0</v>
      </c>
      <c r="AO19" s="273" t="e">
        <f t="shared" si="11"/>
        <v>#DIV/0!</v>
      </c>
      <c r="AP19" s="251">
        <f t="shared" si="12"/>
        <v>0</v>
      </c>
      <c r="AQ19" s="251">
        <f t="shared" si="13"/>
        <v>0</v>
      </c>
      <c r="AR19" s="252" t="e">
        <f t="shared" si="14"/>
        <v>#DIV/0!</v>
      </c>
      <c r="AS19" s="278">
        <f t="shared" si="15"/>
        <v>0</v>
      </c>
      <c r="AT19" s="251">
        <f t="shared" si="16"/>
        <v>0</v>
      </c>
      <c r="AU19" s="273" t="str">
        <f t="shared" si="17"/>
        <v/>
      </c>
    </row>
    <row r="20" spans="1:47" ht="50.1" customHeight="1" thickBot="1">
      <c r="A20" s="296"/>
      <c r="B20" s="488" t="s">
        <v>55</v>
      </c>
      <c r="C20" s="489"/>
      <c r="D20" s="489"/>
      <c r="E20" s="62" t="s">
        <v>78</v>
      </c>
      <c r="F20" s="99"/>
      <c r="G20" s="100"/>
      <c r="H20" s="101"/>
      <c r="I20" s="100"/>
      <c r="J20" s="136"/>
      <c r="K20" s="88">
        <v>2</v>
      </c>
      <c r="L20" s="233" t="s">
        <v>189</v>
      </c>
      <c r="M20" s="224" t="str">
        <f t="shared" si="0"/>
        <v xml:space="preserve"> </v>
      </c>
      <c r="N20" s="224" t="str">
        <f t="shared" si="0"/>
        <v xml:space="preserve"> </v>
      </c>
      <c r="O20" s="224" t="str">
        <f t="shared" si="0"/>
        <v xml:space="preserve"> </v>
      </c>
      <c r="P20" s="224" t="str">
        <f t="shared" si="0"/>
        <v xml:space="preserve"> </v>
      </c>
      <c r="Q20" s="224" t="str">
        <f t="shared" si="0"/>
        <v xml:space="preserve"> </v>
      </c>
      <c r="R20" s="224"/>
      <c r="S20" s="224" t="str">
        <f t="shared" si="18"/>
        <v xml:space="preserve"> </v>
      </c>
      <c r="T20" s="224" t="str">
        <f t="shared" si="18"/>
        <v xml:space="preserve"> </v>
      </c>
      <c r="U20" s="224" t="str">
        <f t="shared" si="18"/>
        <v xml:space="preserve"> </v>
      </c>
      <c r="V20" s="224" t="str">
        <f t="shared" si="18"/>
        <v xml:space="preserve"> </v>
      </c>
      <c r="W20" s="224" t="str">
        <f t="shared" si="18"/>
        <v xml:space="preserve"> </v>
      </c>
      <c r="X20" s="224"/>
      <c r="Y20" s="224" t="str">
        <f t="shared" si="19"/>
        <v xml:space="preserve"> </v>
      </c>
      <c r="Z20" s="224" t="str">
        <f t="shared" si="19"/>
        <v xml:space="preserve"> </v>
      </c>
      <c r="AA20" s="224" t="str">
        <f t="shared" si="19"/>
        <v xml:space="preserve"> </v>
      </c>
      <c r="AB20" s="224" t="str">
        <f t="shared" si="19"/>
        <v xml:space="preserve"> </v>
      </c>
      <c r="AC20" s="224" t="str">
        <f t="shared" si="19"/>
        <v xml:space="preserve"> </v>
      </c>
      <c r="AE20" s="269" t="s">
        <v>206</v>
      </c>
      <c r="AF20" s="200" t="s">
        <v>112</v>
      </c>
      <c r="AG20" s="280">
        <f t="shared" si="3"/>
        <v>0</v>
      </c>
      <c r="AH20" s="197">
        <f t="shared" si="4"/>
        <v>0</v>
      </c>
      <c r="AI20" s="262" t="e">
        <f t="shared" si="5"/>
        <v>#DIV/0!</v>
      </c>
      <c r="AJ20" s="197">
        <f t="shared" si="6"/>
        <v>0</v>
      </c>
      <c r="AK20" s="197">
        <f t="shared" si="7"/>
        <v>0</v>
      </c>
      <c r="AL20" s="198" t="e">
        <f t="shared" si="8"/>
        <v>#DIV/0!</v>
      </c>
      <c r="AM20" s="280">
        <f t="shared" si="9"/>
        <v>0</v>
      </c>
      <c r="AN20" s="197">
        <f t="shared" si="10"/>
        <v>0</v>
      </c>
      <c r="AO20" s="262" t="e">
        <f t="shared" si="11"/>
        <v>#DIV/0!</v>
      </c>
      <c r="AP20" s="197">
        <f t="shared" si="12"/>
        <v>0</v>
      </c>
      <c r="AQ20" s="197">
        <f t="shared" si="13"/>
        <v>0</v>
      </c>
      <c r="AR20" s="198" t="e">
        <f t="shared" si="14"/>
        <v>#DIV/0!</v>
      </c>
      <c r="AS20" s="280">
        <f t="shared" si="15"/>
        <v>0</v>
      </c>
      <c r="AT20" s="197">
        <f t="shared" si="16"/>
        <v>0</v>
      </c>
      <c r="AU20" s="262" t="str">
        <f t="shared" si="17"/>
        <v/>
      </c>
    </row>
    <row r="21" spans="1:47" ht="50.1" customHeight="1" thickBot="1">
      <c r="A21" s="482" t="s">
        <v>50</v>
      </c>
      <c r="B21" s="483"/>
      <c r="C21" s="483"/>
      <c r="D21" s="483"/>
      <c r="E21" s="484"/>
      <c r="F21" s="485"/>
      <c r="G21" s="486"/>
      <c r="H21" s="486"/>
      <c r="I21" s="486"/>
      <c r="J21" s="486"/>
      <c r="K21" s="487"/>
      <c r="M21" s="224"/>
      <c r="N21" s="224"/>
      <c r="O21" s="224"/>
      <c r="P21" s="224"/>
      <c r="Q21" s="224"/>
      <c r="R21" s="224"/>
      <c r="S21" s="224"/>
      <c r="T21" s="224"/>
      <c r="U21" s="224"/>
      <c r="V21" s="224"/>
      <c r="W21" s="224"/>
      <c r="X21" s="224"/>
      <c r="Y21" s="224"/>
      <c r="Z21" s="224"/>
      <c r="AA21" s="224"/>
      <c r="AB21" s="224"/>
      <c r="AC21" s="224"/>
      <c r="AE21" s="269" t="s">
        <v>218</v>
      </c>
      <c r="AF21" s="200" t="s">
        <v>114</v>
      </c>
      <c r="AG21" s="280">
        <f t="shared" si="3"/>
        <v>0</v>
      </c>
      <c r="AH21" s="197">
        <f t="shared" si="4"/>
        <v>0</v>
      </c>
      <c r="AI21" s="262" t="e">
        <f t="shared" si="5"/>
        <v>#DIV/0!</v>
      </c>
      <c r="AJ21" s="197">
        <f t="shared" si="6"/>
        <v>0</v>
      </c>
      <c r="AK21" s="197">
        <f t="shared" si="7"/>
        <v>0</v>
      </c>
      <c r="AL21" s="198" t="e">
        <f t="shared" si="8"/>
        <v>#DIV/0!</v>
      </c>
      <c r="AM21" s="280">
        <f t="shared" si="9"/>
        <v>0</v>
      </c>
      <c r="AN21" s="197">
        <f t="shared" si="10"/>
        <v>0</v>
      </c>
      <c r="AO21" s="262" t="e">
        <f t="shared" si="11"/>
        <v>#DIV/0!</v>
      </c>
      <c r="AP21" s="197">
        <f t="shared" si="12"/>
        <v>0</v>
      </c>
      <c r="AQ21" s="197">
        <f t="shared" si="13"/>
        <v>0</v>
      </c>
      <c r="AR21" s="198" t="e">
        <f t="shared" si="14"/>
        <v>#DIV/0!</v>
      </c>
      <c r="AS21" s="280">
        <f t="shared" si="15"/>
        <v>0</v>
      </c>
      <c r="AT21" s="197">
        <f t="shared" si="16"/>
        <v>0</v>
      </c>
      <c r="AU21" s="262" t="str">
        <f t="shared" si="17"/>
        <v/>
      </c>
    </row>
    <row r="22" spans="1:47" ht="50.1" customHeight="1">
      <c r="A22" s="295" t="s">
        <v>64</v>
      </c>
      <c r="B22" s="453" t="s">
        <v>47</v>
      </c>
      <c r="C22" s="454"/>
      <c r="D22" s="455"/>
      <c r="E22" s="62" t="s">
        <v>66</v>
      </c>
      <c r="F22" s="69"/>
      <c r="G22" s="70"/>
      <c r="H22" s="70"/>
      <c r="I22" s="70"/>
      <c r="J22" s="133"/>
      <c r="K22" s="52">
        <v>2</v>
      </c>
      <c r="L22" s="233" t="s">
        <v>190</v>
      </c>
      <c r="M22" s="224" t="str">
        <f t="shared" ref="M22:Q27" si="20">IF(F22&lt;&gt;"",1," ")</f>
        <v xml:space="preserve"> </v>
      </c>
      <c r="N22" s="224" t="str">
        <f t="shared" si="20"/>
        <v xml:space="preserve"> </v>
      </c>
      <c r="O22" s="224" t="str">
        <f t="shared" si="20"/>
        <v xml:space="preserve"> </v>
      </c>
      <c r="P22" s="224" t="str">
        <f t="shared" si="20"/>
        <v xml:space="preserve"> </v>
      </c>
      <c r="Q22" s="224" t="str">
        <f t="shared" si="20"/>
        <v xml:space="preserve"> </v>
      </c>
      <c r="R22" s="224"/>
      <c r="S22" s="224" t="str">
        <f t="shared" ref="S22:W27" si="21">IF(F22&lt;&gt;"",$K22," ")</f>
        <v xml:space="preserve"> </v>
      </c>
      <c r="T22" s="224" t="str">
        <f t="shared" si="21"/>
        <v xml:space="preserve"> </v>
      </c>
      <c r="U22" s="224" t="str">
        <f t="shared" si="21"/>
        <v xml:space="preserve"> </v>
      </c>
      <c r="V22" s="224" t="str">
        <f t="shared" si="21"/>
        <v xml:space="preserve"> </v>
      </c>
      <c r="W22" s="224" t="str">
        <f t="shared" si="21"/>
        <v xml:space="preserve"> </v>
      </c>
      <c r="X22" s="224"/>
      <c r="Y22" s="224" t="str">
        <f t="shared" ref="Y22:AC27" si="22">IF(F22&lt;&gt;"",$K22*F22," ")</f>
        <v xml:space="preserve"> </v>
      </c>
      <c r="Z22" s="224" t="str">
        <f t="shared" si="22"/>
        <v xml:space="preserve"> </v>
      </c>
      <c r="AA22" s="224" t="str">
        <f t="shared" si="22"/>
        <v xml:space="preserve"> </v>
      </c>
      <c r="AB22" s="224" t="str">
        <f t="shared" si="22"/>
        <v xml:space="preserve"> </v>
      </c>
      <c r="AC22" s="224" t="str">
        <f t="shared" si="22"/>
        <v xml:space="preserve"> </v>
      </c>
      <c r="AE22" s="269" t="s">
        <v>223</v>
      </c>
      <c r="AF22" s="200" t="s">
        <v>116</v>
      </c>
      <c r="AG22" s="280">
        <f t="shared" si="3"/>
        <v>0</v>
      </c>
      <c r="AH22" s="197">
        <f t="shared" si="4"/>
        <v>0</v>
      </c>
      <c r="AI22" s="262" t="e">
        <f t="shared" ref="AI22:AI27" si="23">IF(AH22&gt;=0,AH22*4/AG22,"")</f>
        <v>#DIV/0!</v>
      </c>
      <c r="AJ22" s="197">
        <f t="shared" si="6"/>
        <v>0</v>
      </c>
      <c r="AK22" s="197">
        <f t="shared" si="7"/>
        <v>0</v>
      </c>
      <c r="AL22" s="198" t="e">
        <f t="shared" ref="AL22:AL27" si="24">IF(AK22&gt;=0,AK22*4/AJ22,"")</f>
        <v>#DIV/0!</v>
      </c>
      <c r="AM22" s="280">
        <f t="shared" si="9"/>
        <v>0</v>
      </c>
      <c r="AN22" s="197">
        <f t="shared" si="10"/>
        <v>0</v>
      </c>
      <c r="AO22" s="262" t="e">
        <f t="shared" ref="AO22:AO27" si="25">IF(AN22&gt;=0,AN22*4/AM22,"")</f>
        <v>#DIV/0!</v>
      </c>
      <c r="AP22" s="197">
        <f t="shared" si="12"/>
        <v>0</v>
      </c>
      <c r="AQ22" s="197">
        <f t="shared" si="13"/>
        <v>0</v>
      </c>
      <c r="AR22" s="198" t="e">
        <f t="shared" ref="AR22:AR27" si="26">IF(AQ22&gt;=0,AQ22*4/AP22,"")</f>
        <v>#DIV/0!</v>
      </c>
      <c r="AS22" s="280">
        <f t="shared" si="15"/>
        <v>0</v>
      </c>
      <c r="AT22" s="197">
        <f t="shared" si="16"/>
        <v>0</v>
      </c>
      <c r="AU22" s="262" t="str">
        <f t="shared" si="17"/>
        <v/>
      </c>
    </row>
    <row r="23" spans="1:47" ht="50.1" customHeight="1" thickBot="1">
      <c r="A23" s="295"/>
      <c r="B23" s="453"/>
      <c r="C23" s="454"/>
      <c r="D23" s="455"/>
      <c r="E23" s="60" t="s">
        <v>68</v>
      </c>
      <c r="F23" s="71"/>
      <c r="G23" s="72"/>
      <c r="H23" s="73"/>
      <c r="I23" s="72"/>
      <c r="J23" s="138"/>
      <c r="K23" s="52">
        <v>2</v>
      </c>
      <c r="L23" s="233" t="s">
        <v>190</v>
      </c>
      <c r="M23" s="224" t="str">
        <f t="shared" si="20"/>
        <v xml:space="preserve"> </v>
      </c>
      <c r="N23" s="224" t="str">
        <f t="shared" si="20"/>
        <v xml:space="preserve"> </v>
      </c>
      <c r="O23" s="224" t="str">
        <f t="shared" si="20"/>
        <v xml:space="preserve"> </v>
      </c>
      <c r="P23" s="224" t="str">
        <f t="shared" si="20"/>
        <v xml:space="preserve"> </v>
      </c>
      <c r="Q23" s="224" t="str">
        <f t="shared" si="20"/>
        <v xml:space="preserve"> </v>
      </c>
      <c r="R23" s="224"/>
      <c r="S23" s="224" t="str">
        <f t="shared" si="21"/>
        <v xml:space="preserve"> </v>
      </c>
      <c r="T23" s="224" t="str">
        <f t="shared" si="21"/>
        <v xml:space="preserve"> </v>
      </c>
      <c r="U23" s="224" t="str">
        <f t="shared" si="21"/>
        <v xml:space="preserve"> </v>
      </c>
      <c r="V23" s="224" t="str">
        <f t="shared" si="21"/>
        <v xml:space="preserve"> </v>
      </c>
      <c r="W23" s="224" t="str">
        <f t="shared" si="21"/>
        <v xml:space="preserve"> </v>
      </c>
      <c r="X23" s="224"/>
      <c r="Y23" s="224" t="str">
        <f t="shared" si="22"/>
        <v xml:space="preserve"> </v>
      </c>
      <c r="Z23" s="224" t="str">
        <f t="shared" si="22"/>
        <v xml:space="preserve"> </v>
      </c>
      <c r="AA23" s="224" t="str">
        <f t="shared" si="22"/>
        <v xml:space="preserve"> </v>
      </c>
      <c r="AB23" s="224" t="str">
        <f t="shared" si="22"/>
        <v xml:space="preserve"> </v>
      </c>
      <c r="AC23" s="224" t="str">
        <f t="shared" si="22"/>
        <v xml:space="preserve"> </v>
      </c>
      <c r="AE23" s="264" t="s">
        <v>205</v>
      </c>
      <c r="AF23" s="270" t="s">
        <v>118</v>
      </c>
      <c r="AG23" s="279">
        <f t="shared" si="3"/>
        <v>0</v>
      </c>
      <c r="AH23" s="266">
        <f t="shared" si="4"/>
        <v>0</v>
      </c>
      <c r="AI23" s="268" t="e">
        <f t="shared" si="23"/>
        <v>#DIV/0!</v>
      </c>
      <c r="AJ23" s="266">
        <f t="shared" si="6"/>
        <v>0</v>
      </c>
      <c r="AK23" s="266">
        <f t="shared" si="7"/>
        <v>0</v>
      </c>
      <c r="AL23" s="267" t="e">
        <f t="shared" si="24"/>
        <v>#DIV/0!</v>
      </c>
      <c r="AM23" s="279">
        <f t="shared" si="9"/>
        <v>0</v>
      </c>
      <c r="AN23" s="266">
        <f t="shared" si="10"/>
        <v>0</v>
      </c>
      <c r="AO23" s="268" t="e">
        <f t="shared" si="25"/>
        <v>#DIV/0!</v>
      </c>
      <c r="AP23" s="266">
        <f t="shared" si="12"/>
        <v>0</v>
      </c>
      <c r="AQ23" s="266">
        <f t="shared" si="13"/>
        <v>0</v>
      </c>
      <c r="AR23" s="267" t="e">
        <f t="shared" si="26"/>
        <v>#DIV/0!</v>
      </c>
      <c r="AS23" s="279">
        <f t="shared" si="15"/>
        <v>0</v>
      </c>
      <c r="AT23" s="266">
        <f t="shared" si="16"/>
        <v>0</v>
      </c>
      <c r="AU23" s="268" t="str">
        <f t="shared" si="17"/>
        <v/>
      </c>
    </row>
    <row r="24" spans="1:47" ht="50.1" customHeight="1">
      <c r="A24" s="295"/>
      <c r="B24" s="453"/>
      <c r="C24" s="454"/>
      <c r="D24" s="455"/>
      <c r="E24" s="60" t="s">
        <v>77</v>
      </c>
      <c r="F24" s="71"/>
      <c r="G24" s="72"/>
      <c r="H24" s="73"/>
      <c r="I24" s="72"/>
      <c r="J24" s="138"/>
      <c r="K24" s="52">
        <v>1</v>
      </c>
      <c r="L24" s="233" t="s">
        <v>190</v>
      </c>
      <c r="M24" s="224" t="str">
        <f t="shared" si="20"/>
        <v xml:space="preserve"> </v>
      </c>
      <c r="N24" s="224" t="str">
        <f t="shared" si="20"/>
        <v xml:space="preserve"> </v>
      </c>
      <c r="O24" s="224" t="str">
        <f t="shared" si="20"/>
        <v xml:space="preserve"> </v>
      </c>
      <c r="P24" s="224" t="str">
        <f t="shared" si="20"/>
        <v xml:space="preserve"> </v>
      </c>
      <c r="Q24" s="224" t="str">
        <f t="shared" si="20"/>
        <v xml:space="preserve"> </v>
      </c>
      <c r="R24" s="224"/>
      <c r="S24" s="224" t="str">
        <f t="shared" si="21"/>
        <v xml:space="preserve"> </v>
      </c>
      <c r="T24" s="224" t="str">
        <f t="shared" si="21"/>
        <v xml:space="preserve"> </v>
      </c>
      <c r="U24" s="224" t="str">
        <f t="shared" si="21"/>
        <v xml:space="preserve"> </v>
      </c>
      <c r="V24" s="224" t="str">
        <f t="shared" si="21"/>
        <v xml:space="preserve"> </v>
      </c>
      <c r="W24" s="224" t="str">
        <f t="shared" si="21"/>
        <v xml:space="preserve"> </v>
      </c>
      <c r="X24" s="224"/>
      <c r="Y24" s="224" t="str">
        <f t="shared" si="22"/>
        <v xml:space="preserve"> </v>
      </c>
      <c r="Z24" s="224" t="str">
        <f t="shared" si="22"/>
        <v xml:space="preserve"> </v>
      </c>
      <c r="AA24" s="224" t="str">
        <f t="shared" si="22"/>
        <v xml:space="preserve"> </v>
      </c>
      <c r="AB24" s="224" t="str">
        <f t="shared" si="22"/>
        <v xml:space="preserve"> </v>
      </c>
      <c r="AC24" s="224" t="str">
        <f t="shared" si="22"/>
        <v xml:space="preserve"> </v>
      </c>
      <c r="AE24" s="256" t="s">
        <v>216</v>
      </c>
      <c r="AF24" s="257" t="s">
        <v>121</v>
      </c>
      <c r="AG24" s="275">
        <f t="shared" si="3"/>
        <v>0</v>
      </c>
      <c r="AH24" s="258">
        <f t="shared" si="4"/>
        <v>0</v>
      </c>
      <c r="AI24" s="260" t="e">
        <f t="shared" si="23"/>
        <v>#DIV/0!</v>
      </c>
      <c r="AJ24" s="258">
        <f t="shared" si="6"/>
        <v>0</v>
      </c>
      <c r="AK24" s="258">
        <f t="shared" si="7"/>
        <v>0</v>
      </c>
      <c r="AL24" s="259" t="e">
        <f t="shared" si="24"/>
        <v>#DIV/0!</v>
      </c>
      <c r="AM24" s="275">
        <f t="shared" si="9"/>
        <v>0</v>
      </c>
      <c r="AN24" s="258">
        <f t="shared" si="10"/>
        <v>0</v>
      </c>
      <c r="AO24" s="260" t="e">
        <f t="shared" si="25"/>
        <v>#DIV/0!</v>
      </c>
      <c r="AP24" s="258">
        <f t="shared" si="12"/>
        <v>0</v>
      </c>
      <c r="AQ24" s="258">
        <f t="shared" si="13"/>
        <v>0</v>
      </c>
      <c r="AR24" s="259" t="e">
        <f t="shared" si="26"/>
        <v>#DIV/0!</v>
      </c>
      <c r="AS24" s="275">
        <f t="shared" si="15"/>
        <v>0</v>
      </c>
      <c r="AT24" s="258">
        <f t="shared" si="16"/>
        <v>0</v>
      </c>
      <c r="AU24" s="272" t="str">
        <f t="shared" si="17"/>
        <v/>
      </c>
    </row>
    <row r="25" spans="1:47" ht="50.1" customHeight="1" thickBot="1">
      <c r="A25" s="295"/>
      <c r="B25" s="453"/>
      <c r="C25" s="454"/>
      <c r="D25" s="455"/>
      <c r="E25" s="65" t="s">
        <v>72</v>
      </c>
      <c r="F25" s="74"/>
      <c r="G25" s="72"/>
      <c r="H25" s="73"/>
      <c r="I25" s="72"/>
      <c r="J25" s="138"/>
      <c r="K25" s="52">
        <v>2</v>
      </c>
      <c r="L25" s="233" t="s">
        <v>190</v>
      </c>
      <c r="M25" s="224" t="str">
        <f t="shared" si="20"/>
        <v xml:space="preserve"> </v>
      </c>
      <c r="N25" s="224" t="str">
        <f t="shared" si="20"/>
        <v xml:space="preserve"> </v>
      </c>
      <c r="O25" s="224" t="str">
        <f t="shared" si="20"/>
        <v xml:space="preserve"> </v>
      </c>
      <c r="P25" s="224" t="str">
        <f t="shared" si="20"/>
        <v xml:space="preserve"> </v>
      </c>
      <c r="Q25" s="224" t="str">
        <f t="shared" si="20"/>
        <v xml:space="preserve"> </v>
      </c>
      <c r="R25" s="224"/>
      <c r="S25" s="224" t="str">
        <f t="shared" si="21"/>
        <v xml:space="preserve"> </v>
      </c>
      <c r="T25" s="224" t="str">
        <f t="shared" si="21"/>
        <v xml:space="preserve"> </v>
      </c>
      <c r="U25" s="224" t="str">
        <f t="shared" si="21"/>
        <v xml:space="preserve"> </v>
      </c>
      <c r="V25" s="224" t="str">
        <f t="shared" si="21"/>
        <v xml:space="preserve"> </v>
      </c>
      <c r="W25" s="224" t="str">
        <f t="shared" si="21"/>
        <v xml:space="preserve"> </v>
      </c>
      <c r="X25" s="224"/>
      <c r="Y25" s="224" t="str">
        <f t="shared" si="22"/>
        <v xml:space="preserve"> </v>
      </c>
      <c r="Z25" s="224" t="str">
        <f t="shared" si="22"/>
        <v xml:space="preserve"> </v>
      </c>
      <c r="AA25" s="224" t="str">
        <f t="shared" si="22"/>
        <v xml:space="preserve"> </v>
      </c>
      <c r="AB25" s="224" t="str">
        <f t="shared" si="22"/>
        <v xml:space="preserve"> </v>
      </c>
      <c r="AC25" s="224" t="str">
        <f t="shared" si="22"/>
        <v xml:space="preserve"> </v>
      </c>
      <c r="AE25" s="271" t="s">
        <v>199</v>
      </c>
      <c r="AF25" s="253" t="s">
        <v>123</v>
      </c>
      <c r="AG25" s="281">
        <f t="shared" si="3"/>
        <v>0</v>
      </c>
      <c r="AH25" s="254">
        <f t="shared" si="4"/>
        <v>0</v>
      </c>
      <c r="AI25" s="274" t="e">
        <f t="shared" si="23"/>
        <v>#DIV/0!</v>
      </c>
      <c r="AJ25" s="254">
        <f t="shared" si="6"/>
        <v>0</v>
      </c>
      <c r="AK25" s="254">
        <f t="shared" si="7"/>
        <v>0</v>
      </c>
      <c r="AL25" s="255" t="e">
        <f t="shared" si="24"/>
        <v>#DIV/0!</v>
      </c>
      <c r="AM25" s="281">
        <f t="shared" si="9"/>
        <v>0</v>
      </c>
      <c r="AN25" s="254">
        <f t="shared" si="10"/>
        <v>0</v>
      </c>
      <c r="AO25" s="274" t="e">
        <f t="shared" si="25"/>
        <v>#DIV/0!</v>
      </c>
      <c r="AP25" s="254">
        <f t="shared" si="12"/>
        <v>0</v>
      </c>
      <c r="AQ25" s="254">
        <f t="shared" si="13"/>
        <v>0</v>
      </c>
      <c r="AR25" s="255" t="e">
        <f t="shared" si="26"/>
        <v>#DIV/0!</v>
      </c>
      <c r="AS25" s="281">
        <f t="shared" si="15"/>
        <v>0</v>
      </c>
      <c r="AT25" s="254">
        <f t="shared" si="16"/>
        <v>0</v>
      </c>
      <c r="AU25" s="274" t="str">
        <f t="shared" si="17"/>
        <v/>
      </c>
    </row>
    <row r="26" spans="1:47" ht="50.1" customHeight="1" thickBot="1">
      <c r="A26" s="295"/>
      <c r="B26" s="477" t="s">
        <v>46</v>
      </c>
      <c r="C26" s="478"/>
      <c r="D26" s="479"/>
      <c r="E26" s="94" t="s">
        <v>67</v>
      </c>
      <c r="F26" s="95"/>
      <c r="G26" s="96"/>
      <c r="H26" s="97"/>
      <c r="I26" s="96"/>
      <c r="J26" s="137"/>
      <c r="K26" s="98">
        <v>4</v>
      </c>
      <c r="L26" s="233" t="s">
        <v>191</v>
      </c>
      <c r="M26" s="224" t="str">
        <f t="shared" si="20"/>
        <v xml:space="preserve"> </v>
      </c>
      <c r="N26" s="224" t="str">
        <f t="shared" si="20"/>
        <v xml:space="preserve"> </v>
      </c>
      <c r="O26" s="224" t="str">
        <f t="shared" si="20"/>
        <v xml:space="preserve"> </v>
      </c>
      <c r="P26" s="224" t="str">
        <f t="shared" si="20"/>
        <v xml:space="preserve"> </v>
      </c>
      <c r="Q26" s="224" t="str">
        <f t="shared" si="20"/>
        <v xml:space="preserve"> </v>
      </c>
      <c r="R26" s="224"/>
      <c r="S26" s="224" t="str">
        <f t="shared" si="21"/>
        <v xml:space="preserve"> </v>
      </c>
      <c r="T26" s="224" t="str">
        <f t="shared" si="21"/>
        <v xml:space="preserve"> </v>
      </c>
      <c r="U26" s="224" t="str">
        <f t="shared" si="21"/>
        <v xml:space="preserve"> </v>
      </c>
      <c r="V26" s="224" t="str">
        <f t="shared" si="21"/>
        <v xml:space="preserve"> </v>
      </c>
      <c r="W26" s="224" t="str">
        <f t="shared" si="21"/>
        <v xml:space="preserve"> </v>
      </c>
      <c r="X26" s="224"/>
      <c r="Y26" s="224" t="str">
        <f t="shared" si="22"/>
        <v xml:space="preserve"> </v>
      </c>
      <c r="Z26" s="224" t="str">
        <f t="shared" si="22"/>
        <v xml:space="preserve"> </v>
      </c>
      <c r="AA26" s="224" t="str">
        <f t="shared" si="22"/>
        <v xml:space="preserve"> </v>
      </c>
      <c r="AB26" s="224" t="str">
        <f t="shared" si="22"/>
        <v xml:space="preserve"> </v>
      </c>
      <c r="AC26" s="224" t="str">
        <f t="shared" si="22"/>
        <v xml:space="preserve"> </v>
      </c>
      <c r="AE26" s="269" t="s">
        <v>200</v>
      </c>
      <c r="AF26" s="199" t="s">
        <v>125</v>
      </c>
      <c r="AG26" s="280">
        <f t="shared" si="3"/>
        <v>0</v>
      </c>
      <c r="AH26" s="197">
        <f t="shared" si="4"/>
        <v>0</v>
      </c>
      <c r="AI26" s="262" t="e">
        <f t="shared" si="23"/>
        <v>#DIV/0!</v>
      </c>
      <c r="AJ26" s="197">
        <f t="shared" si="6"/>
        <v>0</v>
      </c>
      <c r="AK26" s="197">
        <f t="shared" si="7"/>
        <v>0</v>
      </c>
      <c r="AL26" s="198" t="e">
        <f t="shared" si="24"/>
        <v>#DIV/0!</v>
      </c>
      <c r="AM26" s="280">
        <f t="shared" si="9"/>
        <v>0</v>
      </c>
      <c r="AN26" s="197">
        <f t="shared" si="10"/>
        <v>0</v>
      </c>
      <c r="AO26" s="262" t="e">
        <f t="shared" si="25"/>
        <v>#DIV/0!</v>
      </c>
      <c r="AP26" s="197">
        <f t="shared" si="12"/>
        <v>0</v>
      </c>
      <c r="AQ26" s="197">
        <f t="shared" si="13"/>
        <v>0</v>
      </c>
      <c r="AR26" s="198" t="e">
        <f t="shared" si="26"/>
        <v>#DIV/0!</v>
      </c>
      <c r="AS26" s="280">
        <f t="shared" si="15"/>
        <v>0</v>
      </c>
      <c r="AT26" s="197">
        <f t="shared" si="16"/>
        <v>0</v>
      </c>
      <c r="AU26" s="262" t="str">
        <f t="shared" si="17"/>
        <v/>
      </c>
    </row>
    <row r="27" spans="1:47" ht="50.1" customHeight="1" thickBot="1">
      <c r="A27" s="295"/>
      <c r="B27" s="480" t="s">
        <v>48</v>
      </c>
      <c r="C27" s="481"/>
      <c r="D27" s="481"/>
      <c r="E27" s="87" t="s">
        <v>259</v>
      </c>
      <c r="F27" s="75"/>
      <c r="G27" s="76"/>
      <c r="H27" s="77"/>
      <c r="I27" s="76"/>
      <c r="J27" s="136"/>
      <c r="K27" s="66">
        <v>2</v>
      </c>
      <c r="L27" s="233" t="s">
        <v>191</v>
      </c>
      <c r="M27" s="224" t="str">
        <f t="shared" si="20"/>
        <v xml:space="preserve"> </v>
      </c>
      <c r="N27" s="224" t="str">
        <f t="shared" si="20"/>
        <v xml:space="preserve"> </v>
      </c>
      <c r="O27" s="224" t="str">
        <f t="shared" si="20"/>
        <v xml:space="preserve"> </v>
      </c>
      <c r="P27" s="224" t="str">
        <f t="shared" si="20"/>
        <v xml:space="preserve"> </v>
      </c>
      <c r="Q27" s="224" t="str">
        <f t="shared" si="20"/>
        <v xml:space="preserve"> </v>
      </c>
      <c r="R27" s="224"/>
      <c r="S27" s="224" t="str">
        <f t="shared" si="21"/>
        <v xml:space="preserve"> </v>
      </c>
      <c r="T27" s="224" t="str">
        <f t="shared" si="21"/>
        <v xml:space="preserve"> </v>
      </c>
      <c r="U27" s="224" t="str">
        <f t="shared" si="21"/>
        <v xml:space="preserve"> </v>
      </c>
      <c r="V27" s="224" t="str">
        <f t="shared" si="21"/>
        <v xml:space="preserve"> </v>
      </c>
      <c r="W27" s="224" t="str">
        <f t="shared" si="21"/>
        <v xml:space="preserve"> </v>
      </c>
      <c r="X27" s="224"/>
      <c r="Y27" s="224" t="str">
        <f t="shared" si="22"/>
        <v xml:space="preserve"> </v>
      </c>
      <c r="Z27" s="224" t="str">
        <f t="shared" si="22"/>
        <v xml:space="preserve"> </v>
      </c>
      <c r="AA27" s="224" t="str">
        <f t="shared" si="22"/>
        <v xml:space="preserve"> </v>
      </c>
      <c r="AB27" s="224" t="str">
        <f t="shared" si="22"/>
        <v xml:space="preserve"> </v>
      </c>
      <c r="AC27" s="224" t="str">
        <f t="shared" si="22"/>
        <v xml:space="preserve"> </v>
      </c>
      <c r="AE27" s="264" t="s">
        <v>201</v>
      </c>
      <c r="AF27" s="265" t="s">
        <v>8</v>
      </c>
      <c r="AG27" s="279">
        <f t="shared" si="3"/>
        <v>0</v>
      </c>
      <c r="AH27" s="266">
        <f t="shared" si="4"/>
        <v>0</v>
      </c>
      <c r="AI27" s="268" t="e">
        <f t="shared" si="23"/>
        <v>#DIV/0!</v>
      </c>
      <c r="AJ27" s="266">
        <f t="shared" si="6"/>
        <v>0</v>
      </c>
      <c r="AK27" s="266">
        <f t="shared" si="7"/>
        <v>0</v>
      </c>
      <c r="AL27" s="267" t="e">
        <f t="shared" si="24"/>
        <v>#DIV/0!</v>
      </c>
      <c r="AM27" s="279">
        <f t="shared" si="9"/>
        <v>0</v>
      </c>
      <c r="AN27" s="266">
        <f t="shared" si="10"/>
        <v>0</v>
      </c>
      <c r="AO27" s="268" t="e">
        <f t="shared" si="25"/>
        <v>#DIV/0!</v>
      </c>
      <c r="AP27" s="266">
        <f t="shared" si="12"/>
        <v>0</v>
      </c>
      <c r="AQ27" s="266">
        <f t="shared" si="13"/>
        <v>0</v>
      </c>
      <c r="AR27" s="267" t="e">
        <f t="shared" si="26"/>
        <v>#DIV/0!</v>
      </c>
      <c r="AS27" s="279">
        <f t="shared" si="15"/>
        <v>0</v>
      </c>
      <c r="AT27" s="266">
        <f t="shared" si="16"/>
        <v>0</v>
      </c>
      <c r="AU27" s="268" t="str">
        <f t="shared" si="17"/>
        <v/>
      </c>
    </row>
    <row r="28" spans="1:47" ht="69.95" customHeight="1" thickBot="1">
      <c r="A28" s="342" t="s">
        <v>16</v>
      </c>
      <c r="B28" s="469"/>
      <c r="C28" s="400" t="s">
        <v>75</v>
      </c>
      <c r="D28" s="400"/>
      <c r="E28" s="401"/>
      <c r="F28" s="113" t="str">
        <f>IF(Y28&gt;0,Y28*4/S28,"")</f>
        <v/>
      </c>
      <c r="G28" s="114" t="str">
        <f>IF(Z28&gt;0,Z28*4/T28,"")</f>
        <v/>
      </c>
      <c r="H28" s="114" t="str">
        <f>IF(AA28&gt;0,AA28*4/U28,"")</f>
        <v/>
      </c>
      <c r="I28" s="114" t="str">
        <f>IF(AB28&gt;0,AB28*4/V28,"")</f>
        <v/>
      </c>
      <c r="J28" s="115" t="str">
        <f>IF(AC28&gt;0,AC28*4/W28,"")</f>
        <v/>
      </c>
      <c r="K28" s="54">
        <f>SUM(K10:K27)</f>
        <v>30</v>
      </c>
      <c r="M28" s="224">
        <f>COUNT(M10:M27)</f>
        <v>0</v>
      </c>
      <c r="N28" s="224">
        <f>COUNT(N10:N27)</f>
        <v>0</v>
      </c>
      <c r="O28" s="224">
        <f>COUNT(O10:O27)</f>
        <v>0</v>
      </c>
      <c r="P28" s="224">
        <f>COUNT(P10:P27)</f>
        <v>0</v>
      </c>
      <c r="Q28" s="224">
        <f>COUNT(Q10:Q27)</f>
        <v>0</v>
      </c>
      <c r="R28" s="224"/>
      <c r="S28" s="224">
        <f>SUM(S10:S27)</f>
        <v>0</v>
      </c>
      <c r="T28" s="224">
        <f>SUM(T10:T27)</f>
        <v>0</v>
      </c>
      <c r="U28" s="224">
        <f>SUM(U10:U27)</f>
        <v>0</v>
      </c>
      <c r="V28" s="224">
        <f>SUM(V10:V27)</f>
        <v>0</v>
      </c>
      <c r="W28" s="224">
        <f>SUM(W10:W27)</f>
        <v>0</v>
      </c>
      <c r="X28" s="224"/>
      <c r="Y28" s="224">
        <f>SUM(Y10:Y27)</f>
        <v>0</v>
      </c>
      <c r="Z28" s="224">
        <f>SUM(Z10:Z27)</f>
        <v>0</v>
      </c>
      <c r="AA28" s="224">
        <f>SUM(AA10:AA27)</f>
        <v>0</v>
      </c>
      <c r="AB28" s="224">
        <f>SUM(AB10:AB27)</f>
        <v>0</v>
      </c>
      <c r="AC28" s="224">
        <f>SUM(AC10:AC27)</f>
        <v>0</v>
      </c>
    </row>
    <row r="29" spans="1:47" ht="75" customHeight="1" thickBot="1">
      <c r="A29" s="432"/>
      <c r="B29" s="433"/>
      <c r="C29" s="433"/>
      <c r="D29" s="433"/>
      <c r="E29" s="433"/>
      <c r="F29" s="433"/>
      <c r="G29" s="433"/>
      <c r="H29" s="433"/>
      <c r="I29" s="433"/>
      <c r="J29" s="433"/>
      <c r="K29" s="434"/>
      <c r="M29" s="224">
        <f>COUNTA($K10:$K27)</f>
        <v>16</v>
      </c>
      <c r="N29" s="224">
        <f>COUNTA($K10:$K27)</f>
        <v>16</v>
      </c>
      <c r="O29" s="224">
        <f>COUNTA($K10:$K27)</f>
        <v>16</v>
      </c>
      <c r="P29" s="224">
        <f>COUNTA($K10:$K27)</f>
        <v>16</v>
      </c>
      <c r="Q29" s="224">
        <f>COUNTA($K10:$K27)</f>
        <v>16</v>
      </c>
      <c r="R29" s="224"/>
      <c r="S29" s="246"/>
      <c r="T29" s="246"/>
      <c r="U29" s="246"/>
      <c r="V29" s="246"/>
      <c r="W29" s="246"/>
      <c r="X29" s="246"/>
      <c r="Y29" s="246"/>
      <c r="Z29" s="246"/>
      <c r="AA29" s="246"/>
      <c r="AB29" s="246"/>
      <c r="AC29" s="246"/>
    </row>
    <row r="30" spans="1:47" s="3" customFormat="1" ht="9.9499999999999993" customHeight="1" thickBot="1">
      <c r="A30" s="8"/>
      <c r="B30" s="8"/>
      <c r="C30" s="8"/>
      <c r="D30" s="8"/>
      <c r="E30" s="8"/>
      <c r="F30" s="9"/>
      <c r="G30" s="10"/>
      <c r="H30" s="10"/>
      <c r="I30" s="10"/>
      <c r="J30" s="10"/>
      <c r="K30" s="10"/>
      <c r="L30" s="234"/>
      <c r="M30" s="225"/>
      <c r="N30" s="225"/>
      <c r="O30" s="225"/>
      <c r="P30" s="225"/>
      <c r="Q30" s="225"/>
      <c r="R30" s="225"/>
      <c r="S30" s="225"/>
      <c r="T30" s="225"/>
      <c r="U30" s="225"/>
      <c r="V30" s="225"/>
      <c r="W30" s="225"/>
      <c r="X30" s="226"/>
      <c r="Y30" s="226"/>
      <c r="Z30" s="226"/>
      <c r="AA30" s="226"/>
      <c r="AB30" s="226"/>
      <c r="AC30" s="226"/>
      <c r="AE30" s="6"/>
    </row>
    <row r="31" spans="1:47" ht="50.1" customHeight="1" thickBot="1">
      <c r="A31" s="355" t="s">
        <v>0</v>
      </c>
      <c r="B31" s="356"/>
      <c r="C31" s="357" t="s">
        <v>4</v>
      </c>
      <c r="D31" s="358"/>
      <c r="E31" s="359"/>
      <c r="F31" s="360" t="s">
        <v>9</v>
      </c>
      <c r="G31" s="361"/>
      <c r="H31" s="361"/>
      <c r="I31" s="361"/>
      <c r="J31" s="361"/>
      <c r="K31" s="362"/>
    </row>
    <row r="32" spans="1:47" ht="50.1" customHeight="1" thickBot="1">
      <c r="A32" s="32" t="s">
        <v>34</v>
      </c>
      <c r="B32" s="13">
        <f>B2</f>
        <v>2015</v>
      </c>
      <c r="C32" s="363" t="s">
        <v>3</v>
      </c>
      <c r="D32" s="364"/>
      <c r="E32" s="459"/>
      <c r="F32" s="369" t="str">
        <f>F2</f>
        <v>Lycée De Lattre De Tassigny 
LA ROCHE SUR YON</v>
      </c>
      <c r="G32" s="370"/>
      <c r="H32" s="370"/>
      <c r="I32" s="370"/>
      <c r="J32" s="370"/>
      <c r="K32" s="371"/>
    </row>
    <row r="33" spans="1:47" ht="50.1" customHeight="1" thickBot="1">
      <c r="A33" s="372" t="s">
        <v>1</v>
      </c>
      <c r="B33" s="373"/>
      <c r="C33" s="460"/>
      <c r="D33" s="461"/>
      <c r="E33" s="462"/>
      <c r="F33" s="417"/>
      <c r="G33" s="418"/>
      <c r="H33" s="418"/>
      <c r="I33" s="418"/>
      <c r="J33" s="418"/>
      <c r="K33" s="419"/>
    </row>
    <row r="34" spans="1:47" s="4" customFormat="1" ht="39.75" customHeight="1" thickBot="1">
      <c r="A34" s="5" t="s">
        <v>11</v>
      </c>
      <c r="B34" s="15" t="s">
        <v>12</v>
      </c>
      <c r="C34" s="463"/>
      <c r="D34" s="464"/>
      <c r="E34" s="465"/>
      <c r="F34" s="420" t="s">
        <v>10</v>
      </c>
      <c r="G34" s="421"/>
      <c r="H34" s="421"/>
      <c r="I34" s="421"/>
      <c r="J34" s="422"/>
      <c r="K34" s="466" t="s">
        <v>36</v>
      </c>
      <c r="L34" s="233"/>
      <c r="M34" s="23"/>
      <c r="N34" s="23"/>
      <c r="O34" s="23"/>
      <c r="P34" s="23"/>
      <c r="Q34" s="23"/>
      <c r="R34" s="23"/>
      <c r="S34" s="23"/>
      <c r="T34" s="23"/>
      <c r="U34" s="23"/>
      <c r="V34" s="23"/>
      <c r="W34" s="23"/>
    </row>
    <row r="35" spans="1:47" s="4" customFormat="1" ht="69.95" customHeight="1">
      <c r="A35" s="312" t="str">
        <f>$A$5</f>
        <v>XXXXXXX</v>
      </c>
      <c r="B35" s="313"/>
      <c r="C35" s="314" t="s">
        <v>267</v>
      </c>
      <c r="D35" s="315"/>
      <c r="E35" s="282" t="str">
        <f>Base!$B$8</f>
        <v>Chantier ZZZZZZZZZZZZZZZZZZZZZ</v>
      </c>
      <c r="F35" s="426" t="str">
        <f>F5</f>
        <v xml:space="preserve"> DUPOND Victor</v>
      </c>
      <c r="G35" s="411" t="str">
        <f>G5</f>
        <v xml:space="preserve"> DURAND Charles</v>
      </c>
      <c r="H35" s="411" t="str">
        <f>H5</f>
        <v xml:space="preserve"> DUPOND Jean</v>
      </c>
      <c r="I35" s="411" t="str">
        <f>I5</f>
        <v xml:space="preserve"> DURAND Serge</v>
      </c>
      <c r="J35" s="411" t="str">
        <f>J5</f>
        <v xml:space="preserve">  </v>
      </c>
      <c r="K35" s="467"/>
      <c r="L35" s="233"/>
      <c r="M35" s="23"/>
      <c r="N35" s="23"/>
      <c r="O35" s="23"/>
      <c r="P35" s="23"/>
      <c r="Q35" s="23"/>
      <c r="R35" s="23"/>
      <c r="S35" s="23"/>
      <c r="T35" s="23"/>
      <c r="U35" s="23"/>
      <c r="V35" s="23"/>
      <c r="W35" s="23"/>
    </row>
    <row r="36" spans="1:47" s="4" customFormat="1" ht="69.95" customHeight="1" thickBot="1">
      <c r="A36" s="312" t="str">
        <f>$A$6</f>
        <v>YYYYYYY</v>
      </c>
      <c r="B36" s="313"/>
      <c r="C36" s="353" t="s">
        <v>266</v>
      </c>
      <c r="D36" s="354"/>
      <c r="E36" s="283">
        <f>Base!$B$2</f>
        <v>2015</v>
      </c>
      <c r="F36" s="427"/>
      <c r="G36" s="412"/>
      <c r="H36" s="412"/>
      <c r="I36" s="412"/>
      <c r="J36" s="412"/>
      <c r="K36" s="467"/>
      <c r="L36" s="233"/>
      <c r="M36" s="23"/>
      <c r="N36" s="23"/>
      <c r="O36" s="23"/>
      <c r="P36" s="23"/>
      <c r="Q36" s="23"/>
      <c r="R36" s="23"/>
      <c r="S36" s="23"/>
      <c r="T36" s="23"/>
      <c r="U36" s="23"/>
      <c r="V36" s="23"/>
      <c r="W36" s="23"/>
    </row>
    <row r="37" spans="1:47" s="4" customFormat="1" ht="80.099999999999994" customHeight="1" thickBot="1">
      <c r="A37" s="444" t="s">
        <v>19</v>
      </c>
      <c r="B37" s="445"/>
      <c r="C37" s="445"/>
      <c r="D37" s="445"/>
      <c r="E37" s="446"/>
      <c r="F37" s="427"/>
      <c r="G37" s="412"/>
      <c r="H37" s="412"/>
      <c r="I37" s="412"/>
      <c r="J37" s="412"/>
      <c r="K37" s="467"/>
      <c r="L37" s="233"/>
      <c r="M37" s="23"/>
      <c r="N37" s="23"/>
      <c r="O37" s="23"/>
      <c r="P37" s="23"/>
      <c r="Q37" s="23"/>
      <c r="R37" s="23"/>
      <c r="S37" s="23"/>
      <c r="T37" s="23"/>
      <c r="U37" s="23"/>
      <c r="V37" s="23"/>
      <c r="W37" s="23"/>
    </row>
    <row r="38" spans="1:47" s="4" customFormat="1" ht="60" customHeight="1" thickBot="1">
      <c r="A38" s="55" t="s">
        <v>7</v>
      </c>
      <c r="B38" s="405" t="s">
        <v>52</v>
      </c>
      <c r="C38" s="406"/>
      <c r="D38" s="407"/>
      <c r="E38" s="7" t="s">
        <v>39</v>
      </c>
      <c r="F38" s="428"/>
      <c r="G38" s="413"/>
      <c r="H38" s="413"/>
      <c r="I38" s="413"/>
      <c r="J38" s="413"/>
      <c r="K38" s="468"/>
      <c r="L38" s="233"/>
      <c r="M38" s="23"/>
      <c r="N38" s="23"/>
      <c r="O38" s="23"/>
      <c r="P38" s="23"/>
      <c r="Q38" s="23"/>
      <c r="R38" s="23"/>
      <c r="S38" s="23"/>
      <c r="T38" s="23"/>
      <c r="U38" s="23"/>
      <c r="V38" s="23"/>
      <c r="W38" s="23"/>
      <c r="AG38" s="311"/>
      <c r="AH38" s="311"/>
      <c r="AI38" s="311"/>
      <c r="AJ38" s="311"/>
      <c r="AK38" s="311"/>
      <c r="AL38" s="311"/>
      <c r="AM38" s="311"/>
      <c r="AN38" s="311"/>
      <c r="AO38" s="311"/>
      <c r="AP38" s="311"/>
      <c r="AQ38" s="311"/>
      <c r="AR38" s="311"/>
      <c r="AS38" s="311"/>
      <c r="AT38" s="311"/>
      <c r="AU38" s="311"/>
    </row>
    <row r="39" spans="1:47" ht="50.1" customHeight="1" thickBot="1">
      <c r="A39" s="438" t="s">
        <v>40</v>
      </c>
      <c r="B39" s="439"/>
      <c r="C39" s="439"/>
      <c r="D39" s="439"/>
      <c r="E39" s="440"/>
      <c r="F39" s="447"/>
      <c r="G39" s="448"/>
      <c r="H39" s="448"/>
      <c r="I39" s="448"/>
      <c r="J39" s="448"/>
      <c r="K39" s="449"/>
      <c r="AG39" s="311"/>
      <c r="AH39" s="311"/>
      <c r="AI39" s="311"/>
      <c r="AJ39" s="311"/>
      <c r="AK39" s="311"/>
      <c r="AL39" s="311"/>
      <c r="AM39" s="311"/>
      <c r="AN39" s="311"/>
      <c r="AO39" s="311"/>
      <c r="AP39" s="311"/>
      <c r="AQ39" s="311"/>
      <c r="AR39" s="311"/>
      <c r="AS39" s="311"/>
      <c r="AT39" s="311"/>
      <c r="AU39" s="311"/>
    </row>
    <row r="40" spans="1:47" ht="50.1" customHeight="1">
      <c r="A40" s="390" t="s">
        <v>6</v>
      </c>
      <c r="B40" s="450" t="s">
        <v>49</v>
      </c>
      <c r="C40" s="451"/>
      <c r="D40" s="452"/>
      <c r="E40" s="59" t="s">
        <v>62</v>
      </c>
      <c r="F40" s="40"/>
      <c r="G40" s="31"/>
      <c r="H40" s="41"/>
      <c r="I40" s="31"/>
      <c r="J40" s="125"/>
      <c r="K40" s="102">
        <v>1</v>
      </c>
      <c r="L40" s="233" t="s">
        <v>196</v>
      </c>
      <c r="M40" s="224" t="str">
        <f>IF(F40&lt;&gt;"",1," ")</f>
        <v xml:space="preserve"> </v>
      </c>
      <c r="N40" s="224" t="str">
        <f>IF(G40&lt;&gt;"",1," ")</f>
        <v xml:space="preserve"> </v>
      </c>
      <c r="O40" s="224" t="str">
        <f>IF(H40&lt;&gt;"",1," ")</f>
        <v xml:space="preserve"> </v>
      </c>
      <c r="P40" s="224" t="str">
        <f>IF(I40&lt;&gt;"",1," ")</f>
        <v xml:space="preserve"> </v>
      </c>
      <c r="Q40" s="224" t="str">
        <f>IF(J40&lt;&gt;"",1," ")</f>
        <v xml:space="preserve"> </v>
      </c>
      <c r="R40" s="224"/>
      <c r="S40" s="224" t="str">
        <f>IF(F40&lt;&gt;"",$K40," ")</f>
        <v xml:space="preserve"> </v>
      </c>
      <c r="T40" s="224" t="str">
        <f>IF(G40&lt;&gt;"",$K40," ")</f>
        <v xml:space="preserve"> </v>
      </c>
      <c r="U40" s="224" t="str">
        <f>IF(H40&lt;&gt;"",$K40," ")</f>
        <v xml:space="preserve"> </v>
      </c>
      <c r="V40" s="224" t="str">
        <f>IF(I40&lt;&gt;"",$K40," ")</f>
        <v xml:space="preserve"> </v>
      </c>
      <c r="W40" s="224" t="str">
        <f>IF(J40&lt;&gt;"",$K40," ")</f>
        <v xml:space="preserve"> </v>
      </c>
      <c r="X40" s="224"/>
      <c r="Y40" s="224" t="str">
        <f>IF(F40&lt;&gt;"",$K40*F40," ")</f>
        <v xml:space="preserve"> </v>
      </c>
      <c r="Z40" s="224" t="str">
        <f>IF(G40&lt;&gt;"",$K40*G40," ")</f>
        <v xml:space="preserve"> </v>
      </c>
      <c r="AA40" s="224" t="str">
        <f>IF(H40&lt;&gt;"",$K40*H40," ")</f>
        <v xml:space="preserve"> </v>
      </c>
      <c r="AB40" s="224" t="str">
        <f>IF(I40&lt;&gt;"",$K40*I40," ")</f>
        <v xml:space="preserve"> </v>
      </c>
      <c r="AC40" s="223">
        <f t="shared" ref="AC40:AC47" si="27">J40*$K40</f>
        <v>0</v>
      </c>
      <c r="AG40" s="311"/>
      <c r="AH40" s="311"/>
      <c r="AI40" s="311"/>
      <c r="AJ40" s="311"/>
      <c r="AK40" s="311"/>
      <c r="AL40" s="311"/>
      <c r="AM40" s="311"/>
      <c r="AN40" s="311"/>
      <c r="AO40" s="311"/>
      <c r="AP40" s="311"/>
      <c r="AQ40" s="311"/>
      <c r="AR40" s="311"/>
      <c r="AS40" s="311"/>
      <c r="AT40" s="311"/>
      <c r="AU40" s="311"/>
    </row>
    <row r="41" spans="1:47" ht="50.1" customHeight="1" thickBot="1">
      <c r="A41" s="295"/>
      <c r="B41" s="453"/>
      <c r="C41" s="454"/>
      <c r="D41" s="455"/>
      <c r="E41" s="89" t="s">
        <v>60</v>
      </c>
      <c r="F41" s="90"/>
      <c r="G41" s="86"/>
      <c r="H41" s="91"/>
      <c r="I41" s="86"/>
      <c r="J41" s="129"/>
      <c r="K41" s="103">
        <v>1</v>
      </c>
      <c r="L41" s="233" t="s">
        <v>196</v>
      </c>
      <c r="M41" s="224" t="str">
        <f t="shared" ref="M41:M47" si="28">IF(F41&lt;&gt;"",1," ")</f>
        <v xml:space="preserve"> </v>
      </c>
      <c r="N41" s="224" t="str">
        <f t="shared" ref="N41:N47" si="29">IF(G41&lt;&gt;"",1," ")</f>
        <v xml:space="preserve"> </v>
      </c>
      <c r="O41" s="224" t="str">
        <f t="shared" ref="O41:O47" si="30">IF(H41&lt;&gt;"",1," ")</f>
        <v xml:space="preserve"> </v>
      </c>
      <c r="P41" s="224" t="str">
        <f t="shared" ref="P41:P47" si="31">IF(I41&lt;&gt;"",1," ")</f>
        <v xml:space="preserve"> </v>
      </c>
      <c r="Q41" s="224" t="str">
        <f t="shared" ref="Q41:Q47" si="32">IF(J41&lt;&gt;"",1," ")</f>
        <v xml:space="preserve"> </v>
      </c>
      <c r="R41" s="224"/>
      <c r="S41" s="224" t="str">
        <f t="shared" ref="S41:S47" si="33">IF(F41&lt;&gt;"",$K41," ")</f>
        <v xml:space="preserve"> </v>
      </c>
      <c r="T41" s="224" t="str">
        <f t="shared" ref="T41:T47" si="34">IF(G41&lt;&gt;"",$K41," ")</f>
        <v xml:space="preserve"> </v>
      </c>
      <c r="U41" s="224" t="str">
        <f t="shared" ref="U41:U47" si="35">IF(H41&lt;&gt;"",$K41," ")</f>
        <v xml:space="preserve"> </v>
      </c>
      <c r="V41" s="224" t="str">
        <f t="shared" ref="V41:V47" si="36">IF(I41&lt;&gt;"",$K41," ")</f>
        <v xml:space="preserve"> </v>
      </c>
      <c r="W41" s="224" t="str">
        <f t="shared" ref="W41:W47" si="37">IF(J41&lt;&gt;"",$K41," ")</f>
        <v xml:space="preserve"> </v>
      </c>
      <c r="X41" s="224"/>
      <c r="Y41" s="224" t="str">
        <f t="shared" ref="Y41:Y47" si="38">IF(F41&lt;&gt;"",$K41*F41," ")</f>
        <v xml:space="preserve"> </v>
      </c>
      <c r="Z41" s="224" t="str">
        <f t="shared" ref="Z41:Z47" si="39">IF(G41&lt;&gt;"",$K41*G41," ")</f>
        <v xml:space="preserve"> </v>
      </c>
      <c r="AA41" s="224" t="str">
        <f t="shared" ref="AA41:AA47" si="40">IF(H41&lt;&gt;"",$K41*H41," ")</f>
        <v xml:space="preserve"> </v>
      </c>
      <c r="AB41" s="224" t="str">
        <f t="shared" ref="AB41:AB47" si="41">IF(I41&lt;&gt;"",$K41*I41," ")</f>
        <v xml:space="preserve"> </v>
      </c>
      <c r="AC41" s="223">
        <f t="shared" si="27"/>
        <v>0</v>
      </c>
    </row>
    <row r="42" spans="1:47" ht="50.1" customHeight="1">
      <c r="A42" s="295"/>
      <c r="B42" s="450" t="s">
        <v>56</v>
      </c>
      <c r="C42" s="451"/>
      <c r="D42" s="452"/>
      <c r="E42" s="59" t="s">
        <v>57</v>
      </c>
      <c r="F42" s="40"/>
      <c r="G42" s="31"/>
      <c r="H42" s="41"/>
      <c r="I42" s="31"/>
      <c r="J42" s="125"/>
      <c r="K42" s="104">
        <v>2</v>
      </c>
      <c r="L42" s="233" t="s">
        <v>194</v>
      </c>
      <c r="M42" s="224" t="str">
        <f t="shared" si="28"/>
        <v xml:space="preserve"> </v>
      </c>
      <c r="N42" s="224" t="str">
        <f t="shared" si="29"/>
        <v xml:space="preserve"> </v>
      </c>
      <c r="O42" s="224" t="str">
        <f t="shared" si="30"/>
        <v xml:space="preserve"> </v>
      </c>
      <c r="P42" s="224" t="str">
        <f t="shared" si="31"/>
        <v xml:space="preserve"> </v>
      </c>
      <c r="Q42" s="224" t="str">
        <f t="shared" si="32"/>
        <v xml:space="preserve"> </v>
      </c>
      <c r="R42" s="224"/>
      <c r="S42" s="224" t="str">
        <f t="shared" si="33"/>
        <v xml:space="preserve"> </v>
      </c>
      <c r="T42" s="224" t="str">
        <f t="shared" si="34"/>
        <v xml:space="preserve"> </v>
      </c>
      <c r="U42" s="224" t="str">
        <f t="shared" si="35"/>
        <v xml:space="preserve"> </v>
      </c>
      <c r="V42" s="224" t="str">
        <f t="shared" si="36"/>
        <v xml:space="preserve"> </v>
      </c>
      <c r="W42" s="224" t="str">
        <f t="shared" si="37"/>
        <v xml:space="preserve"> </v>
      </c>
      <c r="X42" s="224"/>
      <c r="Y42" s="224" t="str">
        <f t="shared" si="38"/>
        <v xml:space="preserve"> </v>
      </c>
      <c r="Z42" s="224" t="str">
        <f t="shared" si="39"/>
        <v xml:space="preserve"> </v>
      </c>
      <c r="AA42" s="224" t="str">
        <f t="shared" si="40"/>
        <v xml:space="preserve"> </v>
      </c>
      <c r="AB42" s="224" t="str">
        <f t="shared" si="41"/>
        <v xml:space="preserve"> </v>
      </c>
      <c r="AC42" s="223">
        <f t="shared" si="27"/>
        <v>0</v>
      </c>
    </row>
    <row r="43" spans="1:47" ht="50.1" customHeight="1">
      <c r="A43" s="295"/>
      <c r="B43" s="453"/>
      <c r="C43" s="454"/>
      <c r="D43" s="455"/>
      <c r="E43" s="60" t="s">
        <v>239</v>
      </c>
      <c r="F43" s="42"/>
      <c r="G43" s="27"/>
      <c r="H43" s="43"/>
      <c r="I43" s="27"/>
      <c r="J43" s="127"/>
      <c r="K43" s="105">
        <v>1</v>
      </c>
      <c r="L43" s="233" t="s">
        <v>194</v>
      </c>
      <c r="M43" s="224" t="str">
        <f t="shared" si="28"/>
        <v xml:space="preserve"> </v>
      </c>
      <c r="N43" s="224" t="str">
        <f t="shared" si="29"/>
        <v xml:space="preserve"> </v>
      </c>
      <c r="O43" s="224" t="str">
        <f t="shared" si="30"/>
        <v xml:space="preserve"> </v>
      </c>
      <c r="P43" s="224" t="str">
        <f t="shared" si="31"/>
        <v xml:space="preserve"> </v>
      </c>
      <c r="Q43" s="224" t="str">
        <f t="shared" si="32"/>
        <v xml:space="preserve"> </v>
      </c>
      <c r="R43" s="224"/>
      <c r="S43" s="224" t="str">
        <f t="shared" si="33"/>
        <v xml:space="preserve"> </v>
      </c>
      <c r="T43" s="224" t="str">
        <f t="shared" si="34"/>
        <v xml:space="preserve"> </v>
      </c>
      <c r="U43" s="224" t="str">
        <f t="shared" si="35"/>
        <v xml:space="preserve"> </v>
      </c>
      <c r="V43" s="224" t="str">
        <f t="shared" si="36"/>
        <v xml:space="preserve"> </v>
      </c>
      <c r="W43" s="224" t="str">
        <f t="shared" si="37"/>
        <v xml:space="preserve"> </v>
      </c>
      <c r="X43" s="224"/>
      <c r="Y43" s="224" t="str">
        <f t="shared" si="38"/>
        <v xml:space="preserve"> </v>
      </c>
      <c r="Z43" s="224" t="str">
        <f t="shared" si="39"/>
        <v xml:space="preserve"> </v>
      </c>
      <c r="AA43" s="224" t="str">
        <f t="shared" si="40"/>
        <v xml:space="preserve"> </v>
      </c>
      <c r="AB43" s="224" t="str">
        <f t="shared" si="41"/>
        <v xml:space="preserve"> </v>
      </c>
      <c r="AC43" s="223">
        <f t="shared" si="27"/>
        <v>0</v>
      </c>
    </row>
    <row r="44" spans="1:47" ht="50.1" customHeight="1" thickBot="1">
      <c r="A44" s="295"/>
      <c r="B44" s="456"/>
      <c r="C44" s="457"/>
      <c r="D44" s="458"/>
      <c r="E44" s="61" t="s">
        <v>76</v>
      </c>
      <c r="F44" s="44"/>
      <c r="G44" s="46"/>
      <c r="H44" s="45"/>
      <c r="I44" s="46"/>
      <c r="J44" s="128"/>
      <c r="K44" s="106">
        <v>1</v>
      </c>
      <c r="L44" s="233" t="s">
        <v>194</v>
      </c>
      <c r="M44" s="224" t="str">
        <f t="shared" si="28"/>
        <v xml:space="preserve"> </v>
      </c>
      <c r="N44" s="224" t="str">
        <f t="shared" si="29"/>
        <v xml:space="preserve"> </v>
      </c>
      <c r="O44" s="224" t="str">
        <f t="shared" si="30"/>
        <v xml:space="preserve"> </v>
      </c>
      <c r="P44" s="224" t="str">
        <f t="shared" si="31"/>
        <v xml:space="preserve"> </v>
      </c>
      <c r="Q44" s="224" t="str">
        <f t="shared" si="32"/>
        <v xml:space="preserve"> </v>
      </c>
      <c r="R44" s="224"/>
      <c r="S44" s="224" t="str">
        <f t="shared" si="33"/>
        <v xml:space="preserve"> </v>
      </c>
      <c r="T44" s="224" t="str">
        <f t="shared" si="34"/>
        <v xml:space="preserve"> </v>
      </c>
      <c r="U44" s="224" t="str">
        <f t="shared" si="35"/>
        <v xml:space="preserve"> </v>
      </c>
      <c r="V44" s="224" t="str">
        <f t="shared" si="36"/>
        <v xml:space="preserve"> </v>
      </c>
      <c r="W44" s="224" t="str">
        <f t="shared" si="37"/>
        <v xml:space="preserve"> </v>
      </c>
      <c r="X44" s="224"/>
      <c r="Y44" s="224" t="str">
        <f t="shared" si="38"/>
        <v xml:space="preserve"> </v>
      </c>
      <c r="Z44" s="224" t="str">
        <f t="shared" si="39"/>
        <v xml:space="preserve"> </v>
      </c>
      <c r="AA44" s="224" t="str">
        <f t="shared" si="40"/>
        <v xml:space="preserve"> </v>
      </c>
      <c r="AB44" s="224" t="str">
        <f t="shared" si="41"/>
        <v xml:space="preserve"> </v>
      </c>
      <c r="AC44" s="223">
        <f t="shared" si="27"/>
        <v>0</v>
      </c>
    </row>
    <row r="45" spans="1:47" ht="50.1" customHeight="1">
      <c r="A45" s="295"/>
      <c r="B45" s="453" t="s">
        <v>83</v>
      </c>
      <c r="C45" s="454"/>
      <c r="D45" s="455"/>
      <c r="E45" s="62" t="s">
        <v>85</v>
      </c>
      <c r="F45" s="47"/>
      <c r="G45" s="25"/>
      <c r="H45" s="48"/>
      <c r="I45" s="25"/>
      <c r="J45" s="126"/>
      <c r="K45" s="102">
        <v>1</v>
      </c>
      <c r="L45" s="233" t="s">
        <v>197</v>
      </c>
      <c r="M45" s="224" t="str">
        <f t="shared" si="28"/>
        <v xml:space="preserve"> </v>
      </c>
      <c r="N45" s="224" t="str">
        <f t="shared" si="29"/>
        <v xml:space="preserve"> </v>
      </c>
      <c r="O45" s="224" t="str">
        <f t="shared" si="30"/>
        <v xml:space="preserve"> </v>
      </c>
      <c r="P45" s="224" t="str">
        <f t="shared" si="31"/>
        <v xml:space="preserve"> </v>
      </c>
      <c r="Q45" s="224" t="str">
        <f t="shared" si="32"/>
        <v xml:space="preserve"> </v>
      </c>
      <c r="R45" s="224"/>
      <c r="S45" s="224" t="str">
        <f t="shared" si="33"/>
        <v xml:space="preserve"> </v>
      </c>
      <c r="T45" s="224" t="str">
        <f t="shared" si="34"/>
        <v xml:space="preserve"> </v>
      </c>
      <c r="U45" s="224" t="str">
        <f t="shared" si="35"/>
        <v xml:space="preserve"> </v>
      </c>
      <c r="V45" s="224" t="str">
        <f t="shared" si="36"/>
        <v xml:space="preserve"> </v>
      </c>
      <c r="W45" s="224" t="str">
        <f t="shared" si="37"/>
        <v xml:space="preserve"> </v>
      </c>
      <c r="X45" s="224"/>
      <c r="Y45" s="224" t="str">
        <f t="shared" si="38"/>
        <v xml:space="preserve"> </v>
      </c>
      <c r="Z45" s="224" t="str">
        <f t="shared" si="39"/>
        <v xml:space="preserve"> </v>
      </c>
      <c r="AA45" s="224" t="str">
        <f t="shared" si="40"/>
        <v xml:space="preserve"> </v>
      </c>
      <c r="AB45" s="224" t="str">
        <f t="shared" si="41"/>
        <v xml:space="preserve"> </v>
      </c>
      <c r="AC45" s="223">
        <f t="shared" si="27"/>
        <v>0</v>
      </c>
      <c r="AF45" s="161"/>
      <c r="AG45" s="161"/>
    </row>
    <row r="46" spans="1:47" ht="50.1" customHeight="1" thickBot="1">
      <c r="A46" s="295"/>
      <c r="B46" s="453"/>
      <c r="C46" s="454"/>
      <c r="D46" s="455"/>
      <c r="E46" s="65" t="s">
        <v>84</v>
      </c>
      <c r="F46" s="49"/>
      <c r="G46" s="29"/>
      <c r="H46" s="50"/>
      <c r="I46" s="29"/>
      <c r="J46" s="139"/>
      <c r="K46" s="107">
        <v>2</v>
      </c>
      <c r="L46" s="233" t="s">
        <v>197</v>
      </c>
      <c r="M46" s="224" t="str">
        <f t="shared" si="28"/>
        <v xml:space="preserve"> </v>
      </c>
      <c r="N46" s="224" t="str">
        <f t="shared" si="29"/>
        <v xml:space="preserve"> </v>
      </c>
      <c r="O46" s="224" t="str">
        <f t="shared" si="30"/>
        <v xml:space="preserve"> </v>
      </c>
      <c r="P46" s="224" t="str">
        <f t="shared" si="31"/>
        <v xml:space="preserve"> </v>
      </c>
      <c r="Q46" s="224" t="str">
        <f t="shared" si="32"/>
        <v xml:space="preserve"> </v>
      </c>
      <c r="R46" s="224"/>
      <c r="S46" s="224" t="str">
        <f t="shared" si="33"/>
        <v xml:space="preserve"> </v>
      </c>
      <c r="T46" s="224" t="str">
        <f t="shared" si="34"/>
        <v xml:space="preserve"> </v>
      </c>
      <c r="U46" s="224" t="str">
        <f t="shared" si="35"/>
        <v xml:space="preserve"> </v>
      </c>
      <c r="V46" s="224" t="str">
        <f t="shared" si="36"/>
        <v xml:space="preserve"> </v>
      </c>
      <c r="W46" s="224" t="str">
        <f t="shared" si="37"/>
        <v xml:space="preserve"> </v>
      </c>
      <c r="X46" s="224"/>
      <c r="Y46" s="224" t="str">
        <f t="shared" si="38"/>
        <v xml:space="preserve"> </v>
      </c>
      <c r="Z46" s="224" t="str">
        <f t="shared" si="39"/>
        <v xml:space="preserve"> </v>
      </c>
      <c r="AA46" s="224" t="str">
        <f t="shared" si="40"/>
        <v xml:space="preserve"> </v>
      </c>
      <c r="AB46" s="224" t="str">
        <f t="shared" si="41"/>
        <v xml:space="preserve"> </v>
      </c>
      <c r="AC46" s="223">
        <f t="shared" si="27"/>
        <v>0</v>
      </c>
      <c r="AF46" s="161"/>
      <c r="AG46" s="161"/>
    </row>
    <row r="47" spans="1:47" ht="50.1" customHeight="1">
      <c r="A47" s="295"/>
      <c r="B47" s="450" t="s">
        <v>15</v>
      </c>
      <c r="C47" s="451"/>
      <c r="D47" s="452"/>
      <c r="E47" s="59" t="s">
        <v>58</v>
      </c>
      <c r="F47" s="40"/>
      <c r="G47" s="31"/>
      <c r="H47" s="41"/>
      <c r="I47" s="31"/>
      <c r="J47" s="125"/>
      <c r="K47" s="104">
        <v>0.5</v>
      </c>
      <c r="L47" s="233" t="s">
        <v>195</v>
      </c>
      <c r="M47" s="224" t="str">
        <f t="shared" si="28"/>
        <v xml:space="preserve"> </v>
      </c>
      <c r="N47" s="224" t="str">
        <f t="shared" si="29"/>
        <v xml:space="preserve"> </v>
      </c>
      <c r="O47" s="224" t="str">
        <f t="shared" si="30"/>
        <v xml:space="preserve"> </v>
      </c>
      <c r="P47" s="224" t="str">
        <f t="shared" si="31"/>
        <v xml:space="preserve"> </v>
      </c>
      <c r="Q47" s="224" t="str">
        <f t="shared" si="32"/>
        <v xml:space="preserve"> </v>
      </c>
      <c r="R47" s="224"/>
      <c r="S47" s="224" t="str">
        <f t="shared" si="33"/>
        <v xml:space="preserve"> </v>
      </c>
      <c r="T47" s="224" t="str">
        <f t="shared" si="34"/>
        <v xml:space="preserve"> </v>
      </c>
      <c r="U47" s="224" t="str">
        <f t="shared" si="35"/>
        <v xml:space="preserve"> </v>
      </c>
      <c r="V47" s="224" t="str">
        <f t="shared" si="36"/>
        <v xml:space="preserve"> </v>
      </c>
      <c r="W47" s="224" t="str">
        <f t="shared" si="37"/>
        <v xml:space="preserve"> </v>
      </c>
      <c r="X47" s="224"/>
      <c r="Y47" s="224" t="str">
        <f t="shared" si="38"/>
        <v xml:space="preserve"> </v>
      </c>
      <c r="Z47" s="224" t="str">
        <f t="shared" si="39"/>
        <v xml:space="preserve"> </v>
      </c>
      <c r="AA47" s="224" t="str">
        <f t="shared" si="40"/>
        <v xml:space="preserve"> </v>
      </c>
      <c r="AB47" s="224" t="str">
        <f t="shared" si="41"/>
        <v xml:space="preserve"> </v>
      </c>
      <c r="AC47" s="223">
        <f t="shared" si="27"/>
        <v>0</v>
      </c>
      <c r="AF47" s="161"/>
      <c r="AG47" s="161"/>
    </row>
    <row r="48" spans="1:47" ht="50.1" customHeight="1">
      <c r="A48" s="295"/>
      <c r="B48" s="453"/>
      <c r="C48" s="454"/>
      <c r="D48" s="455"/>
      <c r="E48" s="60" t="s">
        <v>59</v>
      </c>
      <c r="F48" s="42"/>
      <c r="G48" s="27"/>
      <c r="H48" s="43"/>
      <c r="I48" s="27"/>
      <c r="J48" s="127"/>
      <c r="K48" s="105">
        <v>0.5</v>
      </c>
      <c r="L48" s="233" t="s">
        <v>195</v>
      </c>
      <c r="M48" s="224" t="str">
        <f t="shared" ref="M48:Q49" si="42">IF(F48&lt;&gt;"",1," ")</f>
        <v xml:space="preserve"> </v>
      </c>
      <c r="N48" s="224" t="str">
        <f t="shared" si="42"/>
        <v xml:space="preserve"> </v>
      </c>
      <c r="O48" s="224" t="str">
        <f t="shared" si="42"/>
        <v xml:space="preserve"> </v>
      </c>
      <c r="P48" s="224" t="str">
        <f t="shared" si="42"/>
        <v xml:space="preserve"> </v>
      </c>
      <c r="Q48" s="224" t="str">
        <f t="shared" si="42"/>
        <v xml:space="preserve"> </v>
      </c>
      <c r="R48" s="224"/>
      <c r="S48" s="224" t="str">
        <f t="shared" ref="S48:W49" si="43">IF(F48&lt;&gt;"",$K48," ")</f>
        <v xml:space="preserve"> </v>
      </c>
      <c r="T48" s="224" t="str">
        <f t="shared" si="43"/>
        <v xml:space="preserve"> </v>
      </c>
      <c r="U48" s="224" t="str">
        <f t="shared" si="43"/>
        <v xml:space="preserve"> </v>
      </c>
      <c r="V48" s="224" t="str">
        <f t="shared" si="43"/>
        <v xml:space="preserve"> </v>
      </c>
      <c r="W48" s="224" t="str">
        <f t="shared" si="43"/>
        <v xml:space="preserve"> </v>
      </c>
      <c r="X48" s="224"/>
      <c r="Y48" s="224" t="str">
        <f t="shared" ref="Y48:AB49" si="44">IF(F48&lt;&gt;"",$K48*F48," ")</f>
        <v xml:space="preserve"> </v>
      </c>
      <c r="Z48" s="224" t="str">
        <f t="shared" si="44"/>
        <v xml:space="preserve"> </v>
      </c>
      <c r="AA48" s="224" t="str">
        <f t="shared" si="44"/>
        <v xml:space="preserve"> </v>
      </c>
      <c r="AB48" s="224" t="str">
        <f t="shared" si="44"/>
        <v xml:space="preserve"> </v>
      </c>
      <c r="AC48" s="223">
        <f>J48*$K48</f>
        <v>0</v>
      </c>
      <c r="AF48" s="161"/>
      <c r="AG48" s="161"/>
    </row>
    <row r="49" spans="1:34" ht="50.1" customHeight="1" thickBot="1">
      <c r="A49" s="295"/>
      <c r="B49" s="456"/>
      <c r="C49" s="457"/>
      <c r="D49" s="458"/>
      <c r="E49" s="214" t="s">
        <v>222</v>
      </c>
      <c r="F49" s="240"/>
      <c r="G49" s="241"/>
      <c r="H49" s="67"/>
      <c r="I49" s="67"/>
      <c r="J49" s="140"/>
      <c r="K49" s="108">
        <v>1</v>
      </c>
      <c r="L49" s="233" t="s">
        <v>195</v>
      </c>
      <c r="M49" s="224" t="str">
        <f t="shared" si="42"/>
        <v xml:space="preserve"> </v>
      </c>
      <c r="N49" s="224" t="str">
        <f t="shared" si="42"/>
        <v xml:space="preserve"> </v>
      </c>
      <c r="O49" s="224" t="str">
        <f t="shared" si="42"/>
        <v xml:space="preserve"> </v>
      </c>
      <c r="P49" s="224" t="str">
        <f t="shared" si="42"/>
        <v xml:space="preserve"> </v>
      </c>
      <c r="Q49" s="224" t="str">
        <f t="shared" si="42"/>
        <v xml:space="preserve"> </v>
      </c>
      <c r="R49" s="224"/>
      <c r="S49" s="224" t="str">
        <f t="shared" si="43"/>
        <v xml:space="preserve"> </v>
      </c>
      <c r="T49" s="224" t="str">
        <f t="shared" si="43"/>
        <v xml:space="preserve"> </v>
      </c>
      <c r="U49" s="224" t="str">
        <f t="shared" si="43"/>
        <v xml:space="preserve"> </v>
      </c>
      <c r="V49" s="224" t="str">
        <f t="shared" si="43"/>
        <v xml:space="preserve"> </v>
      </c>
      <c r="W49" s="224" t="str">
        <f t="shared" si="43"/>
        <v xml:space="preserve"> </v>
      </c>
      <c r="X49" s="224"/>
      <c r="Y49" s="224" t="str">
        <f t="shared" si="44"/>
        <v xml:space="preserve"> </v>
      </c>
      <c r="Z49" s="224" t="str">
        <f t="shared" si="44"/>
        <v xml:space="preserve"> </v>
      </c>
      <c r="AA49" s="224" t="str">
        <f t="shared" si="44"/>
        <v xml:space="preserve"> </v>
      </c>
      <c r="AB49" s="224" t="str">
        <f t="shared" si="44"/>
        <v xml:space="preserve"> </v>
      </c>
      <c r="AC49" s="223">
        <f>J49*$K49</f>
        <v>0</v>
      </c>
      <c r="AF49" s="161"/>
      <c r="AG49" s="161"/>
    </row>
    <row r="50" spans="1:34" s="4" customFormat="1" ht="50.1" customHeight="1" thickBot="1">
      <c r="A50" s="438" t="s">
        <v>51</v>
      </c>
      <c r="B50" s="439"/>
      <c r="C50" s="439"/>
      <c r="D50" s="439"/>
      <c r="E50" s="440"/>
      <c r="F50" s="441"/>
      <c r="G50" s="442"/>
      <c r="H50" s="442"/>
      <c r="I50" s="442"/>
      <c r="J50" s="442"/>
      <c r="K50" s="443"/>
      <c r="L50" s="233"/>
      <c r="M50" s="224"/>
      <c r="N50" s="224"/>
      <c r="O50" s="224"/>
      <c r="P50" s="224"/>
      <c r="Q50" s="224"/>
      <c r="R50" s="224"/>
      <c r="S50" s="224"/>
      <c r="T50" s="224"/>
      <c r="U50" s="224"/>
      <c r="V50" s="224"/>
      <c r="W50" s="224"/>
      <c r="X50" s="224"/>
      <c r="Y50" s="224"/>
      <c r="Z50" s="223"/>
      <c r="AA50" s="223"/>
      <c r="AB50" s="223"/>
      <c r="AC50" s="223"/>
    </row>
    <row r="51" spans="1:34" ht="50.1" customHeight="1">
      <c r="A51" s="390" t="s">
        <v>14</v>
      </c>
      <c r="B51" s="391" t="s">
        <v>243</v>
      </c>
      <c r="C51" s="392"/>
      <c r="D51" s="393"/>
      <c r="E51" s="238" t="s">
        <v>81</v>
      </c>
      <c r="F51" s="30"/>
      <c r="G51" s="31"/>
      <c r="H51" s="31"/>
      <c r="I51" s="31"/>
      <c r="J51" s="83"/>
      <c r="K51" s="104">
        <v>1</v>
      </c>
      <c r="L51" s="233" t="s">
        <v>205</v>
      </c>
      <c r="M51" s="224" t="str">
        <f t="shared" ref="M51:Q54" si="45">IF(F51&lt;&gt;"",1," ")</f>
        <v xml:space="preserve"> </v>
      </c>
      <c r="N51" s="224" t="str">
        <f t="shared" si="45"/>
        <v xml:space="preserve"> </v>
      </c>
      <c r="O51" s="224" t="str">
        <f t="shared" si="45"/>
        <v xml:space="preserve"> </v>
      </c>
      <c r="P51" s="224" t="str">
        <f t="shared" si="45"/>
        <v xml:space="preserve"> </v>
      </c>
      <c r="Q51" s="224" t="str">
        <f t="shared" si="45"/>
        <v xml:space="preserve"> </v>
      </c>
      <c r="R51" s="224"/>
      <c r="S51" s="224" t="str">
        <f t="shared" ref="S51:W54" si="46">IF(F51&lt;&gt;"",$K51," ")</f>
        <v xml:space="preserve"> </v>
      </c>
      <c r="T51" s="224" t="str">
        <f t="shared" si="46"/>
        <v xml:space="preserve"> </v>
      </c>
      <c r="U51" s="224" t="str">
        <f t="shared" si="46"/>
        <v xml:space="preserve"> </v>
      </c>
      <c r="V51" s="224" t="str">
        <f t="shared" si="46"/>
        <v xml:space="preserve"> </v>
      </c>
      <c r="W51" s="224" t="str">
        <f t="shared" si="46"/>
        <v xml:space="preserve"> </v>
      </c>
      <c r="X51" s="224"/>
      <c r="Y51" s="224" t="str">
        <f t="shared" ref="Y51:AB54" si="47">IF(F51&lt;&gt;"",$K51*F51," ")</f>
        <v xml:space="preserve"> </v>
      </c>
      <c r="Z51" s="224" t="str">
        <f t="shared" si="47"/>
        <v xml:space="preserve"> </v>
      </c>
      <c r="AA51" s="224" t="str">
        <f t="shared" si="47"/>
        <v xml:space="preserve"> </v>
      </c>
      <c r="AB51" s="224" t="str">
        <f t="shared" si="47"/>
        <v xml:space="preserve"> </v>
      </c>
      <c r="AC51" s="223">
        <f>J51*$K51</f>
        <v>0</v>
      </c>
      <c r="AG51" s="162"/>
      <c r="AH51" s="162"/>
    </row>
    <row r="52" spans="1:34" ht="50.1" customHeight="1">
      <c r="A52" s="295"/>
      <c r="B52" s="394"/>
      <c r="C52" s="395"/>
      <c r="D52" s="396"/>
      <c r="E52" s="239" t="s">
        <v>220</v>
      </c>
      <c r="F52" s="26"/>
      <c r="G52" s="27"/>
      <c r="H52" s="27"/>
      <c r="I52" s="27"/>
      <c r="J52" s="220"/>
      <c r="K52" s="105">
        <v>1</v>
      </c>
      <c r="L52" s="233" t="s">
        <v>205</v>
      </c>
      <c r="M52" s="224" t="str">
        <f t="shared" ref="M52:Q53" si="48">IF(F52&lt;&gt;"",1," ")</f>
        <v xml:space="preserve"> </v>
      </c>
      <c r="N52" s="224" t="str">
        <f t="shared" si="48"/>
        <v xml:space="preserve"> </v>
      </c>
      <c r="O52" s="224" t="str">
        <f t="shared" si="48"/>
        <v xml:space="preserve"> </v>
      </c>
      <c r="P52" s="224" t="str">
        <f t="shared" si="48"/>
        <v xml:space="preserve"> </v>
      </c>
      <c r="Q52" s="224" t="str">
        <f t="shared" si="48"/>
        <v xml:space="preserve"> </v>
      </c>
      <c r="R52" s="224"/>
      <c r="S52" s="224" t="str">
        <f t="shared" ref="S52:W53" si="49">IF(F52&lt;&gt;"",$K52," ")</f>
        <v xml:space="preserve"> </v>
      </c>
      <c r="T52" s="224" t="str">
        <f t="shared" si="49"/>
        <v xml:space="preserve"> </v>
      </c>
      <c r="U52" s="224" t="str">
        <f t="shared" si="49"/>
        <v xml:space="preserve"> </v>
      </c>
      <c r="V52" s="224" t="str">
        <f t="shared" si="49"/>
        <v xml:space="preserve"> </v>
      </c>
      <c r="W52" s="224" t="str">
        <f t="shared" si="49"/>
        <v xml:space="preserve"> </v>
      </c>
      <c r="X52" s="224"/>
      <c r="Y52" s="224" t="str">
        <f t="shared" ref="Y52:AB53" si="50">IF(F52&lt;&gt;"",$K52*F52," ")</f>
        <v xml:space="preserve"> </v>
      </c>
      <c r="Z52" s="224" t="str">
        <f t="shared" si="50"/>
        <v xml:space="preserve"> </v>
      </c>
      <c r="AA52" s="224" t="str">
        <f t="shared" si="50"/>
        <v xml:space="preserve"> </v>
      </c>
      <c r="AB52" s="224" t="str">
        <f t="shared" si="50"/>
        <v xml:space="preserve"> </v>
      </c>
      <c r="AC52" s="223">
        <f>J52*$K52</f>
        <v>0</v>
      </c>
      <c r="AG52" s="162"/>
      <c r="AH52" s="162"/>
    </row>
    <row r="53" spans="1:34" ht="50.1" customHeight="1">
      <c r="A53" s="295"/>
      <c r="B53" s="394"/>
      <c r="C53" s="395"/>
      <c r="D53" s="396"/>
      <c r="E53" s="63" t="s">
        <v>219</v>
      </c>
      <c r="F53" s="24"/>
      <c r="G53" s="25"/>
      <c r="H53" s="25"/>
      <c r="I53" s="25"/>
      <c r="J53" s="126"/>
      <c r="K53" s="102">
        <v>1</v>
      </c>
      <c r="L53" s="233" t="s">
        <v>205</v>
      </c>
      <c r="M53" s="224" t="str">
        <f t="shared" si="48"/>
        <v xml:space="preserve"> </v>
      </c>
      <c r="N53" s="224" t="str">
        <f t="shared" si="48"/>
        <v xml:space="preserve"> </v>
      </c>
      <c r="O53" s="224" t="str">
        <f t="shared" si="48"/>
        <v xml:space="preserve"> </v>
      </c>
      <c r="P53" s="224" t="str">
        <f t="shared" si="48"/>
        <v xml:space="preserve"> </v>
      </c>
      <c r="Q53" s="224" t="str">
        <f t="shared" si="48"/>
        <v xml:space="preserve"> </v>
      </c>
      <c r="R53" s="224"/>
      <c r="S53" s="224" t="str">
        <f t="shared" si="49"/>
        <v xml:space="preserve"> </v>
      </c>
      <c r="T53" s="224" t="str">
        <f t="shared" si="49"/>
        <v xml:space="preserve"> </v>
      </c>
      <c r="U53" s="224" t="str">
        <f t="shared" si="49"/>
        <v xml:space="preserve"> </v>
      </c>
      <c r="V53" s="224" t="str">
        <f t="shared" si="49"/>
        <v xml:space="preserve"> </v>
      </c>
      <c r="W53" s="224" t="str">
        <f t="shared" si="49"/>
        <v xml:space="preserve"> </v>
      </c>
      <c r="X53" s="224"/>
      <c r="Y53" s="224" t="str">
        <f t="shared" si="50"/>
        <v xml:space="preserve"> </v>
      </c>
      <c r="Z53" s="224" t="str">
        <f t="shared" si="50"/>
        <v xml:space="preserve"> </v>
      </c>
      <c r="AA53" s="224" t="str">
        <f t="shared" si="50"/>
        <v xml:space="preserve"> </v>
      </c>
      <c r="AB53" s="224" t="str">
        <f t="shared" si="50"/>
        <v xml:space="preserve"> </v>
      </c>
      <c r="AC53" s="223">
        <f>J53*$K53</f>
        <v>0</v>
      </c>
      <c r="AG53" s="162"/>
      <c r="AH53" s="162"/>
    </row>
    <row r="54" spans="1:34" ht="50.1" customHeight="1" thickBot="1">
      <c r="A54" s="295"/>
      <c r="B54" s="397"/>
      <c r="C54" s="398"/>
      <c r="D54" s="399"/>
      <c r="E54" s="227" t="s">
        <v>224</v>
      </c>
      <c r="F54" s="215"/>
      <c r="G54" s="67"/>
      <c r="H54" s="67"/>
      <c r="I54" s="67"/>
      <c r="J54" s="216"/>
      <c r="K54" s="108">
        <v>1</v>
      </c>
      <c r="L54" s="233" t="s">
        <v>205</v>
      </c>
      <c r="M54" s="224" t="str">
        <f t="shared" si="45"/>
        <v xml:space="preserve"> </v>
      </c>
      <c r="N54" s="224" t="str">
        <f t="shared" si="45"/>
        <v xml:space="preserve"> </v>
      </c>
      <c r="O54" s="224" t="str">
        <f t="shared" si="45"/>
        <v xml:space="preserve"> </v>
      </c>
      <c r="P54" s="224" t="str">
        <f t="shared" si="45"/>
        <v xml:space="preserve"> </v>
      </c>
      <c r="Q54" s="224" t="str">
        <f t="shared" si="45"/>
        <v xml:space="preserve"> </v>
      </c>
      <c r="R54" s="224"/>
      <c r="S54" s="224" t="str">
        <f t="shared" si="46"/>
        <v xml:space="preserve"> </v>
      </c>
      <c r="T54" s="224" t="str">
        <f t="shared" si="46"/>
        <v xml:space="preserve"> </v>
      </c>
      <c r="U54" s="224" t="str">
        <f t="shared" si="46"/>
        <v xml:space="preserve"> </v>
      </c>
      <c r="V54" s="224" t="str">
        <f t="shared" si="46"/>
        <v xml:space="preserve"> </v>
      </c>
      <c r="W54" s="224" t="str">
        <f t="shared" si="46"/>
        <v xml:space="preserve"> </v>
      </c>
      <c r="X54" s="224"/>
      <c r="Y54" s="224" t="str">
        <f t="shared" si="47"/>
        <v xml:space="preserve"> </v>
      </c>
      <c r="Z54" s="224" t="str">
        <f t="shared" si="47"/>
        <v xml:space="preserve"> </v>
      </c>
      <c r="AA54" s="224" t="str">
        <f t="shared" si="47"/>
        <v xml:space="preserve"> </v>
      </c>
      <c r="AB54" s="224" t="str">
        <f t="shared" si="47"/>
        <v xml:space="preserve"> </v>
      </c>
      <c r="AC54" s="223">
        <f>J54*$K54</f>
        <v>0</v>
      </c>
      <c r="AG54" s="162"/>
      <c r="AH54" s="162"/>
    </row>
    <row r="55" spans="1:34" ht="50.1" customHeight="1">
      <c r="A55" s="295"/>
      <c r="B55" s="394" t="s">
        <v>112</v>
      </c>
      <c r="C55" s="395"/>
      <c r="D55" s="436"/>
      <c r="E55" s="63" t="s">
        <v>82</v>
      </c>
      <c r="F55" s="24"/>
      <c r="G55" s="25"/>
      <c r="H55" s="25"/>
      <c r="I55" s="25"/>
      <c r="J55" s="64"/>
      <c r="K55" s="102">
        <v>1</v>
      </c>
      <c r="L55" s="233" t="s">
        <v>206</v>
      </c>
      <c r="M55" s="224" t="str">
        <f t="shared" ref="M55:M69" si="51">IF(F55&lt;&gt;"",1," ")</f>
        <v xml:space="preserve"> </v>
      </c>
      <c r="N55" s="224" t="str">
        <f t="shared" ref="N55:N69" si="52">IF(G55&lt;&gt;"",1," ")</f>
        <v xml:space="preserve"> </v>
      </c>
      <c r="O55" s="224" t="str">
        <f t="shared" ref="O55:O69" si="53">IF(H55&lt;&gt;"",1," ")</f>
        <v xml:space="preserve"> </v>
      </c>
      <c r="P55" s="224" t="str">
        <f t="shared" ref="P55:P69" si="54">IF(I55&lt;&gt;"",1," ")</f>
        <v xml:space="preserve"> </v>
      </c>
      <c r="Q55" s="224" t="str">
        <f t="shared" ref="Q55:Q69" si="55">IF(J55&lt;&gt;"",1," ")</f>
        <v xml:space="preserve"> </v>
      </c>
      <c r="R55" s="224"/>
      <c r="S55" s="224" t="str">
        <f t="shared" ref="S55:S69" si="56">IF(F55&lt;&gt;"",$K55," ")</f>
        <v xml:space="preserve"> </v>
      </c>
      <c r="T55" s="224" t="str">
        <f t="shared" ref="T55:T69" si="57">IF(G55&lt;&gt;"",$K55," ")</f>
        <v xml:space="preserve"> </v>
      </c>
      <c r="U55" s="224" t="str">
        <f t="shared" ref="U55:U69" si="58">IF(H55&lt;&gt;"",$K55," ")</f>
        <v xml:space="preserve"> </v>
      </c>
      <c r="V55" s="224" t="str">
        <f t="shared" ref="V55:V69" si="59">IF(I55&lt;&gt;"",$K55," ")</f>
        <v xml:space="preserve"> </v>
      </c>
      <c r="W55" s="224" t="str">
        <f t="shared" ref="W55:W69" si="60">IF(J55&lt;&gt;"",$K55," ")</f>
        <v xml:space="preserve"> </v>
      </c>
      <c r="X55" s="224"/>
      <c r="Y55" s="224" t="str">
        <f t="shared" ref="Y55:Y69" si="61">IF(F55&lt;&gt;"",$K55*F55," ")</f>
        <v xml:space="preserve"> </v>
      </c>
      <c r="Z55" s="224" t="str">
        <f t="shared" ref="Z55:Z69" si="62">IF(G55&lt;&gt;"",$K55*G55," ")</f>
        <v xml:space="preserve"> </v>
      </c>
      <c r="AA55" s="224" t="str">
        <f t="shared" ref="AA55:AA69" si="63">IF(H55&lt;&gt;"",$K55*H55," ")</f>
        <v xml:space="preserve"> </v>
      </c>
      <c r="AB55" s="224" t="str">
        <f t="shared" ref="AB55:AB69" si="64">IF(I55&lt;&gt;"",$K55*I55," ")</f>
        <v xml:space="preserve"> </v>
      </c>
      <c r="AC55" s="223">
        <f t="shared" ref="AC55:AC69" si="65">J55*$K55</f>
        <v>0</v>
      </c>
      <c r="AG55" s="162"/>
      <c r="AH55" s="162"/>
    </row>
    <row r="56" spans="1:34" ht="50.1" customHeight="1">
      <c r="A56" s="295"/>
      <c r="B56" s="394"/>
      <c r="C56" s="395"/>
      <c r="D56" s="436"/>
      <c r="E56" s="217" t="s">
        <v>260</v>
      </c>
      <c r="F56" s="26"/>
      <c r="G56" s="27"/>
      <c r="H56" s="27"/>
      <c r="I56" s="27"/>
      <c r="J56" s="127"/>
      <c r="K56" s="105">
        <v>1</v>
      </c>
      <c r="L56" s="233" t="s">
        <v>206</v>
      </c>
      <c r="M56" s="224" t="str">
        <f t="shared" si="51"/>
        <v xml:space="preserve"> </v>
      </c>
      <c r="N56" s="224" t="str">
        <f t="shared" si="52"/>
        <v xml:space="preserve"> </v>
      </c>
      <c r="O56" s="224" t="str">
        <f t="shared" si="53"/>
        <v xml:space="preserve"> </v>
      </c>
      <c r="P56" s="224" t="str">
        <f t="shared" si="54"/>
        <v xml:space="preserve"> </v>
      </c>
      <c r="Q56" s="224" t="str">
        <f t="shared" si="55"/>
        <v xml:space="preserve"> </v>
      </c>
      <c r="R56" s="224"/>
      <c r="S56" s="224" t="str">
        <f t="shared" si="56"/>
        <v xml:space="preserve"> </v>
      </c>
      <c r="T56" s="224" t="str">
        <f t="shared" si="57"/>
        <v xml:space="preserve"> </v>
      </c>
      <c r="U56" s="224" t="str">
        <f t="shared" si="58"/>
        <v xml:space="preserve"> </v>
      </c>
      <c r="V56" s="224" t="str">
        <f t="shared" si="59"/>
        <v xml:space="preserve"> </v>
      </c>
      <c r="W56" s="224" t="str">
        <f t="shared" si="60"/>
        <v xml:space="preserve"> </v>
      </c>
      <c r="X56" s="224"/>
      <c r="Y56" s="224" t="str">
        <f t="shared" si="61"/>
        <v xml:space="preserve"> </v>
      </c>
      <c r="Z56" s="224" t="str">
        <f t="shared" si="62"/>
        <v xml:space="preserve"> </v>
      </c>
      <c r="AA56" s="224" t="str">
        <f t="shared" si="63"/>
        <v xml:space="preserve"> </v>
      </c>
      <c r="AB56" s="224" t="str">
        <f t="shared" si="64"/>
        <v xml:space="preserve"> </v>
      </c>
      <c r="AC56" s="223">
        <f t="shared" si="65"/>
        <v>0</v>
      </c>
    </row>
    <row r="57" spans="1:34" ht="50.1" customHeight="1">
      <c r="A57" s="295"/>
      <c r="B57" s="394"/>
      <c r="C57" s="395"/>
      <c r="D57" s="436"/>
      <c r="E57" s="63" t="s">
        <v>221</v>
      </c>
      <c r="F57" s="221"/>
      <c r="G57" s="222"/>
      <c r="H57" s="25"/>
      <c r="I57" s="222"/>
      <c r="J57" s="126"/>
      <c r="K57" s="102">
        <v>1</v>
      </c>
      <c r="L57" s="233" t="s">
        <v>206</v>
      </c>
      <c r="M57" s="224" t="str">
        <f>IF(F57&lt;&gt;"",1," ")</f>
        <v xml:space="preserve"> </v>
      </c>
      <c r="N57" s="224" t="str">
        <f>IF(G57&lt;&gt;"",1," ")</f>
        <v xml:space="preserve"> </v>
      </c>
      <c r="O57" s="224" t="str">
        <f>IF(H57&lt;&gt;"",1," ")</f>
        <v xml:space="preserve"> </v>
      </c>
      <c r="P57" s="224" t="str">
        <f>IF(I57&lt;&gt;"",1," ")</f>
        <v xml:space="preserve"> </v>
      </c>
      <c r="Q57" s="224" t="str">
        <f>IF(J57&lt;&gt;"",1," ")</f>
        <v xml:space="preserve"> </v>
      </c>
      <c r="R57" s="224"/>
      <c r="S57" s="224" t="str">
        <f>IF(F57&lt;&gt;"",$K57," ")</f>
        <v xml:space="preserve"> </v>
      </c>
      <c r="T57" s="224" t="str">
        <f>IF(G57&lt;&gt;"",$K57," ")</f>
        <v xml:space="preserve"> </v>
      </c>
      <c r="U57" s="224" t="str">
        <f>IF(H57&lt;&gt;"",$K57," ")</f>
        <v xml:space="preserve"> </v>
      </c>
      <c r="V57" s="224" t="str">
        <f>IF(I57&lt;&gt;"",$K57," ")</f>
        <v xml:space="preserve"> </v>
      </c>
      <c r="W57" s="224" t="str">
        <f>IF(J57&lt;&gt;"",$K57," ")</f>
        <v xml:space="preserve"> </v>
      </c>
      <c r="X57" s="224"/>
      <c r="Y57" s="224" t="str">
        <f>IF(F57&lt;&gt;"",$K57*F57," ")</f>
        <v xml:space="preserve"> </v>
      </c>
      <c r="Z57" s="224" t="str">
        <f>IF(G57&lt;&gt;"",$K57*G57," ")</f>
        <v xml:space="preserve"> </v>
      </c>
      <c r="AA57" s="224" t="str">
        <f>IF(H57&lt;&gt;"",$K57*H57," ")</f>
        <v xml:space="preserve"> </v>
      </c>
      <c r="AB57" s="224" t="str">
        <f>IF(I57&lt;&gt;"",$K57*I57," ")</f>
        <v xml:space="preserve"> </v>
      </c>
      <c r="AC57" s="223">
        <f>J57*$K57</f>
        <v>0</v>
      </c>
    </row>
    <row r="58" spans="1:34" ht="50.1" customHeight="1" thickBot="1">
      <c r="A58" s="295"/>
      <c r="B58" s="394"/>
      <c r="C58" s="395"/>
      <c r="D58" s="436"/>
      <c r="E58" s="84" t="s">
        <v>261</v>
      </c>
      <c r="F58" s="85"/>
      <c r="G58" s="86"/>
      <c r="H58" s="86"/>
      <c r="I58" s="86"/>
      <c r="J58" s="129"/>
      <c r="K58" s="103">
        <v>2</v>
      </c>
      <c r="L58" s="233" t="s">
        <v>206</v>
      </c>
      <c r="M58" s="224" t="str">
        <f t="shared" si="51"/>
        <v xml:space="preserve"> </v>
      </c>
      <c r="N58" s="224" t="str">
        <f t="shared" si="52"/>
        <v xml:space="preserve"> </v>
      </c>
      <c r="O58" s="224" t="str">
        <f t="shared" si="53"/>
        <v xml:space="preserve"> </v>
      </c>
      <c r="P58" s="224" t="str">
        <f t="shared" si="54"/>
        <v xml:space="preserve"> </v>
      </c>
      <c r="Q58" s="224" t="str">
        <f t="shared" si="55"/>
        <v xml:space="preserve"> </v>
      </c>
      <c r="R58" s="224"/>
      <c r="S58" s="224" t="str">
        <f t="shared" si="56"/>
        <v xml:space="preserve"> </v>
      </c>
      <c r="T58" s="224" t="str">
        <f t="shared" si="57"/>
        <v xml:space="preserve"> </v>
      </c>
      <c r="U58" s="224" t="str">
        <f t="shared" si="58"/>
        <v xml:space="preserve"> </v>
      </c>
      <c r="V58" s="224" t="str">
        <f t="shared" si="59"/>
        <v xml:space="preserve"> </v>
      </c>
      <c r="W58" s="224" t="str">
        <f t="shared" si="60"/>
        <v xml:space="preserve"> </v>
      </c>
      <c r="X58" s="224"/>
      <c r="Y58" s="224" t="str">
        <f t="shared" si="61"/>
        <v xml:space="preserve"> </v>
      </c>
      <c r="Z58" s="224" t="str">
        <f t="shared" si="62"/>
        <v xml:space="preserve"> </v>
      </c>
      <c r="AA58" s="224" t="str">
        <f t="shared" si="63"/>
        <v xml:space="preserve"> </v>
      </c>
      <c r="AB58" s="224" t="str">
        <f t="shared" si="64"/>
        <v xml:space="preserve"> </v>
      </c>
      <c r="AC58" s="223">
        <f t="shared" si="65"/>
        <v>0</v>
      </c>
    </row>
    <row r="59" spans="1:34" ht="50.1" customHeight="1">
      <c r="A59" s="295"/>
      <c r="B59" s="391" t="s">
        <v>114</v>
      </c>
      <c r="C59" s="392"/>
      <c r="D59" s="435"/>
      <c r="E59" s="57" t="s">
        <v>262</v>
      </c>
      <c r="F59" s="218"/>
      <c r="G59" s="219"/>
      <c r="H59" s="31"/>
      <c r="I59" s="31"/>
      <c r="J59" s="125"/>
      <c r="K59" s="104">
        <v>2</v>
      </c>
      <c r="L59" s="233" t="s">
        <v>218</v>
      </c>
      <c r="M59" s="224" t="str">
        <f>IF(F59&lt;&gt;"",1," ")</f>
        <v xml:space="preserve"> </v>
      </c>
      <c r="N59" s="224" t="str">
        <f>IF(G59&lt;&gt;"",1," ")</f>
        <v xml:space="preserve"> </v>
      </c>
      <c r="O59" s="224" t="str">
        <f>IF(H59&lt;&gt;"",1," ")</f>
        <v xml:space="preserve"> </v>
      </c>
      <c r="P59" s="224" t="str">
        <f>IF(I59&lt;&gt;"",1," ")</f>
        <v xml:space="preserve"> </v>
      </c>
      <c r="Q59" s="224" t="str">
        <f>IF(J59&lt;&gt;"",1," ")</f>
        <v xml:space="preserve"> </v>
      </c>
      <c r="R59" s="224"/>
      <c r="S59" s="224" t="str">
        <f>IF(F59&lt;&gt;"",$K59," ")</f>
        <v xml:space="preserve"> </v>
      </c>
      <c r="T59" s="224" t="str">
        <f>IF(G59&lt;&gt;"",$K59," ")</f>
        <v xml:space="preserve"> </v>
      </c>
      <c r="U59" s="224" t="str">
        <f>IF(H59&lt;&gt;"",$K59," ")</f>
        <v xml:space="preserve"> </v>
      </c>
      <c r="V59" s="224" t="str">
        <f>IF(I59&lt;&gt;"",$K59," ")</f>
        <v xml:space="preserve"> </v>
      </c>
      <c r="W59" s="224" t="str">
        <f>IF(J59&lt;&gt;"",$K59," ")</f>
        <v xml:space="preserve"> </v>
      </c>
      <c r="X59" s="224"/>
      <c r="Y59" s="224" t="str">
        <f>IF(F59&lt;&gt;"",$K59*F59," ")</f>
        <v xml:space="preserve"> </v>
      </c>
      <c r="Z59" s="224" t="str">
        <f>IF(G59&lt;&gt;"",$K59*G59," ")</f>
        <v xml:space="preserve"> </v>
      </c>
      <c r="AA59" s="224" t="str">
        <f>IF(H59&lt;&gt;"",$K59*H59," ")</f>
        <v xml:space="preserve"> </v>
      </c>
      <c r="AB59" s="224" t="str">
        <f>IF(I59&lt;&gt;"",$K59*I59," ")</f>
        <v xml:space="preserve"> </v>
      </c>
      <c r="AC59" s="223">
        <f>J59*$K59</f>
        <v>0</v>
      </c>
    </row>
    <row r="60" spans="1:34" ht="50.1" customHeight="1">
      <c r="A60" s="295"/>
      <c r="B60" s="394"/>
      <c r="C60" s="395"/>
      <c r="D60" s="436"/>
      <c r="E60" s="63" t="s">
        <v>240</v>
      </c>
      <c r="F60" s="26"/>
      <c r="G60" s="27"/>
      <c r="H60" s="27"/>
      <c r="I60" s="27"/>
      <c r="J60" s="127"/>
      <c r="K60" s="105">
        <v>1</v>
      </c>
      <c r="L60" s="233" t="s">
        <v>218</v>
      </c>
      <c r="M60" s="224" t="str">
        <f t="shared" si="51"/>
        <v xml:space="preserve"> </v>
      </c>
      <c r="N60" s="224" t="str">
        <f t="shared" si="52"/>
        <v xml:space="preserve"> </v>
      </c>
      <c r="O60" s="224" t="str">
        <f t="shared" si="53"/>
        <v xml:space="preserve"> </v>
      </c>
      <c r="P60" s="224" t="str">
        <f t="shared" si="54"/>
        <v xml:space="preserve"> </v>
      </c>
      <c r="Q60" s="224" t="str">
        <f t="shared" si="55"/>
        <v xml:space="preserve"> </v>
      </c>
      <c r="R60" s="224"/>
      <c r="S60" s="224" t="str">
        <f t="shared" si="56"/>
        <v xml:space="preserve"> </v>
      </c>
      <c r="T60" s="224" t="str">
        <f t="shared" si="57"/>
        <v xml:space="preserve"> </v>
      </c>
      <c r="U60" s="224" t="str">
        <f t="shared" si="58"/>
        <v xml:space="preserve"> </v>
      </c>
      <c r="V60" s="224" t="str">
        <f t="shared" si="59"/>
        <v xml:space="preserve"> </v>
      </c>
      <c r="W60" s="224" t="str">
        <f t="shared" si="60"/>
        <v xml:space="preserve"> </v>
      </c>
      <c r="X60" s="224"/>
      <c r="Y60" s="224" t="str">
        <f t="shared" si="61"/>
        <v xml:space="preserve"> </v>
      </c>
      <c r="Z60" s="224" t="str">
        <f t="shared" si="62"/>
        <v xml:space="preserve"> </v>
      </c>
      <c r="AA60" s="224" t="str">
        <f t="shared" si="63"/>
        <v xml:space="preserve"> </v>
      </c>
      <c r="AB60" s="224" t="str">
        <f t="shared" si="64"/>
        <v xml:space="preserve"> </v>
      </c>
      <c r="AC60" s="223">
        <f t="shared" si="65"/>
        <v>0</v>
      </c>
    </row>
    <row r="61" spans="1:34" ht="50.1" customHeight="1">
      <c r="A61" s="295"/>
      <c r="B61" s="394"/>
      <c r="C61" s="395"/>
      <c r="D61" s="436"/>
      <c r="E61" s="63" t="s">
        <v>263</v>
      </c>
      <c r="F61" s="26"/>
      <c r="G61" s="27"/>
      <c r="H61" s="27"/>
      <c r="I61" s="27"/>
      <c r="J61" s="127"/>
      <c r="K61" s="105">
        <v>2</v>
      </c>
      <c r="L61" s="233" t="s">
        <v>218</v>
      </c>
      <c r="M61" s="224" t="str">
        <f>IF(F61&lt;&gt;"",1," ")</f>
        <v xml:space="preserve"> </v>
      </c>
      <c r="N61" s="224" t="str">
        <f>IF(G61&lt;&gt;"",1," ")</f>
        <v xml:space="preserve"> </v>
      </c>
      <c r="O61" s="224" t="str">
        <f>IF(H61&lt;&gt;"",1," ")</f>
        <v xml:space="preserve"> </v>
      </c>
      <c r="P61" s="224" t="str">
        <f>IF(I61&lt;&gt;"",1," ")</f>
        <v xml:space="preserve"> </v>
      </c>
      <c r="Q61" s="224" t="str">
        <f>IF(J61&lt;&gt;"",1," ")</f>
        <v xml:space="preserve"> </v>
      </c>
      <c r="R61" s="224"/>
      <c r="S61" s="224" t="str">
        <f>IF(F61&lt;&gt;"",$K61," ")</f>
        <v xml:space="preserve"> </v>
      </c>
      <c r="T61" s="224" t="str">
        <f>IF(G61&lt;&gt;"",$K61," ")</f>
        <v xml:space="preserve"> </v>
      </c>
      <c r="U61" s="224" t="str">
        <f>IF(H61&lt;&gt;"",$K61," ")</f>
        <v xml:space="preserve"> </v>
      </c>
      <c r="V61" s="224" t="str">
        <f>IF(I61&lt;&gt;"",$K61," ")</f>
        <v xml:space="preserve"> </v>
      </c>
      <c r="W61" s="224" t="str">
        <f>IF(J61&lt;&gt;"",$K61," ")</f>
        <v xml:space="preserve"> </v>
      </c>
      <c r="X61" s="224"/>
      <c r="Y61" s="224" t="str">
        <f>IF(F61&lt;&gt;"",$K61*F61," ")</f>
        <v xml:space="preserve"> </v>
      </c>
      <c r="Z61" s="224" t="str">
        <f>IF(G61&lt;&gt;"",$K61*G61," ")</f>
        <v xml:space="preserve"> </v>
      </c>
      <c r="AA61" s="224" t="str">
        <f>IF(H61&lt;&gt;"",$K61*H61," ")</f>
        <v xml:space="preserve"> </v>
      </c>
      <c r="AB61" s="224" t="str">
        <f>IF(I61&lt;&gt;"",$K61*I61," ")</f>
        <v xml:space="preserve"> </v>
      </c>
      <c r="AC61" s="223">
        <f>J61*$K61</f>
        <v>0</v>
      </c>
    </row>
    <row r="62" spans="1:34" ht="50.1" customHeight="1">
      <c r="A62" s="295"/>
      <c r="B62" s="394"/>
      <c r="C62" s="395"/>
      <c r="D62" s="436"/>
      <c r="E62" s="63" t="s">
        <v>244</v>
      </c>
      <c r="F62" s="26"/>
      <c r="G62" s="27"/>
      <c r="H62" s="27"/>
      <c r="I62" s="27"/>
      <c r="J62" s="127"/>
      <c r="K62" s="105">
        <v>1</v>
      </c>
      <c r="L62" s="233" t="s">
        <v>218</v>
      </c>
      <c r="M62" s="224" t="str">
        <f t="shared" si="51"/>
        <v xml:space="preserve"> </v>
      </c>
      <c r="N62" s="224" t="str">
        <f t="shared" si="52"/>
        <v xml:space="preserve"> </v>
      </c>
      <c r="O62" s="224" t="str">
        <f t="shared" si="53"/>
        <v xml:space="preserve"> </v>
      </c>
      <c r="P62" s="224" t="str">
        <f t="shared" si="54"/>
        <v xml:space="preserve"> </v>
      </c>
      <c r="Q62" s="224" t="str">
        <f t="shared" si="55"/>
        <v xml:space="preserve"> </v>
      </c>
      <c r="R62" s="224"/>
      <c r="S62" s="224" t="str">
        <f t="shared" si="56"/>
        <v xml:space="preserve"> </v>
      </c>
      <c r="T62" s="224" t="str">
        <f t="shared" si="57"/>
        <v xml:space="preserve"> </v>
      </c>
      <c r="U62" s="224" t="str">
        <f t="shared" si="58"/>
        <v xml:space="preserve"> </v>
      </c>
      <c r="V62" s="224" t="str">
        <f t="shared" si="59"/>
        <v xml:space="preserve"> </v>
      </c>
      <c r="W62" s="224" t="str">
        <f t="shared" si="60"/>
        <v xml:space="preserve"> </v>
      </c>
      <c r="X62" s="224"/>
      <c r="Y62" s="224" t="str">
        <f t="shared" si="61"/>
        <v xml:space="preserve"> </v>
      </c>
      <c r="Z62" s="224" t="str">
        <f t="shared" si="62"/>
        <v xml:space="preserve"> </v>
      </c>
      <c r="AA62" s="224" t="str">
        <f t="shared" si="63"/>
        <v xml:space="preserve"> </v>
      </c>
      <c r="AB62" s="224" t="str">
        <f t="shared" si="64"/>
        <v xml:space="preserve"> </v>
      </c>
      <c r="AC62" s="223">
        <f t="shared" si="65"/>
        <v>0</v>
      </c>
    </row>
    <row r="63" spans="1:34" ht="79.5" customHeight="1" thickBot="1">
      <c r="A63" s="295"/>
      <c r="B63" s="397"/>
      <c r="C63" s="398"/>
      <c r="D63" s="437"/>
      <c r="E63" s="58" t="s">
        <v>241</v>
      </c>
      <c r="F63" s="156"/>
      <c r="G63" s="157"/>
      <c r="H63" s="157"/>
      <c r="I63" s="157"/>
      <c r="J63" s="128"/>
      <c r="K63" s="106">
        <v>1</v>
      </c>
      <c r="L63" s="233" t="s">
        <v>218</v>
      </c>
      <c r="M63" s="224" t="str">
        <f t="shared" si="51"/>
        <v xml:space="preserve"> </v>
      </c>
      <c r="N63" s="224" t="str">
        <f t="shared" si="52"/>
        <v xml:space="preserve"> </v>
      </c>
      <c r="O63" s="224" t="str">
        <f t="shared" si="53"/>
        <v xml:space="preserve"> </v>
      </c>
      <c r="P63" s="224" t="str">
        <f t="shared" si="54"/>
        <v xml:space="preserve"> </v>
      </c>
      <c r="Q63" s="224" t="str">
        <f t="shared" si="55"/>
        <v xml:space="preserve"> </v>
      </c>
      <c r="R63" s="224"/>
      <c r="S63" s="224" t="str">
        <f t="shared" si="56"/>
        <v xml:space="preserve"> </v>
      </c>
      <c r="T63" s="224" t="str">
        <f t="shared" si="57"/>
        <v xml:space="preserve"> </v>
      </c>
      <c r="U63" s="224" t="str">
        <f t="shared" si="58"/>
        <v xml:space="preserve"> </v>
      </c>
      <c r="V63" s="224" t="str">
        <f t="shared" si="59"/>
        <v xml:space="preserve"> </v>
      </c>
      <c r="W63" s="224" t="str">
        <f t="shared" si="60"/>
        <v xml:space="preserve"> </v>
      </c>
      <c r="X63" s="224"/>
      <c r="Y63" s="224" t="str">
        <f t="shared" si="61"/>
        <v xml:space="preserve"> </v>
      </c>
      <c r="Z63" s="224" t="str">
        <f t="shared" si="62"/>
        <v xml:space="preserve"> </v>
      </c>
      <c r="AA63" s="224" t="str">
        <f t="shared" si="63"/>
        <v xml:space="preserve"> </v>
      </c>
      <c r="AB63" s="224" t="str">
        <f t="shared" si="64"/>
        <v xml:space="preserve"> </v>
      </c>
      <c r="AC63" s="223">
        <f t="shared" si="65"/>
        <v>0</v>
      </c>
    </row>
    <row r="64" spans="1:34" ht="50.1" customHeight="1">
      <c r="A64" s="295"/>
      <c r="B64" s="391" t="s">
        <v>116</v>
      </c>
      <c r="C64" s="392"/>
      <c r="D64" s="435"/>
      <c r="E64" s="63" t="s">
        <v>246</v>
      </c>
      <c r="F64" s="24"/>
      <c r="G64" s="25"/>
      <c r="H64" s="25"/>
      <c r="I64" s="25"/>
      <c r="J64" s="126"/>
      <c r="K64" s="102">
        <v>1</v>
      </c>
      <c r="L64" s="233" t="s">
        <v>223</v>
      </c>
      <c r="M64" s="224" t="str">
        <f t="shared" si="51"/>
        <v xml:space="preserve"> </v>
      </c>
      <c r="N64" s="224" t="str">
        <f t="shared" si="52"/>
        <v xml:space="preserve"> </v>
      </c>
      <c r="O64" s="224" t="str">
        <f t="shared" si="53"/>
        <v xml:space="preserve"> </v>
      </c>
      <c r="P64" s="224" t="str">
        <f t="shared" si="54"/>
        <v xml:space="preserve"> </v>
      </c>
      <c r="Q64" s="224" t="str">
        <f t="shared" si="55"/>
        <v xml:space="preserve"> </v>
      </c>
      <c r="R64" s="224"/>
      <c r="S64" s="224" t="str">
        <f t="shared" si="56"/>
        <v xml:space="preserve"> </v>
      </c>
      <c r="T64" s="224" t="str">
        <f t="shared" si="57"/>
        <v xml:space="preserve"> </v>
      </c>
      <c r="U64" s="224" t="str">
        <f t="shared" si="58"/>
        <v xml:space="preserve"> </v>
      </c>
      <c r="V64" s="224" t="str">
        <f t="shared" si="59"/>
        <v xml:space="preserve"> </v>
      </c>
      <c r="W64" s="224" t="str">
        <f t="shared" si="60"/>
        <v xml:space="preserve"> </v>
      </c>
      <c r="X64" s="224"/>
      <c r="Y64" s="224" t="str">
        <f t="shared" si="61"/>
        <v xml:space="preserve"> </v>
      </c>
      <c r="Z64" s="224" t="str">
        <f t="shared" si="62"/>
        <v xml:space="preserve"> </v>
      </c>
      <c r="AA64" s="224" t="str">
        <f t="shared" si="63"/>
        <v xml:space="preserve"> </v>
      </c>
      <c r="AB64" s="224" t="str">
        <f t="shared" si="64"/>
        <v xml:space="preserve"> </v>
      </c>
      <c r="AC64" s="223">
        <f t="shared" si="65"/>
        <v>0</v>
      </c>
    </row>
    <row r="65" spans="1:31" ht="50.1" customHeight="1">
      <c r="A65" s="295"/>
      <c r="B65" s="394"/>
      <c r="C65" s="395"/>
      <c r="D65" s="436"/>
      <c r="E65" s="84" t="s">
        <v>245</v>
      </c>
      <c r="F65" s="85"/>
      <c r="G65" s="86"/>
      <c r="H65" s="86"/>
      <c r="I65" s="86"/>
      <c r="J65" s="129"/>
      <c r="K65" s="103">
        <v>2</v>
      </c>
      <c r="L65" s="233" t="s">
        <v>223</v>
      </c>
      <c r="M65" s="224" t="str">
        <f t="shared" ref="M65:Q67" si="66">IF(F65&lt;&gt;"",1," ")</f>
        <v xml:space="preserve"> </v>
      </c>
      <c r="N65" s="224" t="str">
        <f t="shared" si="66"/>
        <v xml:space="preserve"> </v>
      </c>
      <c r="O65" s="224" t="str">
        <f t="shared" si="66"/>
        <v xml:space="preserve"> </v>
      </c>
      <c r="P65" s="224" t="str">
        <f t="shared" si="66"/>
        <v xml:space="preserve"> </v>
      </c>
      <c r="Q65" s="224" t="str">
        <f t="shared" si="66"/>
        <v xml:space="preserve"> </v>
      </c>
      <c r="R65" s="224"/>
      <c r="S65" s="224" t="str">
        <f t="shared" ref="S65:W67" si="67">IF(F65&lt;&gt;"",$K65," ")</f>
        <v xml:space="preserve"> </v>
      </c>
      <c r="T65" s="224" t="str">
        <f t="shared" si="67"/>
        <v xml:space="preserve"> </v>
      </c>
      <c r="U65" s="224" t="str">
        <f t="shared" si="67"/>
        <v xml:space="preserve"> </v>
      </c>
      <c r="V65" s="224" t="str">
        <f t="shared" si="67"/>
        <v xml:space="preserve"> </v>
      </c>
      <c r="W65" s="224" t="str">
        <f t="shared" si="67"/>
        <v xml:space="preserve"> </v>
      </c>
      <c r="X65" s="224"/>
      <c r="Y65" s="224" t="str">
        <f t="shared" ref="Y65:AB67" si="68">IF(F65&lt;&gt;"",$K65*F65," ")</f>
        <v xml:space="preserve"> </v>
      </c>
      <c r="Z65" s="224" t="str">
        <f t="shared" si="68"/>
        <v xml:space="preserve"> </v>
      </c>
      <c r="AA65" s="224" t="str">
        <f t="shared" si="68"/>
        <v xml:space="preserve"> </v>
      </c>
      <c r="AB65" s="224" t="str">
        <f t="shared" si="68"/>
        <v xml:space="preserve"> </v>
      </c>
      <c r="AC65" s="223">
        <f>J65*$K65</f>
        <v>0</v>
      </c>
    </row>
    <row r="66" spans="1:31" ht="50.1" customHeight="1" thickBot="1">
      <c r="A66" s="295"/>
      <c r="B66" s="397"/>
      <c r="C66" s="398"/>
      <c r="D66" s="437"/>
      <c r="E66" s="58" t="s">
        <v>63</v>
      </c>
      <c r="F66" s="56"/>
      <c r="G66" s="46"/>
      <c r="H66" s="46"/>
      <c r="I66" s="46"/>
      <c r="J66" s="128"/>
      <c r="K66" s="107">
        <v>1</v>
      </c>
      <c r="L66" s="233" t="s">
        <v>223</v>
      </c>
      <c r="M66" s="224" t="str">
        <f t="shared" si="66"/>
        <v xml:space="preserve"> </v>
      </c>
      <c r="N66" s="224" t="str">
        <f t="shared" si="66"/>
        <v xml:space="preserve"> </v>
      </c>
      <c r="O66" s="224" t="str">
        <f t="shared" si="66"/>
        <v xml:space="preserve"> </v>
      </c>
      <c r="P66" s="224" t="str">
        <f t="shared" si="66"/>
        <v xml:space="preserve"> </v>
      </c>
      <c r="Q66" s="224" t="str">
        <f t="shared" si="66"/>
        <v xml:space="preserve"> </v>
      </c>
      <c r="R66" s="224"/>
      <c r="S66" s="224" t="str">
        <f t="shared" si="67"/>
        <v xml:space="preserve"> </v>
      </c>
      <c r="T66" s="224" t="str">
        <f t="shared" si="67"/>
        <v xml:space="preserve"> </v>
      </c>
      <c r="U66" s="224" t="str">
        <f t="shared" si="67"/>
        <v xml:space="preserve"> </v>
      </c>
      <c r="V66" s="224" t="str">
        <f t="shared" si="67"/>
        <v xml:space="preserve"> </v>
      </c>
      <c r="W66" s="224" t="str">
        <f t="shared" si="67"/>
        <v xml:space="preserve"> </v>
      </c>
      <c r="X66" s="224"/>
      <c r="Y66" s="224" t="str">
        <f t="shared" si="68"/>
        <v xml:space="preserve"> </v>
      </c>
      <c r="Z66" s="224" t="str">
        <f t="shared" si="68"/>
        <v xml:space="preserve"> </v>
      </c>
      <c r="AA66" s="224" t="str">
        <f t="shared" si="68"/>
        <v xml:space="preserve"> </v>
      </c>
      <c r="AB66" s="224" t="str">
        <f t="shared" si="68"/>
        <v xml:space="preserve"> </v>
      </c>
      <c r="AC66" s="223">
        <f>J66*$K66</f>
        <v>0</v>
      </c>
    </row>
    <row r="67" spans="1:31" ht="50.1" customHeight="1">
      <c r="A67" s="295"/>
      <c r="B67" s="391" t="s">
        <v>242</v>
      </c>
      <c r="C67" s="392"/>
      <c r="D67" s="435"/>
      <c r="E67" s="63" t="s">
        <v>247</v>
      </c>
      <c r="F67" s="28"/>
      <c r="G67" s="29"/>
      <c r="H67" s="29"/>
      <c r="I67" s="29"/>
      <c r="J67" s="139"/>
      <c r="K67" s="107">
        <v>1</v>
      </c>
      <c r="L67" s="233" t="s">
        <v>205</v>
      </c>
      <c r="M67" s="224" t="str">
        <f t="shared" si="66"/>
        <v xml:space="preserve"> </v>
      </c>
      <c r="N67" s="224" t="str">
        <f t="shared" si="66"/>
        <v xml:space="preserve"> </v>
      </c>
      <c r="O67" s="224" t="str">
        <f t="shared" si="66"/>
        <v xml:space="preserve"> </v>
      </c>
      <c r="P67" s="224" t="str">
        <f t="shared" si="66"/>
        <v xml:space="preserve"> </v>
      </c>
      <c r="Q67" s="224" t="str">
        <f t="shared" si="66"/>
        <v xml:space="preserve"> </v>
      </c>
      <c r="R67" s="224"/>
      <c r="S67" s="224" t="str">
        <f t="shared" si="67"/>
        <v xml:space="preserve"> </v>
      </c>
      <c r="T67" s="224" t="str">
        <f t="shared" si="67"/>
        <v xml:space="preserve"> </v>
      </c>
      <c r="U67" s="224" t="str">
        <f t="shared" si="67"/>
        <v xml:space="preserve"> </v>
      </c>
      <c r="V67" s="224" t="str">
        <f t="shared" si="67"/>
        <v xml:space="preserve"> </v>
      </c>
      <c r="W67" s="224" t="str">
        <f t="shared" si="67"/>
        <v xml:space="preserve"> </v>
      </c>
      <c r="X67" s="224"/>
      <c r="Y67" s="224" t="str">
        <f t="shared" si="68"/>
        <v xml:space="preserve"> </v>
      </c>
      <c r="Z67" s="224" t="str">
        <f t="shared" si="68"/>
        <v xml:space="preserve"> </v>
      </c>
      <c r="AA67" s="224" t="str">
        <f t="shared" si="68"/>
        <v xml:space="preserve"> </v>
      </c>
      <c r="AB67" s="224" t="str">
        <f t="shared" si="68"/>
        <v xml:space="preserve"> </v>
      </c>
      <c r="AC67" s="223">
        <f>J67*$K67</f>
        <v>0</v>
      </c>
    </row>
    <row r="68" spans="1:31" ht="50.1" customHeight="1">
      <c r="A68" s="295"/>
      <c r="B68" s="394"/>
      <c r="C68" s="395"/>
      <c r="D68" s="436"/>
      <c r="E68" s="84" t="s">
        <v>248</v>
      </c>
      <c r="F68" s="28"/>
      <c r="G68" s="29"/>
      <c r="H68" s="29"/>
      <c r="I68" s="29"/>
      <c r="J68" s="139"/>
      <c r="K68" s="107">
        <v>2</v>
      </c>
      <c r="L68" s="233" t="s">
        <v>205</v>
      </c>
      <c r="M68" s="224" t="str">
        <f>IF(F68&lt;&gt;"",1," ")</f>
        <v xml:space="preserve"> </v>
      </c>
      <c r="N68" s="224" t="str">
        <f>IF(G68&lt;&gt;"",1," ")</f>
        <v xml:space="preserve"> </v>
      </c>
      <c r="O68" s="224" t="str">
        <f>IF(H68&lt;&gt;"",1," ")</f>
        <v xml:space="preserve"> </v>
      </c>
      <c r="P68" s="224" t="str">
        <f>IF(I68&lt;&gt;"",1," ")</f>
        <v xml:space="preserve"> </v>
      </c>
      <c r="Q68" s="224" t="str">
        <f>IF(J68&lt;&gt;"",1," ")</f>
        <v xml:space="preserve"> </v>
      </c>
      <c r="R68" s="224"/>
      <c r="S68" s="224" t="str">
        <f>IF(F68&lt;&gt;"",$K68," ")</f>
        <v xml:space="preserve"> </v>
      </c>
      <c r="T68" s="224" t="str">
        <f>IF(G68&lt;&gt;"",$K68," ")</f>
        <v xml:space="preserve"> </v>
      </c>
      <c r="U68" s="224" t="str">
        <f>IF(H68&lt;&gt;"",$K68," ")</f>
        <v xml:space="preserve"> </v>
      </c>
      <c r="V68" s="224" t="str">
        <f>IF(I68&lt;&gt;"",$K68," ")</f>
        <v xml:space="preserve"> </v>
      </c>
      <c r="W68" s="224" t="str">
        <f>IF(J68&lt;&gt;"",$K68," ")</f>
        <v xml:space="preserve"> </v>
      </c>
      <c r="X68" s="224"/>
      <c r="Y68" s="224" t="str">
        <f>IF(F68&lt;&gt;"",$K68*F68," ")</f>
        <v xml:space="preserve"> </v>
      </c>
      <c r="Z68" s="224" t="str">
        <f>IF(G68&lt;&gt;"",$K68*G68," ")</f>
        <v xml:space="preserve"> </v>
      </c>
      <c r="AA68" s="224" t="str">
        <f>IF(H68&lt;&gt;"",$K68*H68," ")</f>
        <v xml:space="preserve"> </v>
      </c>
      <c r="AB68" s="224" t="str">
        <f>IF(I68&lt;&gt;"",$K68*I68," ")</f>
        <v xml:space="preserve"> </v>
      </c>
      <c r="AC68" s="223">
        <f>J68*$K68</f>
        <v>0</v>
      </c>
    </row>
    <row r="69" spans="1:31" ht="50.1" customHeight="1" thickBot="1">
      <c r="A69" s="296"/>
      <c r="B69" s="397"/>
      <c r="C69" s="398"/>
      <c r="D69" s="437"/>
      <c r="E69" s="58" t="s">
        <v>225</v>
      </c>
      <c r="F69" s="131"/>
      <c r="G69" s="46"/>
      <c r="H69" s="46"/>
      <c r="I69" s="46"/>
      <c r="J69" s="128"/>
      <c r="K69" s="106">
        <v>1</v>
      </c>
      <c r="L69" s="233" t="s">
        <v>205</v>
      </c>
      <c r="M69" s="224" t="str">
        <f t="shared" si="51"/>
        <v xml:space="preserve"> </v>
      </c>
      <c r="N69" s="224" t="str">
        <f t="shared" si="52"/>
        <v xml:space="preserve"> </v>
      </c>
      <c r="O69" s="224" t="str">
        <f t="shared" si="53"/>
        <v xml:space="preserve"> </v>
      </c>
      <c r="P69" s="224" t="str">
        <f t="shared" si="54"/>
        <v xml:space="preserve"> </v>
      </c>
      <c r="Q69" s="224" t="str">
        <f t="shared" si="55"/>
        <v xml:space="preserve"> </v>
      </c>
      <c r="R69" s="224"/>
      <c r="S69" s="224" t="str">
        <f t="shared" si="56"/>
        <v xml:space="preserve"> </v>
      </c>
      <c r="T69" s="224" t="str">
        <f t="shared" si="57"/>
        <v xml:space="preserve"> </v>
      </c>
      <c r="U69" s="224" t="str">
        <f t="shared" si="58"/>
        <v xml:space="preserve"> </v>
      </c>
      <c r="V69" s="224" t="str">
        <f t="shared" si="59"/>
        <v xml:space="preserve"> </v>
      </c>
      <c r="W69" s="224" t="str">
        <f t="shared" si="60"/>
        <v xml:space="preserve"> </v>
      </c>
      <c r="X69" s="224"/>
      <c r="Y69" s="224" t="str">
        <f t="shared" si="61"/>
        <v xml:space="preserve"> </v>
      </c>
      <c r="Z69" s="224" t="str">
        <f t="shared" si="62"/>
        <v xml:space="preserve"> </v>
      </c>
      <c r="AA69" s="224" t="str">
        <f t="shared" si="63"/>
        <v xml:space="preserve"> </v>
      </c>
      <c r="AB69" s="224" t="str">
        <f t="shared" si="64"/>
        <v xml:space="preserve"> </v>
      </c>
      <c r="AC69" s="223">
        <f t="shared" si="65"/>
        <v>0</v>
      </c>
    </row>
    <row r="70" spans="1:31" ht="69.95" customHeight="1" thickBot="1">
      <c r="A70" s="342" t="s">
        <v>16</v>
      </c>
      <c r="B70" s="343"/>
      <c r="C70" s="400" t="s">
        <v>75</v>
      </c>
      <c r="D70" s="400"/>
      <c r="E70" s="401"/>
      <c r="F70" s="16" t="str">
        <f>IF(S70&gt;0,Y70*4/S70,"")</f>
        <v/>
      </c>
      <c r="G70" s="17" t="str">
        <f>IF(T70&gt;0,Z70*4/T70,"")</f>
        <v/>
      </c>
      <c r="H70" s="17" t="str">
        <f>IF(U70&gt;0,AA70*4/U70,"")</f>
        <v/>
      </c>
      <c r="I70" s="17" t="str">
        <f>IF(V70&gt;0,AB70*4/V70,"")</f>
        <v/>
      </c>
      <c r="J70" s="19" t="str">
        <f>IF(W70&gt;0,AC70*4/W70,"")</f>
        <v/>
      </c>
      <c r="K70" s="109">
        <f>SUM(K40:K69)</f>
        <v>35</v>
      </c>
      <c r="M70" s="224">
        <f>COUNT(M40:M69)</f>
        <v>0</v>
      </c>
      <c r="N70" s="224">
        <f>COUNT(N40:N69)</f>
        <v>0</v>
      </c>
      <c r="O70" s="224">
        <f>COUNT(O40:O69)</f>
        <v>0</v>
      </c>
      <c r="P70" s="224">
        <f>COUNT(P40:P69)</f>
        <v>0</v>
      </c>
      <c r="Q70" s="224">
        <f>COUNT(Q40:Q69)</f>
        <v>0</v>
      </c>
      <c r="R70" s="224"/>
      <c r="S70" s="224">
        <f>SUM(S40:S69)</f>
        <v>0</v>
      </c>
      <c r="T70" s="224">
        <f>SUM(T40:T69)</f>
        <v>0</v>
      </c>
      <c r="U70" s="224">
        <f>SUM(U40:U69)</f>
        <v>0</v>
      </c>
      <c r="V70" s="224">
        <f>SUM(V40:V69)</f>
        <v>0</v>
      </c>
      <c r="W70" s="224">
        <f>SUM(W40:W69)</f>
        <v>0</v>
      </c>
      <c r="X70" s="224"/>
      <c r="Y70" s="224">
        <f>SUM(Y40:Y69)</f>
        <v>0</v>
      </c>
      <c r="Z70" s="224">
        <f>SUM(Z40:Z69)</f>
        <v>0</v>
      </c>
      <c r="AA70" s="224">
        <f>SUM(AA40:AA69)</f>
        <v>0</v>
      </c>
      <c r="AB70" s="224">
        <f>SUM(AB40:AB69)</f>
        <v>0</v>
      </c>
      <c r="AC70" s="224">
        <f>SUM(AC40:AC69)</f>
        <v>0</v>
      </c>
    </row>
    <row r="71" spans="1:31" ht="150.75" customHeight="1" thickBot="1">
      <c r="A71" s="432"/>
      <c r="B71" s="433"/>
      <c r="C71" s="433"/>
      <c r="D71" s="433"/>
      <c r="E71" s="433"/>
      <c r="F71" s="433"/>
      <c r="G71" s="433"/>
      <c r="H71" s="433"/>
      <c r="I71" s="433"/>
      <c r="J71" s="433"/>
      <c r="K71" s="434"/>
      <c r="M71" s="224">
        <f>COUNTA($K40:$K69)</f>
        <v>29</v>
      </c>
      <c r="N71" s="224">
        <f>COUNTA($K40:$K69)</f>
        <v>29</v>
      </c>
      <c r="O71" s="224">
        <f>COUNTA($K40:$K69)</f>
        <v>29</v>
      </c>
      <c r="P71" s="224">
        <f>COUNTA($K40:$K69)</f>
        <v>29</v>
      </c>
      <c r="Q71" s="224">
        <f>COUNTA($K40:$K69)</f>
        <v>29</v>
      </c>
      <c r="R71" s="224"/>
      <c r="S71" s="224"/>
      <c r="T71" s="224"/>
      <c r="U71" s="224"/>
      <c r="V71" s="224"/>
      <c r="W71" s="224"/>
      <c r="X71" s="224"/>
      <c r="Y71" s="224"/>
      <c r="Z71" s="223"/>
      <c r="AA71" s="223"/>
      <c r="AB71" s="223"/>
      <c r="AC71" s="223"/>
    </row>
    <row r="72" spans="1:31" s="3" customFormat="1" ht="9.9499999999999993" customHeight="1" thickBot="1">
      <c r="A72" s="8"/>
      <c r="B72" s="8"/>
      <c r="C72" s="8"/>
      <c r="D72" s="8"/>
      <c r="E72" s="8"/>
      <c r="F72" s="9"/>
      <c r="G72" s="10"/>
      <c r="H72" s="10"/>
      <c r="I72" s="10"/>
      <c r="J72" s="10"/>
      <c r="K72" s="10"/>
      <c r="L72" s="234"/>
      <c r="M72" s="225"/>
      <c r="N72" s="225"/>
      <c r="O72" s="225"/>
      <c r="P72" s="225"/>
      <c r="Q72" s="225"/>
      <c r="R72" s="225"/>
      <c r="S72" s="225"/>
      <c r="T72" s="225"/>
      <c r="U72" s="225"/>
      <c r="V72" s="225"/>
      <c r="W72" s="225"/>
      <c r="X72" s="226"/>
      <c r="Y72" s="226"/>
      <c r="Z72" s="226"/>
      <c r="AA72" s="226"/>
      <c r="AB72" s="226"/>
      <c r="AC72" s="226"/>
      <c r="AE72" s="6"/>
    </row>
    <row r="73" spans="1:31" ht="50.1" customHeight="1" thickBot="1">
      <c r="A73" s="355" t="s">
        <v>0</v>
      </c>
      <c r="B73" s="356"/>
      <c r="C73" s="357" t="s">
        <v>4</v>
      </c>
      <c r="D73" s="358"/>
      <c r="E73" s="359"/>
      <c r="F73" s="360" t="s">
        <v>9</v>
      </c>
      <c r="G73" s="361"/>
      <c r="H73" s="361"/>
      <c r="I73" s="361"/>
      <c r="J73" s="361"/>
      <c r="K73" s="362"/>
    </row>
    <row r="74" spans="1:31" ht="50.1" customHeight="1" thickBot="1">
      <c r="A74" s="32" t="s">
        <v>34</v>
      </c>
      <c r="B74" s="13">
        <f>B2</f>
        <v>2015</v>
      </c>
      <c r="C74" s="363" t="s">
        <v>3</v>
      </c>
      <c r="D74" s="364"/>
      <c r="E74" s="364"/>
      <c r="F74" s="369" t="str">
        <f>F2</f>
        <v>Lycée De Lattre De Tassigny 
LA ROCHE SUR YON</v>
      </c>
      <c r="G74" s="370"/>
      <c r="H74" s="370"/>
      <c r="I74" s="370"/>
      <c r="J74" s="370"/>
      <c r="K74" s="371"/>
    </row>
    <row r="75" spans="1:31" ht="50.1" customHeight="1" thickBot="1">
      <c r="A75" s="372" t="s">
        <v>1</v>
      </c>
      <c r="B75" s="373"/>
      <c r="C75" s="365"/>
      <c r="D75" s="366"/>
      <c r="E75" s="366"/>
      <c r="F75" s="417"/>
      <c r="G75" s="418"/>
      <c r="H75" s="418"/>
      <c r="I75" s="418"/>
      <c r="J75" s="418"/>
      <c r="K75" s="419"/>
    </row>
    <row r="76" spans="1:31" s="4" customFormat="1" ht="39.75" customHeight="1" thickBot="1">
      <c r="A76" s="5" t="s">
        <v>11</v>
      </c>
      <c r="B76" s="15" t="s">
        <v>12</v>
      </c>
      <c r="C76" s="367"/>
      <c r="D76" s="368"/>
      <c r="E76" s="368"/>
      <c r="F76" s="420" t="s">
        <v>10</v>
      </c>
      <c r="G76" s="421"/>
      <c r="H76" s="421"/>
      <c r="I76" s="421"/>
      <c r="J76" s="422"/>
      <c r="K76" s="423" t="s">
        <v>36</v>
      </c>
      <c r="L76" s="233"/>
      <c r="M76" s="23"/>
      <c r="N76" s="23"/>
      <c r="O76" s="23"/>
      <c r="P76" s="23"/>
      <c r="Q76" s="23"/>
      <c r="R76" s="23"/>
      <c r="S76" s="23"/>
      <c r="T76" s="23"/>
      <c r="U76" s="23"/>
      <c r="V76" s="23"/>
      <c r="W76" s="23"/>
    </row>
    <row r="77" spans="1:31" s="4" customFormat="1" ht="69.95" customHeight="1">
      <c r="A77" s="312" t="str">
        <f>$A$5</f>
        <v>XXXXXXX</v>
      </c>
      <c r="B77" s="313"/>
      <c r="C77" s="314" t="s">
        <v>267</v>
      </c>
      <c r="D77" s="315"/>
      <c r="E77" s="282" t="str">
        <f>Base!$B$8</f>
        <v>Chantier ZZZZZZZZZZZZZZZZZZZZZ</v>
      </c>
      <c r="F77" s="426" t="str">
        <f>F35</f>
        <v xml:space="preserve"> DUPOND Victor</v>
      </c>
      <c r="G77" s="411" t="str">
        <f>G35</f>
        <v xml:space="preserve"> DURAND Charles</v>
      </c>
      <c r="H77" s="429" t="str">
        <f>H35</f>
        <v xml:space="preserve"> DUPOND Jean</v>
      </c>
      <c r="I77" s="411" t="str">
        <f>I35</f>
        <v xml:space="preserve"> DURAND Serge</v>
      </c>
      <c r="J77" s="411" t="str">
        <f>J35</f>
        <v xml:space="preserve">  </v>
      </c>
      <c r="K77" s="424"/>
      <c r="L77" s="233"/>
      <c r="M77" s="23"/>
      <c r="N77" s="23"/>
      <c r="O77" s="23"/>
      <c r="P77" s="23"/>
      <c r="Q77" s="23"/>
      <c r="R77" s="23"/>
      <c r="S77" s="23"/>
      <c r="T77" s="23"/>
      <c r="U77" s="23"/>
      <c r="V77" s="23"/>
      <c r="W77" s="23"/>
    </row>
    <row r="78" spans="1:31" s="4" customFormat="1" ht="69.95" customHeight="1" thickBot="1">
      <c r="A78" s="312" t="str">
        <f>$A$6</f>
        <v>YYYYYYY</v>
      </c>
      <c r="B78" s="313"/>
      <c r="C78" s="353" t="s">
        <v>266</v>
      </c>
      <c r="D78" s="354"/>
      <c r="E78" s="283">
        <f>Base!$B$2</f>
        <v>2015</v>
      </c>
      <c r="F78" s="427"/>
      <c r="G78" s="412"/>
      <c r="H78" s="430"/>
      <c r="I78" s="412"/>
      <c r="J78" s="412"/>
      <c r="K78" s="424"/>
      <c r="L78" s="233"/>
      <c r="M78" s="23"/>
      <c r="N78" s="23"/>
      <c r="O78" s="23"/>
      <c r="P78" s="23"/>
      <c r="Q78" s="23"/>
      <c r="R78" s="23"/>
      <c r="S78" s="23"/>
      <c r="T78" s="23"/>
      <c r="U78" s="23"/>
      <c r="V78" s="23"/>
      <c r="W78" s="23"/>
    </row>
    <row r="79" spans="1:31" s="4" customFormat="1" ht="80.099999999999994" customHeight="1" thickBot="1">
      <c r="A79" s="402" t="s">
        <v>20</v>
      </c>
      <c r="B79" s="403"/>
      <c r="C79" s="403"/>
      <c r="D79" s="403"/>
      <c r="E79" s="404"/>
      <c r="F79" s="427"/>
      <c r="G79" s="412"/>
      <c r="H79" s="430"/>
      <c r="I79" s="412"/>
      <c r="J79" s="412"/>
      <c r="K79" s="424"/>
      <c r="L79" s="233"/>
      <c r="M79" s="23"/>
      <c r="N79" s="23"/>
      <c r="O79" s="23"/>
      <c r="P79" s="23"/>
      <c r="Q79" s="23"/>
      <c r="R79" s="23"/>
      <c r="S79" s="23"/>
      <c r="T79" s="23"/>
      <c r="U79" s="23"/>
      <c r="V79" s="23"/>
      <c r="W79" s="23"/>
    </row>
    <row r="80" spans="1:31" s="4" customFormat="1" ht="60" customHeight="1" thickBot="1">
      <c r="A80" s="55" t="s">
        <v>7</v>
      </c>
      <c r="B80" s="405" t="s">
        <v>52</v>
      </c>
      <c r="C80" s="406"/>
      <c r="D80" s="407"/>
      <c r="E80" s="7" t="s">
        <v>39</v>
      </c>
      <c r="F80" s="428"/>
      <c r="G80" s="413"/>
      <c r="H80" s="431"/>
      <c r="I80" s="413"/>
      <c r="J80" s="413"/>
      <c r="K80" s="425"/>
      <c r="L80" s="233"/>
      <c r="M80" s="23"/>
      <c r="N80" s="23"/>
      <c r="O80" s="23"/>
      <c r="P80" s="23"/>
      <c r="Q80" s="23"/>
      <c r="R80" s="23"/>
      <c r="S80" s="23"/>
      <c r="T80" s="23"/>
      <c r="U80" s="23"/>
      <c r="V80" s="23"/>
      <c r="W80" s="23"/>
    </row>
    <row r="81" spans="1:34" s="4" customFormat="1" ht="50.1" customHeight="1" thickBot="1">
      <c r="A81" s="384" t="s">
        <v>73</v>
      </c>
      <c r="B81" s="385"/>
      <c r="C81" s="385"/>
      <c r="D81" s="385"/>
      <c r="E81" s="386"/>
      <c r="F81" s="408"/>
      <c r="G81" s="409"/>
      <c r="H81" s="409"/>
      <c r="I81" s="409"/>
      <c r="J81" s="409"/>
      <c r="K81" s="410"/>
      <c r="L81" s="233"/>
      <c r="M81" s="23"/>
      <c r="N81" s="23"/>
      <c r="O81" s="23"/>
      <c r="P81" s="23"/>
      <c r="Q81" s="23"/>
      <c r="R81" s="23"/>
      <c r="S81" s="23"/>
      <c r="T81" s="23"/>
      <c r="U81" s="23"/>
      <c r="V81" s="23"/>
      <c r="W81" s="23"/>
    </row>
    <row r="82" spans="1:34" ht="50.1" customHeight="1">
      <c r="A82" s="390" t="s">
        <v>8</v>
      </c>
      <c r="B82" s="236"/>
      <c r="C82" s="237"/>
      <c r="D82" s="244"/>
      <c r="E82" s="37" t="s">
        <v>227</v>
      </c>
      <c r="F82" s="47"/>
      <c r="G82" s="25"/>
      <c r="H82" s="25"/>
      <c r="I82" s="25"/>
      <c r="J82" s="125"/>
      <c r="K82" s="110">
        <v>1</v>
      </c>
      <c r="L82" s="233" t="s">
        <v>200</v>
      </c>
      <c r="M82" s="224" t="str">
        <f t="shared" ref="M82:M91" si="69">IF(F82&lt;&gt;"",1," ")</f>
        <v xml:space="preserve"> </v>
      </c>
      <c r="N82" s="224" t="str">
        <f t="shared" ref="N82:N91" si="70">IF(G82&lt;&gt;"",1," ")</f>
        <v xml:space="preserve"> </v>
      </c>
      <c r="O82" s="224" t="str">
        <f t="shared" ref="O82:O91" si="71">IF(H82&lt;&gt;"",1," ")</f>
        <v xml:space="preserve"> </v>
      </c>
      <c r="P82" s="224" t="str">
        <f t="shared" ref="P82:P91" si="72">IF(I82&lt;&gt;"",1," ")</f>
        <v xml:space="preserve"> </v>
      </c>
      <c r="Q82" s="224" t="str">
        <f t="shared" ref="Q82:Q91" si="73">IF(J82&lt;&gt;"",1," ")</f>
        <v xml:space="preserve"> </v>
      </c>
      <c r="R82" s="224"/>
      <c r="S82" s="224" t="str">
        <f t="shared" ref="S82:S91" si="74">IF(F82&lt;&gt;"",$K82," ")</f>
        <v xml:space="preserve"> </v>
      </c>
      <c r="T82" s="224" t="str">
        <f t="shared" ref="T82:T91" si="75">IF(G82&lt;&gt;"",$K82," ")</f>
        <v xml:space="preserve"> </v>
      </c>
      <c r="U82" s="224" t="str">
        <f t="shared" ref="U82:U91" si="76">IF(H82&lt;&gt;"",$K82," ")</f>
        <v xml:space="preserve"> </v>
      </c>
      <c r="V82" s="224" t="str">
        <f t="shared" ref="V82:V91" si="77">IF(I82&lt;&gt;"",$K82," ")</f>
        <v xml:space="preserve"> </v>
      </c>
      <c r="W82" s="224" t="str">
        <f t="shared" ref="W82:W91" si="78">IF(J82&lt;&gt;"",$K82," ")</f>
        <v xml:space="preserve"> </v>
      </c>
      <c r="X82" s="224"/>
      <c r="Y82" s="224" t="str">
        <f t="shared" ref="Y82:Y91" si="79">IF(F82&lt;&gt;"",$K82*F82," ")</f>
        <v xml:space="preserve"> </v>
      </c>
      <c r="Z82" s="224" t="str">
        <f t="shared" ref="Z82:Z91" si="80">IF(G82&lt;&gt;"",$K82*G82," ")</f>
        <v xml:space="preserve"> </v>
      </c>
      <c r="AA82" s="224" t="str">
        <f t="shared" ref="AA82:AA91" si="81">IF(H82&lt;&gt;"",$K82*H82," ")</f>
        <v xml:space="preserve"> </v>
      </c>
      <c r="AB82" s="224" t="str">
        <f t="shared" ref="AB82:AB91" si="82">IF(I82&lt;&gt;"",$K82*I82," ")</f>
        <v xml:space="preserve"> </v>
      </c>
      <c r="AC82" s="223">
        <f t="shared" ref="AC82:AC91" si="83">J82*$K82</f>
        <v>0</v>
      </c>
      <c r="AG82" s="161"/>
      <c r="AH82" s="161"/>
    </row>
    <row r="83" spans="1:34" ht="50.1" customHeight="1">
      <c r="A83" s="295"/>
      <c r="B83" s="394" t="s">
        <v>125</v>
      </c>
      <c r="C83" s="395"/>
      <c r="D83" s="396"/>
      <c r="E83" s="37" t="s">
        <v>237</v>
      </c>
      <c r="F83" s="47"/>
      <c r="G83" s="25"/>
      <c r="H83" s="25"/>
      <c r="I83" s="25"/>
      <c r="J83" s="126"/>
      <c r="K83" s="110">
        <v>1</v>
      </c>
      <c r="L83" s="233" t="s">
        <v>200</v>
      </c>
      <c r="M83" s="224" t="str">
        <f t="shared" si="69"/>
        <v xml:space="preserve"> </v>
      </c>
      <c r="N83" s="224" t="str">
        <f t="shared" si="70"/>
        <v xml:space="preserve"> </v>
      </c>
      <c r="O83" s="224" t="str">
        <f t="shared" si="71"/>
        <v xml:space="preserve"> </v>
      </c>
      <c r="P83" s="224" t="str">
        <f t="shared" si="72"/>
        <v xml:space="preserve"> </v>
      </c>
      <c r="Q83" s="224" t="str">
        <f t="shared" si="73"/>
        <v xml:space="preserve"> </v>
      </c>
      <c r="R83" s="224"/>
      <c r="S83" s="224" t="str">
        <f t="shared" si="74"/>
        <v xml:space="preserve"> </v>
      </c>
      <c r="T83" s="224" t="str">
        <f t="shared" si="75"/>
        <v xml:space="preserve"> </v>
      </c>
      <c r="U83" s="224" t="str">
        <f t="shared" si="76"/>
        <v xml:space="preserve"> </v>
      </c>
      <c r="V83" s="224" t="str">
        <f t="shared" si="77"/>
        <v xml:space="preserve"> </v>
      </c>
      <c r="W83" s="224" t="str">
        <f t="shared" si="78"/>
        <v xml:space="preserve"> </v>
      </c>
      <c r="X83" s="224"/>
      <c r="Y83" s="224" t="str">
        <f t="shared" si="79"/>
        <v xml:space="preserve"> </v>
      </c>
      <c r="Z83" s="224" t="str">
        <f t="shared" si="80"/>
        <v xml:space="preserve"> </v>
      </c>
      <c r="AA83" s="224" t="str">
        <f t="shared" si="81"/>
        <v xml:space="preserve"> </v>
      </c>
      <c r="AB83" s="224" t="str">
        <f t="shared" si="82"/>
        <v xml:space="preserve"> </v>
      </c>
      <c r="AC83" s="223">
        <f t="shared" si="83"/>
        <v>0</v>
      </c>
      <c r="AG83" s="161"/>
      <c r="AH83" s="161"/>
    </row>
    <row r="84" spans="1:34" ht="50.1" customHeight="1">
      <c r="A84" s="295"/>
      <c r="B84" s="394"/>
      <c r="C84" s="395"/>
      <c r="D84" s="396"/>
      <c r="E84" s="37" t="s">
        <v>238</v>
      </c>
      <c r="F84" s="42"/>
      <c r="G84" s="27"/>
      <c r="H84" s="27"/>
      <c r="I84" s="27"/>
      <c r="J84" s="127"/>
      <c r="K84" s="111">
        <v>1</v>
      </c>
      <c r="L84" s="233" t="s">
        <v>200</v>
      </c>
      <c r="M84" s="224" t="str">
        <f t="shared" si="69"/>
        <v xml:space="preserve"> </v>
      </c>
      <c r="N84" s="224" t="str">
        <f t="shared" si="70"/>
        <v xml:space="preserve"> </v>
      </c>
      <c r="O84" s="224" t="str">
        <f t="shared" si="71"/>
        <v xml:space="preserve"> </v>
      </c>
      <c r="P84" s="224" t="str">
        <f t="shared" si="72"/>
        <v xml:space="preserve"> </v>
      </c>
      <c r="Q84" s="224" t="str">
        <f t="shared" si="73"/>
        <v xml:space="preserve"> </v>
      </c>
      <c r="R84" s="224"/>
      <c r="S84" s="224" t="str">
        <f t="shared" si="74"/>
        <v xml:space="preserve"> </v>
      </c>
      <c r="T84" s="224" t="str">
        <f t="shared" si="75"/>
        <v xml:space="preserve"> </v>
      </c>
      <c r="U84" s="224" t="str">
        <f t="shared" si="76"/>
        <v xml:space="preserve"> </v>
      </c>
      <c r="V84" s="224" t="str">
        <f t="shared" si="77"/>
        <v xml:space="preserve"> </v>
      </c>
      <c r="W84" s="224" t="str">
        <f t="shared" si="78"/>
        <v xml:space="preserve"> </v>
      </c>
      <c r="X84" s="224"/>
      <c r="Y84" s="224" t="str">
        <f t="shared" si="79"/>
        <v xml:space="preserve"> </v>
      </c>
      <c r="Z84" s="224" t="str">
        <f t="shared" si="80"/>
        <v xml:space="preserve"> </v>
      </c>
      <c r="AA84" s="224" t="str">
        <f t="shared" si="81"/>
        <v xml:space="preserve"> </v>
      </c>
      <c r="AB84" s="224" t="str">
        <f t="shared" si="82"/>
        <v xml:space="preserve"> </v>
      </c>
      <c r="AC84" s="223">
        <f t="shared" si="83"/>
        <v>0</v>
      </c>
      <c r="AG84" s="161"/>
      <c r="AH84" s="161"/>
    </row>
    <row r="85" spans="1:34" ht="50.1" customHeight="1">
      <c r="A85" s="295"/>
      <c r="B85" s="394"/>
      <c r="C85" s="395"/>
      <c r="D85" s="396"/>
      <c r="E85" s="37" t="s">
        <v>234</v>
      </c>
      <c r="F85" s="47"/>
      <c r="G85" s="25"/>
      <c r="H85" s="25"/>
      <c r="I85" s="25"/>
      <c r="J85" s="126"/>
      <c r="K85" s="110">
        <v>1</v>
      </c>
      <c r="L85" s="233" t="s">
        <v>200</v>
      </c>
      <c r="M85" s="224" t="str">
        <f t="shared" si="69"/>
        <v xml:space="preserve"> </v>
      </c>
      <c r="N85" s="224" t="str">
        <f t="shared" si="70"/>
        <v xml:space="preserve"> </v>
      </c>
      <c r="O85" s="224" t="str">
        <f t="shared" si="71"/>
        <v xml:space="preserve"> </v>
      </c>
      <c r="P85" s="224" t="str">
        <f t="shared" si="72"/>
        <v xml:space="preserve"> </v>
      </c>
      <c r="Q85" s="224" t="str">
        <f t="shared" si="73"/>
        <v xml:space="preserve"> </v>
      </c>
      <c r="R85" s="224"/>
      <c r="S85" s="224" t="str">
        <f t="shared" si="74"/>
        <v xml:space="preserve"> </v>
      </c>
      <c r="T85" s="224" t="str">
        <f t="shared" si="75"/>
        <v xml:space="preserve"> </v>
      </c>
      <c r="U85" s="224" t="str">
        <f t="shared" si="76"/>
        <v xml:space="preserve"> </v>
      </c>
      <c r="V85" s="224" t="str">
        <f t="shared" si="77"/>
        <v xml:space="preserve"> </v>
      </c>
      <c r="W85" s="224" t="str">
        <f t="shared" si="78"/>
        <v xml:space="preserve"> </v>
      </c>
      <c r="X85" s="224"/>
      <c r="Y85" s="224" t="str">
        <f t="shared" si="79"/>
        <v xml:space="preserve"> </v>
      </c>
      <c r="Z85" s="224" t="str">
        <f t="shared" si="80"/>
        <v xml:space="preserve"> </v>
      </c>
      <c r="AA85" s="224" t="str">
        <f t="shared" si="81"/>
        <v xml:space="preserve"> </v>
      </c>
      <c r="AB85" s="224" t="str">
        <f t="shared" si="82"/>
        <v xml:space="preserve"> </v>
      </c>
      <c r="AC85" s="223">
        <f t="shared" si="83"/>
        <v>0</v>
      </c>
      <c r="AG85" s="161"/>
      <c r="AH85" s="161"/>
    </row>
    <row r="86" spans="1:34" ht="50.1" customHeight="1">
      <c r="A86" s="295"/>
      <c r="B86" s="394"/>
      <c r="C86" s="395"/>
      <c r="D86" s="396"/>
      <c r="E86" s="245" t="s">
        <v>228</v>
      </c>
      <c r="F86" s="42"/>
      <c r="G86" s="27"/>
      <c r="H86" s="27"/>
      <c r="I86" s="27"/>
      <c r="J86" s="127"/>
      <c r="K86" s="111">
        <v>1</v>
      </c>
      <c r="L86" s="233" t="s">
        <v>200</v>
      </c>
      <c r="M86" s="224" t="str">
        <f t="shared" si="69"/>
        <v xml:space="preserve"> </v>
      </c>
      <c r="N86" s="224" t="str">
        <f t="shared" si="70"/>
        <v xml:space="preserve"> </v>
      </c>
      <c r="O86" s="224" t="str">
        <f t="shared" si="71"/>
        <v xml:space="preserve"> </v>
      </c>
      <c r="P86" s="224" t="str">
        <f t="shared" si="72"/>
        <v xml:space="preserve"> </v>
      </c>
      <c r="Q86" s="224" t="str">
        <f t="shared" si="73"/>
        <v xml:space="preserve"> </v>
      </c>
      <c r="R86" s="224"/>
      <c r="S86" s="224" t="str">
        <f t="shared" si="74"/>
        <v xml:space="preserve"> </v>
      </c>
      <c r="T86" s="224" t="str">
        <f t="shared" si="75"/>
        <v xml:space="preserve"> </v>
      </c>
      <c r="U86" s="224" t="str">
        <f t="shared" si="76"/>
        <v xml:space="preserve"> </v>
      </c>
      <c r="V86" s="224" t="str">
        <f t="shared" si="77"/>
        <v xml:space="preserve"> </v>
      </c>
      <c r="W86" s="224" t="str">
        <f t="shared" si="78"/>
        <v xml:space="preserve"> </v>
      </c>
      <c r="X86" s="224"/>
      <c r="Y86" s="224" t="str">
        <f t="shared" si="79"/>
        <v xml:space="preserve"> </v>
      </c>
      <c r="Z86" s="224" t="str">
        <f t="shared" si="80"/>
        <v xml:space="preserve"> </v>
      </c>
      <c r="AA86" s="224" t="str">
        <f t="shared" si="81"/>
        <v xml:space="preserve"> </v>
      </c>
      <c r="AB86" s="224" t="str">
        <f t="shared" si="82"/>
        <v xml:space="preserve"> </v>
      </c>
      <c r="AC86" s="223">
        <f t="shared" si="83"/>
        <v>0</v>
      </c>
      <c r="AG86" s="161"/>
      <c r="AH86" s="161"/>
    </row>
    <row r="87" spans="1:34" ht="50.1" customHeight="1">
      <c r="A87" s="295"/>
      <c r="B87" s="414"/>
      <c r="C87" s="415"/>
      <c r="D87" s="416"/>
      <c r="E87" s="37" t="s">
        <v>235</v>
      </c>
      <c r="F87" s="47"/>
      <c r="G87" s="25"/>
      <c r="H87" s="25"/>
      <c r="I87" s="25"/>
      <c r="J87" s="126"/>
      <c r="K87" s="110">
        <v>2</v>
      </c>
      <c r="L87" s="233" t="s">
        <v>200</v>
      </c>
      <c r="M87" s="224" t="str">
        <f t="shared" si="69"/>
        <v xml:space="preserve"> </v>
      </c>
      <c r="N87" s="224" t="str">
        <f t="shared" si="70"/>
        <v xml:space="preserve"> </v>
      </c>
      <c r="O87" s="224" t="str">
        <f t="shared" si="71"/>
        <v xml:space="preserve"> </v>
      </c>
      <c r="P87" s="224" t="str">
        <f t="shared" si="72"/>
        <v xml:space="preserve"> </v>
      </c>
      <c r="Q87" s="224" t="str">
        <f t="shared" si="73"/>
        <v xml:space="preserve"> </v>
      </c>
      <c r="R87" s="224"/>
      <c r="S87" s="224" t="str">
        <f t="shared" si="74"/>
        <v xml:space="preserve"> </v>
      </c>
      <c r="T87" s="224" t="str">
        <f t="shared" si="75"/>
        <v xml:space="preserve"> </v>
      </c>
      <c r="U87" s="224" t="str">
        <f t="shared" si="76"/>
        <v xml:space="preserve"> </v>
      </c>
      <c r="V87" s="224" t="str">
        <f t="shared" si="77"/>
        <v xml:space="preserve"> </v>
      </c>
      <c r="W87" s="224" t="str">
        <f t="shared" si="78"/>
        <v xml:space="preserve"> </v>
      </c>
      <c r="X87" s="224"/>
      <c r="Y87" s="224" t="str">
        <f t="shared" si="79"/>
        <v xml:space="preserve"> </v>
      </c>
      <c r="Z87" s="224" t="str">
        <f t="shared" si="80"/>
        <v xml:space="preserve"> </v>
      </c>
      <c r="AA87" s="224" t="str">
        <f t="shared" si="81"/>
        <v xml:space="preserve"> </v>
      </c>
      <c r="AB87" s="224" t="str">
        <f t="shared" si="82"/>
        <v xml:space="preserve"> </v>
      </c>
      <c r="AC87" s="223">
        <f t="shared" si="83"/>
        <v>0</v>
      </c>
      <c r="AG87" s="161"/>
      <c r="AH87" s="161"/>
    </row>
    <row r="88" spans="1:34" ht="50.1" customHeight="1">
      <c r="A88" s="295"/>
      <c r="B88" s="394" t="s">
        <v>8</v>
      </c>
      <c r="C88" s="395"/>
      <c r="D88" s="396"/>
      <c r="E88" s="37" t="s">
        <v>86</v>
      </c>
      <c r="F88" s="47"/>
      <c r="G88" s="25"/>
      <c r="H88" s="25"/>
      <c r="I88" s="25"/>
      <c r="J88" s="126"/>
      <c r="K88" s="110">
        <v>1</v>
      </c>
      <c r="L88" s="233" t="s">
        <v>201</v>
      </c>
      <c r="M88" s="224" t="str">
        <f t="shared" si="69"/>
        <v xml:space="preserve"> </v>
      </c>
      <c r="N88" s="224" t="str">
        <f t="shared" si="70"/>
        <v xml:space="preserve"> </v>
      </c>
      <c r="O88" s="224" t="str">
        <f t="shared" si="71"/>
        <v xml:space="preserve"> </v>
      </c>
      <c r="P88" s="224" t="str">
        <f t="shared" si="72"/>
        <v xml:space="preserve"> </v>
      </c>
      <c r="Q88" s="224" t="str">
        <f t="shared" si="73"/>
        <v xml:space="preserve"> </v>
      </c>
      <c r="R88" s="224"/>
      <c r="S88" s="224" t="str">
        <f t="shared" si="74"/>
        <v xml:space="preserve"> </v>
      </c>
      <c r="T88" s="224" t="str">
        <f t="shared" si="75"/>
        <v xml:space="preserve"> </v>
      </c>
      <c r="U88" s="224" t="str">
        <f t="shared" si="76"/>
        <v xml:space="preserve"> </v>
      </c>
      <c r="V88" s="224" t="str">
        <f t="shared" si="77"/>
        <v xml:space="preserve"> </v>
      </c>
      <c r="W88" s="224" t="str">
        <f t="shared" si="78"/>
        <v xml:space="preserve"> </v>
      </c>
      <c r="X88" s="224"/>
      <c r="Y88" s="224" t="str">
        <f t="shared" si="79"/>
        <v xml:space="preserve"> </v>
      </c>
      <c r="Z88" s="224" t="str">
        <f t="shared" si="80"/>
        <v xml:space="preserve"> </v>
      </c>
      <c r="AA88" s="224" t="str">
        <f t="shared" si="81"/>
        <v xml:space="preserve"> </v>
      </c>
      <c r="AB88" s="224" t="str">
        <f t="shared" si="82"/>
        <v xml:space="preserve"> </v>
      </c>
      <c r="AC88" s="223">
        <f t="shared" si="83"/>
        <v>0</v>
      </c>
      <c r="AG88" s="161"/>
      <c r="AH88" s="161"/>
    </row>
    <row r="89" spans="1:34" ht="50.1" customHeight="1">
      <c r="A89" s="295"/>
      <c r="B89" s="394"/>
      <c r="C89" s="395"/>
      <c r="D89" s="396"/>
      <c r="E89" s="37" t="s">
        <v>256</v>
      </c>
      <c r="F89" s="42"/>
      <c r="G89" s="27"/>
      <c r="H89" s="27"/>
      <c r="I89" s="27"/>
      <c r="J89" s="127"/>
      <c r="K89" s="111">
        <v>1</v>
      </c>
      <c r="L89" s="233" t="s">
        <v>201</v>
      </c>
      <c r="M89" s="224" t="str">
        <f t="shared" si="69"/>
        <v xml:space="preserve"> </v>
      </c>
      <c r="N89" s="224" t="str">
        <f t="shared" si="70"/>
        <v xml:space="preserve"> </v>
      </c>
      <c r="O89" s="224" t="str">
        <f t="shared" si="71"/>
        <v xml:space="preserve"> </v>
      </c>
      <c r="P89" s="224" t="str">
        <f t="shared" si="72"/>
        <v xml:space="preserve"> </v>
      </c>
      <c r="Q89" s="224" t="str">
        <f t="shared" si="73"/>
        <v xml:space="preserve"> </v>
      </c>
      <c r="R89" s="224"/>
      <c r="S89" s="224" t="str">
        <f t="shared" si="74"/>
        <v xml:space="preserve"> </v>
      </c>
      <c r="T89" s="224" t="str">
        <f t="shared" si="75"/>
        <v xml:space="preserve"> </v>
      </c>
      <c r="U89" s="224" t="str">
        <f t="shared" si="76"/>
        <v xml:space="preserve"> </v>
      </c>
      <c r="V89" s="224" t="str">
        <f t="shared" si="77"/>
        <v xml:space="preserve"> </v>
      </c>
      <c r="W89" s="224" t="str">
        <f t="shared" si="78"/>
        <v xml:space="preserve"> </v>
      </c>
      <c r="X89" s="224"/>
      <c r="Y89" s="224" t="str">
        <f t="shared" si="79"/>
        <v xml:space="preserve"> </v>
      </c>
      <c r="Z89" s="224" t="str">
        <f t="shared" si="80"/>
        <v xml:space="preserve"> </v>
      </c>
      <c r="AA89" s="224" t="str">
        <f t="shared" si="81"/>
        <v xml:space="preserve"> </v>
      </c>
      <c r="AB89" s="224" t="str">
        <f t="shared" si="82"/>
        <v xml:space="preserve"> </v>
      </c>
      <c r="AC89" s="223">
        <f t="shared" si="83"/>
        <v>0</v>
      </c>
      <c r="AG89" s="161"/>
      <c r="AH89" s="161"/>
    </row>
    <row r="90" spans="1:34" ht="50.1" customHeight="1">
      <c r="A90" s="295"/>
      <c r="B90" s="394"/>
      <c r="C90" s="395"/>
      <c r="D90" s="396"/>
      <c r="E90" s="37" t="s">
        <v>255</v>
      </c>
      <c r="F90" s="47"/>
      <c r="G90" s="25"/>
      <c r="H90" s="25"/>
      <c r="I90" s="25"/>
      <c r="J90" s="126"/>
      <c r="K90" s="110">
        <v>1</v>
      </c>
      <c r="L90" s="233" t="s">
        <v>201</v>
      </c>
      <c r="M90" s="224" t="str">
        <f t="shared" si="69"/>
        <v xml:space="preserve"> </v>
      </c>
      <c r="N90" s="224" t="str">
        <f t="shared" si="70"/>
        <v xml:space="preserve"> </v>
      </c>
      <c r="O90" s="224" t="str">
        <f t="shared" si="71"/>
        <v xml:space="preserve"> </v>
      </c>
      <c r="P90" s="224" t="str">
        <f t="shared" si="72"/>
        <v xml:space="preserve"> </v>
      </c>
      <c r="Q90" s="224" t="str">
        <f t="shared" si="73"/>
        <v xml:space="preserve"> </v>
      </c>
      <c r="R90" s="224"/>
      <c r="S90" s="224" t="str">
        <f t="shared" si="74"/>
        <v xml:space="preserve"> </v>
      </c>
      <c r="T90" s="224" t="str">
        <f t="shared" si="75"/>
        <v xml:space="preserve"> </v>
      </c>
      <c r="U90" s="224" t="str">
        <f t="shared" si="76"/>
        <v xml:space="preserve"> </v>
      </c>
      <c r="V90" s="224" t="str">
        <f t="shared" si="77"/>
        <v xml:space="preserve"> </v>
      </c>
      <c r="W90" s="224" t="str">
        <f t="shared" si="78"/>
        <v xml:space="preserve"> </v>
      </c>
      <c r="X90" s="224"/>
      <c r="Y90" s="224" t="str">
        <f t="shared" si="79"/>
        <v xml:space="preserve"> </v>
      </c>
      <c r="Z90" s="224" t="str">
        <f t="shared" si="80"/>
        <v xml:space="preserve"> </v>
      </c>
      <c r="AA90" s="224" t="str">
        <f t="shared" si="81"/>
        <v xml:space="preserve"> </v>
      </c>
      <c r="AB90" s="224" t="str">
        <f t="shared" si="82"/>
        <v xml:space="preserve"> </v>
      </c>
      <c r="AC90" s="223">
        <f t="shared" si="83"/>
        <v>0</v>
      </c>
      <c r="AG90" s="161"/>
      <c r="AH90" s="161"/>
    </row>
    <row r="91" spans="1:34" ht="50.1" customHeight="1" thickBot="1">
      <c r="A91" s="296"/>
      <c r="B91" s="397"/>
      <c r="C91" s="398"/>
      <c r="D91" s="399"/>
      <c r="E91" s="38" t="s">
        <v>236</v>
      </c>
      <c r="F91" s="49"/>
      <c r="G91" s="29"/>
      <c r="H91" s="29"/>
      <c r="I91" s="29"/>
      <c r="J91" s="128"/>
      <c r="K91" s="111">
        <v>1</v>
      </c>
      <c r="L91" s="233" t="s">
        <v>201</v>
      </c>
      <c r="M91" s="224" t="str">
        <f t="shared" si="69"/>
        <v xml:space="preserve"> </v>
      </c>
      <c r="N91" s="224" t="str">
        <f t="shared" si="70"/>
        <v xml:space="preserve"> </v>
      </c>
      <c r="O91" s="224" t="str">
        <f t="shared" si="71"/>
        <v xml:space="preserve"> </v>
      </c>
      <c r="P91" s="224" t="str">
        <f t="shared" si="72"/>
        <v xml:space="preserve"> </v>
      </c>
      <c r="Q91" s="224" t="str">
        <f t="shared" si="73"/>
        <v xml:space="preserve"> </v>
      </c>
      <c r="R91" s="224"/>
      <c r="S91" s="224" t="str">
        <f t="shared" si="74"/>
        <v xml:space="preserve"> </v>
      </c>
      <c r="T91" s="224" t="str">
        <f t="shared" si="75"/>
        <v xml:space="preserve"> </v>
      </c>
      <c r="U91" s="224" t="str">
        <f t="shared" si="76"/>
        <v xml:space="preserve"> </v>
      </c>
      <c r="V91" s="224" t="str">
        <f t="shared" si="77"/>
        <v xml:space="preserve"> </v>
      </c>
      <c r="W91" s="224" t="str">
        <f t="shared" si="78"/>
        <v xml:space="preserve"> </v>
      </c>
      <c r="X91" s="224"/>
      <c r="Y91" s="224" t="str">
        <f t="shared" si="79"/>
        <v xml:space="preserve"> </v>
      </c>
      <c r="Z91" s="224" t="str">
        <f t="shared" si="80"/>
        <v xml:space="preserve"> </v>
      </c>
      <c r="AA91" s="224" t="str">
        <f t="shared" si="81"/>
        <v xml:space="preserve"> </v>
      </c>
      <c r="AB91" s="224" t="str">
        <f t="shared" si="82"/>
        <v xml:space="preserve"> </v>
      </c>
      <c r="AC91" s="223">
        <f t="shared" si="83"/>
        <v>0</v>
      </c>
    </row>
    <row r="92" spans="1:34" ht="50.1" customHeight="1" thickBot="1">
      <c r="A92" s="384" t="s">
        <v>249</v>
      </c>
      <c r="B92" s="385"/>
      <c r="C92" s="385"/>
      <c r="D92" s="385"/>
      <c r="E92" s="386"/>
      <c r="F92" s="408"/>
      <c r="G92" s="409"/>
      <c r="H92" s="409"/>
      <c r="I92" s="409"/>
      <c r="J92" s="409"/>
      <c r="K92" s="410"/>
      <c r="M92" s="224"/>
      <c r="N92" s="224"/>
      <c r="O92" s="224"/>
      <c r="P92" s="224"/>
      <c r="Q92" s="224"/>
      <c r="R92" s="224"/>
      <c r="S92" s="224"/>
      <c r="T92" s="224"/>
      <c r="U92" s="224"/>
      <c r="V92" s="224"/>
      <c r="W92" s="224"/>
      <c r="X92" s="224"/>
      <c r="Y92" s="224"/>
      <c r="Z92" s="224"/>
      <c r="AA92" s="224"/>
      <c r="AB92" s="224"/>
      <c r="AC92" s="223"/>
    </row>
    <row r="93" spans="1:34" ht="50.1" customHeight="1">
      <c r="A93" s="390" t="s">
        <v>89</v>
      </c>
      <c r="B93" s="391" t="s">
        <v>231</v>
      </c>
      <c r="C93" s="392"/>
      <c r="D93" s="393"/>
      <c r="E93" s="230" t="s">
        <v>250</v>
      </c>
      <c r="F93" s="40"/>
      <c r="G93" s="31"/>
      <c r="H93" s="31"/>
      <c r="I93" s="31"/>
      <c r="J93" s="125"/>
      <c r="K93" s="231">
        <v>2</v>
      </c>
      <c r="L93" s="233" t="s">
        <v>216</v>
      </c>
      <c r="M93" s="224" t="str">
        <f t="shared" ref="M93:Q97" si="84">IF(F93&lt;&gt;"",1," ")</f>
        <v xml:space="preserve"> </v>
      </c>
      <c r="N93" s="224" t="str">
        <f t="shared" si="84"/>
        <v xml:space="preserve"> </v>
      </c>
      <c r="O93" s="224" t="str">
        <f t="shared" si="84"/>
        <v xml:space="preserve"> </v>
      </c>
      <c r="P93" s="224" t="str">
        <f t="shared" si="84"/>
        <v xml:space="preserve"> </v>
      </c>
      <c r="Q93" s="224" t="str">
        <f t="shared" si="84"/>
        <v xml:space="preserve"> </v>
      </c>
      <c r="R93" s="224"/>
      <c r="S93" s="224" t="str">
        <f t="shared" ref="S93:W97" si="85">IF(F93&lt;&gt;"",$K93," ")</f>
        <v xml:space="preserve"> </v>
      </c>
      <c r="T93" s="224" t="str">
        <f t="shared" si="85"/>
        <v xml:space="preserve"> </v>
      </c>
      <c r="U93" s="224" t="str">
        <f t="shared" si="85"/>
        <v xml:space="preserve"> </v>
      </c>
      <c r="V93" s="224" t="str">
        <f t="shared" si="85"/>
        <v xml:space="preserve"> </v>
      </c>
      <c r="W93" s="224" t="str">
        <f t="shared" si="85"/>
        <v xml:space="preserve"> </v>
      </c>
      <c r="X93" s="224"/>
      <c r="Y93" s="224" t="str">
        <f t="shared" ref="Y93:AB97" si="86">IF(F93&lt;&gt;"",$K93*F93," ")</f>
        <v xml:space="preserve"> </v>
      </c>
      <c r="Z93" s="224" t="str">
        <f t="shared" si="86"/>
        <v xml:space="preserve"> </v>
      </c>
      <c r="AA93" s="224" t="str">
        <f t="shared" si="86"/>
        <v xml:space="preserve"> </v>
      </c>
      <c r="AB93" s="224" t="str">
        <f t="shared" si="86"/>
        <v xml:space="preserve"> </v>
      </c>
      <c r="AC93" s="223">
        <f>J93*$K93</f>
        <v>0</v>
      </c>
    </row>
    <row r="94" spans="1:34" ht="50.1" customHeight="1">
      <c r="A94" s="295"/>
      <c r="B94" s="394"/>
      <c r="C94" s="395"/>
      <c r="D94" s="396"/>
      <c r="E94" s="228" t="s">
        <v>229</v>
      </c>
      <c r="F94" s="47"/>
      <c r="G94" s="25"/>
      <c r="H94" s="25"/>
      <c r="I94" s="25"/>
      <c r="J94" s="126"/>
      <c r="K94" s="229">
        <v>2</v>
      </c>
      <c r="L94" s="233" t="s">
        <v>216</v>
      </c>
      <c r="M94" s="224" t="str">
        <f t="shared" si="84"/>
        <v xml:space="preserve"> </v>
      </c>
      <c r="N94" s="224" t="str">
        <f t="shared" si="84"/>
        <v xml:space="preserve"> </v>
      </c>
      <c r="O94" s="224" t="str">
        <f t="shared" si="84"/>
        <v xml:space="preserve"> </v>
      </c>
      <c r="P94" s="224" t="str">
        <f t="shared" si="84"/>
        <v xml:space="preserve"> </v>
      </c>
      <c r="Q94" s="224" t="str">
        <f t="shared" si="84"/>
        <v xml:space="preserve"> </v>
      </c>
      <c r="R94" s="224"/>
      <c r="S94" s="224" t="str">
        <f t="shared" si="85"/>
        <v xml:space="preserve"> </v>
      </c>
      <c r="T94" s="224" t="str">
        <f t="shared" si="85"/>
        <v xml:space="preserve"> </v>
      </c>
      <c r="U94" s="224" t="str">
        <f t="shared" si="85"/>
        <v xml:space="preserve"> </v>
      </c>
      <c r="V94" s="224" t="str">
        <f t="shared" si="85"/>
        <v xml:space="preserve"> </v>
      </c>
      <c r="W94" s="224" t="str">
        <f t="shared" si="85"/>
        <v xml:space="preserve"> </v>
      </c>
      <c r="X94" s="224"/>
      <c r="Y94" s="224" t="str">
        <f t="shared" si="86"/>
        <v xml:space="preserve"> </v>
      </c>
      <c r="Z94" s="224" t="str">
        <f t="shared" si="86"/>
        <v xml:space="preserve"> </v>
      </c>
      <c r="AA94" s="224" t="str">
        <f t="shared" si="86"/>
        <v xml:space="preserve"> </v>
      </c>
      <c r="AB94" s="224" t="str">
        <f t="shared" si="86"/>
        <v xml:space="preserve"> </v>
      </c>
      <c r="AC94" s="223">
        <f>J94*$K94</f>
        <v>0</v>
      </c>
    </row>
    <row r="95" spans="1:34" ht="50.1" customHeight="1">
      <c r="A95" s="295"/>
      <c r="B95" s="394"/>
      <c r="C95" s="395"/>
      <c r="D95" s="396"/>
      <c r="E95" s="228" t="s">
        <v>232</v>
      </c>
      <c r="F95" s="47"/>
      <c r="G95" s="25"/>
      <c r="H95" s="25"/>
      <c r="I95" s="25"/>
      <c r="J95" s="126"/>
      <c r="K95" s="229">
        <v>2</v>
      </c>
      <c r="L95" s="233" t="s">
        <v>216</v>
      </c>
      <c r="M95" s="224" t="str">
        <f t="shared" si="84"/>
        <v xml:space="preserve"> </v>
      </c>
      <c r="N95" s="224" t="str">
        <f t="shared" si="84"/>
        <v xml:space="preserve"> </v>
      </c>
      <c r="O95" s="224" t="str">
        <f t="shared" si="84"/>
        <v xml:space="preserve"> </v>
      </c>
      <c r="P95" s="224" t="str">
        <f t="shared" si="84"/>
        <v xml:space="preserve"> </v>
      </c>
      <c r="Q95" s="224" t="str">
        <f t="shared" si="84"/>
        <v xml:space="preserve"> </v>
      </c>
      <c r="R95" s="224"/>
      <c r="S95" s="224" t="str">
        <f t="shared" si="85"/>
        <v xml:space="preserve"> </v>
      </c>
      <c r="T95" s="224" t="str">
        <f t="shared" si="85"/>
        <v xml:space="preserve"> </v>
      </c>
      <c r="U95" s="224" t="str">
        <f t="shared" si="85"/>
        <v xml:space="preserve"> </v>
      </c>
      <c r="V95" s="224" t="str">
        <f t="shared" si="85"/>
        <v xml:space="preserve"> </v>
      </c>
      <c r="W95" s="224" t="str">
        <f t="shared" si="85"/>
        <v xml:space="preserve"> </v>
      </c>
      <c r="X95" s="224"/>
      <c r="Y95" s="224" t="str">
        <f t="shared" si="86"/>
        <v xml:space="preserve"> </v>
      </c>
      <c r="Z95" s="224" t="str">
        <f t="shared" si="86"/>
        <v xml:space="preserve"> </v>
      </c>
      <c r="AA95" s="224" t="str">
        <f t="shared" si="86"/>
        <v xml:space="preserve"> </v>
      </c>
      <c r="AB95" s="224" t="str">
        <f t="shared" si="86"/>
        <v xml:space="preserve"> </v>
      </c>
      <c r="AC95" s="223">
        <f>J95*$K95</f>
        <v>0</v>
      </c>
    </row>
    <row r="96" spans="1:34" ht="50.1" customHeight="1">
      <c r="A96" s="295"/>
      <c r="B96" s="394"/>
      <c r="C96" s="395"/>
      <c r="D96" s="396"/>
      <c r="E96" s="228" t="s">
        <v>230</v>
      </c>
      <c r="F96" s="47"/>
      <c r="G96" s="25"/>
      <c r="H96" s="25"/>
      <c r="I96" s="25"/>
      <c r="J96" s="126"/>
      <c r="K96" s="229">
        <v>1</v>
      </c>
      <c r="L96" s="233" t="s">
        <v>216</v>
      </c>
      <c r="M96" s="224" t="str">
        <f t="shared" si="84"/>
        <v xml:space="preserve"> </v>
      </c>
      <c r="N96" s="224" t="str">
        <f t="shared" si="84"/>
        <v xml:space="preserve"> </v>
      </c>
      <c r="O96" s="224" t="str">
        <f t="shared" si="84"/>
        <v xml:space="preserve"> </v>
      </c>
      <c r="P96" s="224" t="str">
        <f t="shared" si="84"/>
        <v xml:space="preserve"> </v>
      </c>
      <c r="Q96" s="224" t="str">
        <f t="shared" si="84"/>
        <v xml:space="preserve"> </v>
      </c>
      <c r="R96" s="224"/>
      <c r="S96" s="224" t="str">
        <f t="shared" si="85"/>
        <v xml:space="preserve"> </v>
      </c>
      <c r="T96" s="224" t="str">
        <f t="shared" si="85"/>
        <v xml:space="preserve"> </v>
      </c>
      <c r="U96" s="224" t="str">
        <f t="shared" si="85"/>
        <v xml:space="preserve"> </v>
      </c>
      <c r="V96" s="224" t="str">
        <f t="shared" si="85"/>
        <v xml:space="preserve"> </v>
      </c>
      <c r="W96" s="224" t="str">
        <f t="shared" si="85"/>
        <v xml:space="preserve"> </v>
      </c>
      <c r="X96" s="224"/>
      <c r="Y96" s="224" t="str">
        <f t="shared" si="86"/>
        <v xml:space="preserve"> </v>
      </c>
      <c r="Z96" s="224" t="str">
        <f t="shared" si="86"/>
        <v xml:space="preserve"> </v>
      </c>
      <c r="AA96" s="224" t="str">
        <f t="shared" si="86"/>
        <v xml:space="preserve"> </v>
      </c>
      <c r="AB96" s="224" t="str">
        <f t="shared" si="86"/>
        <v xml:space="preserve"> </v>
      </c>
      <c r="AC96" s="223">
        <f>J96*$K96</f>
        <v>0</v>
      </c>
    </row>
    <row r="97" spans="1:29" ht="50.1" customHeight="1" thickBot="1">
      <c r="A97" s="296"/>
      <c r="B97" s="397"/>
      <c r="C97" s="398"/>
      <c r="D97" s="399"/>
      <c r="E97" s="228" t="s">
        <v>251</v>
      </c>
      <c r="F97" s="47"/>
      <c r="G97" s="25"/>
      <c r="H97" s="25"/>
      <c r="I97" s="25"/>
      <c r="J97" s="126"/>
      <c r="K97" s="229">
        <v>1</v>
      </c>
      <c r="L97" s="233" t="s">
        <v>216</v>
      </c>
      <c r="M97" s="224" t="str">
        <f t="shared" si="84"/>
        <v xml:space="preserve"> </v>
      </c>
      <c r="N97" s="224" t="str">
        <f t="shared" si="84"/>
        <v xml:space="preserve"> </v>
      </c>
      <c r="O97" s="224" t="str">
        <f t="shared" si="84"/>
        <v xml:space="preserve"> </v>
      </c>
      <c r="P97" s="224" t="str">
        <f t="shared" si="84"/>
        <v xml:space="preserve"> </v>
      </c>
      <c r="Q97" s="224" t="str">
        <f t="shared" si="84"/>
        <v xml:space="preserve"> </v>
      </c>
      <c r="R97" s="224"/>
      <c r="S97" s="224" t="str">
        <f t="shared" si="85"/>
        <v xml:space="preserve"> </v>
      </c>
      <c r="T97" s="224" t="str">
        <f t="shared" si="85"/>
        <v xml:space="preserve"> </v>
      </c>
      <c r="U97" s="224" t="str">
        <f t="shared" si="85"/>
        <v xml:space="preserve"> </v>
      </c>
      <c r="V97" s="224" t="str">
        <f t="shared" si="85"/>
        <v xml:space="preserve"> </v>
      </c>
      <c r="W97" s="224" t="str">
        <f t="shared" si="85"/>
        <v xml:space="preserve"> </v>
      </c>
      <c r="X97" s="224"/>
      <c r="Y97" s="224" t="str">
        <f t="shared" si="86"/>
        <v xml:space="preserve"> </v>
      </c>
      <c r="Z97" s="224" t="str">
        <f t="shared" si="86"/>
        <v xml:space="preserve"> </v>
      </c>
      <c r="AA97" s="224" t="str">
        <f t="shared" si="86"/>
        <v xml:space="preserve"> </v>
      </c>
      <c r="AB97" s="224" t="str">
        <f t="shared" si="86"/>
        <v xml:space="preserve"> </v>
      </c>
      <c r="AC97" s="223">
        <f>J97*$K97</f>
        <v>0</v>
      </c>
    </row>
    <row r="98" spans="1:29" ht="50.1" customHeight="1" thickBot="1">
      <c r="A98" s="384" t="s">
        <v>74</v>
      </c>
      <c r="B98" s="385"/>
      <c r="C98" s="385"/>
      <c r="D98" s="385"/>
      <c r="E98" s="386"/>
      <c r="F98" s="387"/>
      <c r="G98" s="388"/>
      <c r="H98" s="388"/>
      <c r="I98" s="388"/>
      <c r="J98" s="388"/>
      <c r="K98" s="389"/>
      <c r="M98" s="224"/>
      <c r="N98" s="224"/>
      <c r="O98" s="224"/>
      <c r="P98" s="224"/>
      <c r="Q98" s="224"/>
      <c r="R98" s="224"/>
      <c r="S98" s="224"/>
      <c r="T98" s="224"/>
      <c r="U98" s="224"/>
      <c r="V98" s="224"/>
      <c r="W98" s="224"/>
      <c r="X98" s="224"/>
      <c r="Y98" s="224"/>
      <c r="Z98" s="224"/>
      <c r="AA98" s="224"/>
      <c r="AB98" s="224"/>
      <c r="AC98" s="223"/>
    </row>
    <row r="99" spans="1:29" ht="50.1" customHeight="1">
      <c r="A99" s="390" t="s">
        <v>87</v>
      </c>
      <c r="B99" s="391" t="s">
        <v>123</v>
      </c>
      <c r="C99" s="392"/>
      <c r="D99" s="393"/>
      <c r="E99" s="39" t="s">
        <v>252</v>
      </c>
      <c r="F99" s="158"/>
      <c r="G99" s="25"/>
      <c r="H99" s="25"/>
      <c r="I99" s="25"/>
      <c r="J99" s="125"/>
      <c r="K99" s="110">
        <v>2</v>
      </c>
      <c r="L99" s="233" t="s">
        <v>199</v>
      </c>
      <c r="M99" s="224" t="str">
        <f t="shared" ref="M99:M104" si="87">IF(F99&lt;&gt;"",1," ")</f>
        <v xml:space="preserve"> </v>
      </c>
      <c r="N99" s="224" t="str">
        <f t="shared" ref="N99:N104" si="88">IF(G99&lt;&gt;"",1," ")</f>
        <v xml:space="preserve"> </v>
      </c>
      <c r="O99" s="224" t="str">
        <f t="shared" ref="O99:O104" si="89">IF(H99&lt;&gt;"",1," ")</f>
        <v xml:space="preserve"> </v>
      </c>
      <c r="P99" s="224" t="str">
        <f t="shared" ref="P99:P104" si="90">IF(I99&lt;&gt;"",1," ")</f>
        <v xml:space="preserve"> </v>
      </c>
      <c r="Q99" s="224" t="str">
        <f t="shared" ref="Q99:Q104" si="91">IF(J99&lt;&gt;"",1," ")</f>
        <v xml:space="preserve"> </v>
      </c>
      <c r="R99" s="224"/>
      <c r="S99" s="224" t="str">
        <f t="shared" ref="S99:S104" si="92">IF(F99&lt;&gt;"",$K99," ")</f>
        <v xml:space="preserve"> </v>
      </c>
      <c r="T99" s="224" t="str">
        <f t="shared" ref="T99:T104" si="93">IF(G99&lt;&gt;"",$K99," ")</f>
        <v xml:space="preserve"> </v>
      </c>
      <c r="U99" s="224" t="str">
        <f t="shared" ref="U99:U104" si="94">IF(H99&lt;&gt;"",$K99," ")</f>
        <v xml:space="preserve"> </v>
      </c>
      <c r="V99" s="224" t="str">
        <f t="shared" ref="V99:V104" si="95">IF(I99&lt;&gt;"",$K99," ")</f>
        <v xml:space="preserve"> </v>
      </c>
      <c r="W99" s="224" t="str">
        <f t="shared" ref="W99:W104" si="96">IF(J99&lt;&gt;"",$K99," ")</f>
        <v xml:space="preserve"> </v>
      </c>
      <c r="X99" s="224"/>
      <c r="Y99" s="224" t="str">
        <f t="shared" ref="Y99:Y104" si="97">IF(F99&lt;&gt;"",$K99*F99," ")</f>
        <v xml:space="preserve"> </v>
      </c>
      <c r="Z99" s="224" t="str">
        <f t="shared" ref="Z99:Z104" si="98">IF(G99&lt;&gt;"",$K99*G99," ")</f>
        <v xml:space="preserve"> </v>
      </c>
      <c r="AA99" s="224" t="str">
        <f t="shared" ref="AA99:AA104" si="99">IF(H99&lt;&gt;"",$K99*H99," ")</f>
        <v xml:space="preserve"> </v>
      </c>
      <c r="AB99" s="224" t="str">
        <f t="shared" ref="AB99:AB104" si="100">IF(I99&lt;&gt;"",$K99*I99," ")</f>
        <v xml:space="preserve"> </v>
      </c>
      <c r="AC99" s="223">
        <f t="shared" ref="AC99:AC104" si="101">J99*$K99</f>
        <v>0</v>
      </c>
    </row>
    <row r="100" spans="1:29" ht="50.1" customHeight="1">
      <c r="A100" s="295"/>
      <c r="B100" s="394"/>
      <c r="C100" s="395"/>
      <c r="D100" s="396"/>
      <c r="E100" s="62" t="s">
        <v>61</v>
      </c>
      <c r="F100" s="158"/>
      <c r="G100" s="25"/>
      <c r="H100" s="25"/>
      <c r="I100" s="25"/>
      <c r="J100" s="126"/>
      <c r="K100" s="110">
        <v>1</v>
      </c>
      <c r="L100" s="233" t="s">
        <v>199</v>
      </c>
      <c r="M100" s="224" t="str">
        <f t="shared" ref="M100:Q101" si="102">IF(F100&lt;&gt;"",1," ")</f>
        <v xml:space="preserve"> </v>
      </c>
      <c r="N100" s="224" t="str">
        <f t="shared" si="102"/>
        <v xml:space="preserve"> </v>
      </c>
      <c r="O100" s="224" t="str">
        <f t="shared" si="102"/>
        <v xml:space="preserve"> </v>
      </c>
      <c r="P100" s="224" t="str">
        <f t="shared" si="102"/>
        <v xml:space="preserve"> </v>
      </c>
      <c r="Q100" s="224" t="str">
        <f t="shared" si="102"/>
        <v xml:space="preserve"> </v>
      </c>
      <c r="R100" s="224"/>
      <c r="S100" s="224" t="str">
        <f t="shared" ref="S100:W101" si="103">IF(F100&lt;&gt;"",$K100," ")</f>
        <v xml:space="preserve"> </v>
      </c>
      <c r="T100" s="224" t="str">
        <f t="shared" si="103"/>
        <v xml:space="preserve"> </v>
      </c>
      <c r="U100" s="224" t="str">
        <f t="shared" si="103"/>
        <v xml:space="preserve"> </v>
      </c>
      <c r="V100" s="224" t="str">
        <f t="shared" si="103"/>
        <v xml:space="preserve"> </v>
      </c>
      <c r="W100" s="224" t="str">
        <f t="shared" si="103"/>
        <v xml:space="preserve"> </v>
      </c>
      <c r="X100" s="224"/>
      <c r="Y100" s="224" t="str">
        <f t="shared" ref="Y100:AB101" si="104">IF(F100&lt;&gt;"",$K100*F100," ")</f>
        <v xml:space="preserve"> </v>
      </c>
      <c r="Z100" s="224" t="str">
        <f t="shared" si="104"/>
        <v xml:space="preserve"> </v>
      </c>
      <c r="AA100" s="224" t="str">
        <f t="shared" si="104"/>
        <v xml:space="preserve"> </v>
      </c>
      <c r="AB100" s="224" t="str">
        <f t="shared" si="104"/>
        <v xml:space="preserve"> </v>
      </c>
      <c r="AC100" s="223">
        <f>J100*$K100</f>
        <v>0</v>
      </c>
    </row>
    <row r="101" spans="1:29" ht="50.1" customHeight="1">
      <c r="A101" s="295"/>
      <c r="B101" s="394"/>
      <c r="C101" s="395"/>
      <c r="D101" s="396"/>
      <c r="E101" s="243" t="s">
        <v>254</v>
      </c>
      <c r="F101" s="158"/>
      <c r="G101" s="25"/>
      <c r="H101" s="25"/>
      <c r="I101" s="25"/>
      <c r="J101" s="126"/>
      <c r="K101" s="110">
        <v>1</v>
      </c>
      <c r="L101" s="233" t="s">
        <v>199</v>
      </c>
      <c r="M101" s="224" t="str">
        <f t="shared" si="102"/>
        <v xml:space="preserve"> </v>
      </c>
      <c r="N101" s="224" t="str">
        <f t="shared" si="102"/>
        <v xml:space="preserve"> </v>
      </c>
      <c r="O101" s="224" t="str">
        <f t="shared" si="102"/>
        <v xml:space="preserve"> </v>
      </c>
      <c r="P101" s="224" t="str">
        <f t="shared" si="102"/>
        <v xml:space="preserve"> </v>
      </c>
      <c r="Q101" s="224" t="str">
        <f t="shared" si="102"/>
        <v xml:space="preserve"> </v>
      </c>
      <c r="R101" s="224"/>
      <c r="S101" s="224" t="str">
        <f t="shared" si="103"/>
        <v xml:space="preserve"> </v>
      </c>
      <c r="T101" s="224" t="str">
        <f t="shared" si="103"/>
        <v xml:space="preserve"> </v>
      </c>
      <c r="U101" s="224" t="str">
        <f t="shared" si="103"/>
        <v xml:space="preserve"> </v>
      </c>
      <c r="V101" s="224" t="str">
        <f t="shared" si="103"/>
        <v xml:space="preserve"> </v>
      </c>
      <c r="W101" s="224" t="str">
        <f t="shared" si="103"/>
        <v xml:space="preserve"> </v>
      </c>
      <c r="X101" s="224"/>
      <c r="Y101" s="224" t="str">
        <f t="shared" si="104"/>
        <v xml:space="preserve"> </v>
      </c>
      <c r="Z101" s="224" t="str">
        <f t="shared" si="104"/>
        <v xml:space="preserve"> </v>
      </c>
      <c r="AA101" s="224" t="str">
        <f t="shared" si="104"/>
        <v xml:space="preserve"> </v>
      </c>
      <c r="AB101" s="224" t="str">
        <f t="shared" si="104"/>
        <v xml:space="preserve"> </v>
      </c>
      <c r="AC101" s="223">
        <f>J101*$K101</f>
        <v>0</v>
      </c>
    </row>
    <row r="102" spans="1:29" ht="79.5" customHeight="1">
      <c r="A102" s="295"/>
      <c r="B102" s="394"/>
      <c r="C102" s="395"/>
      <c r="D102" s="396"/>
      <c r="E102" s="242" t="s">
        <v>253</v>
      </c>
      <c r="F102" s="158"/>
      <c r="G102" s="27"/>
      <c r="H102" s="27"/>
      <c r="I102" s="27"/>
      <c r="J102" s="127"/>
      <c r="K102" s="111">
        <v>4</v>
      </c>
      <c r="L102" s="233" t="s">
        <v>199</v>
      </c>
      <c r="M102" s="224" t="str">
        <f t="shared" si="87"/>
        <v xml:space="preserve"> </v>
      </c>
      <c r="N102" s="224" t="str">
        <f t="shared" si="88"/>
        <v xml:space="preserve"> </v>
      </c>
      <c r="O102" s="224" t="str">
        <f t="shared" si="89"/>
        <v xml:space="preserve"> </v>
      </c>
      <c r="P102" s="224" t="str">
        <f t="shared" si="90"/>
        <v xml:space="preserve"> </v>
      </c>
      <c r="Q102" s="224" t="str">
        <f t="shared" si="91"/>
        <v xml:space="preserve"> </v>
      </c>
      <c r="R102" s="224"/>
      <c r="S102" s="224" t="str">
        <f t="shared" si="92"/>
        <v xml:space="preserve"> </v>
      </c>
      <c r="T102" s="224" t="str">
        <f t="shared" si="93"/>
        <v xml:space="preserve"> </v>
      </c>
      <c r="U102" s="224" t="str">
        <f t="shared" si="94"/>
        <v xml:space="preserve"> </v>
      </c>
      <c r="V102" s="224" t="str">
        <f t="shared" si="95"/>
        <v xml:space="preserve"> </v>
      </c>
      <c r="W102" s="224" t="str">
        <f t="shared" si="96"/>
        <v xml:space="preserve"> </v>
      </c>
      <c r="X102" s="224"/>
      <c r="Y102" s="224" t="str">
        <f t="shared" si="97"/>
        <v xml:space="preserve"> </v>
      </c>
      <c r="Z102" s="224" t="str">
        <f t="shared" si="98"/>
        <v xml:space="preserve"> </v>
      </c>
      <c r="AA102" s="224" t="str">
        <f t="shared" si="99"/>
        <v xml:space="preserve"> </v>
      </c>
      <c r="AB102" s="224" t="str">
        <f t="shared" si="100"/>
        <v xml:space="preserve"> </v>
      </c>
      <c r="AC102" s="223">
        <f t="shared" si="101"/>
        <v>0</v>
      </c>
    </row>
    <row r="103" spans="1:29" ht="50.1" customHeight="1">
      <c r="A103" s="295"/>
      <c r="B103" s="394"/>
      <c r="C103" s="395"/>
      <c r="D103" s="396"/>
      <c r="E103" s="232" t="s">
        <v>226</v>
      </c>
      <c r="F103" s="26"/>
      <c r="G103" s="86"/>
      <c r="H103" s="86"/>
      <c r="I103" s="86"/>
      <c r="J103" s="129"/>
      <c r="K103" s="120">
        <v>1</v>
      </c>
      <c r="L103" s="233" t="s">
        <v>199</v>
      </c>
      <c r="M103" s="224" t="str">
        <f t="shared" si="87"/>
        <v xml:space="preserve"> </v>
      </c>
      <c r="N103" s="224" t="str">
        <f t="shared" si="88"/>
        <v xml:space="preserve"> </v>
      </c>
      <c r="O103" s="224" t="str">
        <f t="shared" si="89"/>
        <v xml:space="preserve"> </v>
      </c>
      <c r="P103" s="224" t="str">
        <f t="shared" si="90"/>
        <v xml:space="preserve"> </v>
      </c>
      <c r="Q103" s="224" t="str">
        <f t="shared" si="91"/>
        <v xml:space="preserve"> </v>
      </c>
      <c r="R103" s="224"/>
      <c r="S103" s="224" t="str">
        <f t="shared" si="92"/>
        <v xml:space="preserve"> </v>
      </c>
      <c r="T103" s="224" t="str">
        <f t="shared" si="93"/>
        <v xml:space="preserve"> </v>
      </c>
      <c r="U103" s="224" t="str">
        <f t="shared" si="94"/>
        <v xml:space="preserve"> </v>
      </c>
      <c r="V103" s="224" t="str">
        <f t="shared" si="95"/>
        <v xml:space="preserve"> </v>
      </c>
      <c r="W103" s="224" t="str">
        <f t="shared" si="96"/>
        <v xml:space="preserve"> </v>
      </c>
      <c r="X103" s="224"/>
      <c r="Y103" s="224" t="str">
        <f t="shared" si="97"/>
        <v xml:space="preserve"> </v>
      </c>
      <c r="Z103" s="224" t="str">
        <f t="shared" si="98"/>
        <v xml:space="preserve"> </v>
      </c>
      <c r="AA103" s="224" t="str">
        <f t="shared" si="99"/>
        <v xml:space="preserve"> </v>
      </c>
      <c r="AB103" s="224" t="str">
        <f t="shared" si="100"/>
        <v xml:space="preserve"> </v>
      </c>
      <c r="AC103" s="223">
        <f t="shared" si="101"/>
        <v>0</v>
      </c>
    </row>
    <row r="104" spans="1:29" ht="69.95" customHeight="1" thickBot="1">
      <c r="A104" s="296"/>
      <c r="B104" s="397"/>
      <c r="C104" s="398"/>
      <c r="D104" s="399"/>
      <c r="E104" s="68" t="s">
        <v>233</v>
      </c>
      <c r="F104" s="44"/>
      <c r="G104" s="46"/>
      <c r="H104" s="46"/>
      <c r="I104" s="46"/>
      <c r="J104" s="128"/>
      <c r="K104" s="112">
        <v>2</v>
      </c>
      <c r="L104" s="233" t="s">
        <v>199</v>
      </c>
      <c r="M104" s="224" t="str">
        <f t="shared" si="87"/>
        <v xml:space="preserve"> </v>
      </c>
      <c r="N104" s="224" t="str">
        <f t="shared" si="88"/>
        <v xml:space="preserve"> </v>
      </c>
      <c r="O104" s="224" t="str">
        <f t="shared" si="89"/>
        <v xml:space="preserve"> </v>
      </c>
      <c r="P104" s="224" t="str">
        <f t="shared" si="90"/>
        <v xml:space="preserve"> </v>
      </c>
      <c r="Q104" s="224" t="str">
        <f t="shared" si="91"/>
        <v xml:space="preserve"> </v>
      </c>
      <c r="R104" s="224"/>
      <c r="S104" s="224" t="str">
        <f t="shared" si="92"/>
        <v xml:space="preserve"> </v>
      </c>
      <c r="T104" s="224" t="str">
        <f t="shared" si="93"/>
        <v xml:space="preserve"> </v>
      </c>
      <c r="U104" s="224" t="str">
        <f t="shared" si="94"/>
        <v xml:space="preserve"> </v>
      </c>
      <c r="V104" s="224" t="str">
        <f t="shared" si="95"/>
        <v xml:space="preserve"> </v>
      </c>
      <c r="W104" s="224" t="str">
        <f t="shared" si="96"/>
        <v xml:space="preserve"> </v>
      </c>
      <c r="X104" s="224"/>
      <c r="Y104" s="224" t="str">
        <f t="shared" si="97"/>
        <v xml:space="preserve"> </v>
      </c>
      <c r="Z104" s="224" t="str">
        <f t="shared" si="98"/>
        <v xml:space="preserve"> </v>
      </c>
      <c r="AA104" s="224" t="str">
        <f t="shared" si="99"/>
        <v xml:space="preserve"> </v>
      </c>
      <c r="AB104" s="224" t="str">
        <f t="shared" si="100"/>
        <v xml:space="preserve"> </v>
      </c>
      <c r="AC104" s="223">
        <f t="shared" si="101"/>
        <v>0</v>
      </c>
    </row>
    <row r="105" spans="1:29" ht="69.95" customHeight="1" thickBot="1">
      <c r="A105" s="342" t="s">
        <v>16</v>
      </c>
      <c r="B105" s="343"/>
      <c r="C105" s="400" t="s">
        <v>75</v>
      </c>
      <c r="D105" s="400"/>
      <c r="E105" s="401"/>
      <c r="F105" s="116" t="str">
        <f>IF(Y105&gt;0,Y105*4/S105," ")</f>
        <v xml:space="preserve"> </v>
      </c>
      <c r="G105" s="117" t="str">
        <f>IF(Z105&gt;0,Z105*4/T105," ")</f>
        <v xml:space="preserve"> </v>
      </c>
      <c r="H105" s="117" t="str">
        <f>IF(AA105&gt;0,AA105*4/U105," ")</f>
        <v xml:space="preserve"> </v>
      </c>
      <c r="I105" s="117" t="str">
        <f>IF(AB105&gt;0,AB105*4/V105," ")</f>
        <v xml:space="preserve"> </v>
      </c>
      <c r="J105" s="118" t="str">
        <f>IF(AC105&gt;0,AC105*4/W105," ")</f>
        <v xml:space="preserve"> </v>
      </c>
      <c r="K105" s="119">
        <f>SUM(K82:K104)</f>
        <v>30</v>
      </c>
      <c r="M105" s="224">
        <f>COUNT(M82:M104)</f>
        <v>0</v>
      </c>
      <c r="N105" s="224">
        <f>COUNT(N82:N104)</f>
        <v>0</v>
      </c>
      <c r="O105" s="224">
        <f>COUNT(O82:O104)</f>
        <v>0</v>
      </c>
      <c r="P105" s="224">
        <f>COUNT(P82:P104)</f>
        <v>0</v>
      </c>
      <c r="Q105" s="224">
        <f>COUNT(Q82:Q104)</f>
        <v>0</v>
      </c>
      <c r="R105" s="224"/>
      <c r="S105" s="224">
        <f>SUM(S82:S104)</f>
        <v>0</v>
      </c>
      <c r="T105" s="224">
        <f>SUM(T82:T104)</f>
        <v>0</v>
      </c>
      <c r="U105" s="224">
        <f>SUM(U82:U104)</f>
        <v>0</v>
      </c>
      <c r="V105" s="224">
        <f>SUM(V82:V104)</f>
        <v>0</v>
      </c>
      <c r="W105" s="224">
        <f>SUM(W82:W104)</f>
        <v>0</v>
      </c>
      <c r="X105" s="224"/>
      <c r="Y105" s="224">
        <f>SUM(Y82:Y104)</f>
        <v>0</v>
      </c>
      <c r="Z105" s="224">
        <f>SUM(Z82:Z104)</f>
        <v>0</v>
      </c>
      <c r="AA105" s="224">
        <f>SUM(AA82:AA104)</f>
        <v>0</v>
      </c>
      <c r="AB105" s="224">
        <f>SUM(AB82:AB104)</f>
        <v>0</v>
      </c>
      <c r="AC105" s="223">
        <f>SUM(AC82:AC104)</f>
        <v>0</v>
      </c>
    </row>
    <row r="106" spans="1:29" ht="95.25" customHeight="1" thickBot="1">
      <c r="A106" s="432"/>
      <c r="B106" s="433"/>
      <c r="C106" s="433"/>
      <c r="D106" s="433"/>
      <c r="E106" s="433"/>
      <c r="F106" s="433"/>
      <c r="G106" s="433"/>
      <c r="H106" s="433"/>
      <c r="I106" s="433"/>
      <c r="J106" s="433"/>
      <c r="K106" s="434"/>
      <c r="L106" s="235"/>
      <c r="M106" s="224">
        <f>COUNTA($K82:$K104)</f>
        <v>21</v>
      </c>
      <c r="N106" s="224">
        <f>COUNTA($K82:$K104)</f>
        <v>21</v>
      </c>
      <c r="O106" s="224">
        <f>COUNTA($K82:$K104)</f>
        <v>21</v>
      </c>
      <c r="P106" s="224">
        <f>COUNTA($K82:$K104)</f>
        <v>21</v>
      </c>
      <c r="Q106" s="224">
        <f>COUNTA($K82:$K104)</f>
        <v>21</v>
      </c>
      <c r="R106" s="224"/>
      <c r="X106" s="223"/>
    </row>
    <row r="107" spans="1:29" ht="9.9499999999999993" customHeight="1" thickBot="1">
      <c r="A107" s="12"/>
      <c r="B107" s="383"/>
      <c r="C107" s="383"/>
      <c r="D107" s="383"/>
      <c r="E107" s="383"/>
      <c r="F107" s="9"/>
      <c r="G107" s="10"/>
      <c r="H107" s="10"/>
      <c r="I107" s="10"/>
      <c r="J107" s="10"/>
      <c r="K107" s="11"/>
    </row>
    <row r="108" spans="1:29" ht="50.1" customHeight="1" thickBot="1">
      <c r="A108" s="355" t="s">
        <v>0</v>
      </c>
      <c r="B108" s="356"/>
      <c r="C108" s="357" t="s">
        <v>4</v>
      </c>
      <c r="D108" s="358"/>
      <c r="E108" s="359"/>
      <c r="F108" s="360" t="s">
        <v>9</v>
      </c>
      <c r="G108" s="361"/>
      <c r="H108" s="361"/>
      <c r="I108" s="361"/>
      <c r="J108" s="361"/>
      <c r="K108" s="362"/>
    </row>
    <row r="109" spans="1:29" ht="50.1" customHeight="1" thickBot="1">
      <c r="A109" s="32" t="s">
        <v>34</v>
      </c>
      <c r="B109" s="13">
        <f>B2</f>
        <v>2015</v>
      </c>
      <c r="C109" s="363" t="s">
        <v>3</v>
      </c>
      <c r="D109" s="364"/>
      <c r="E109" s="364"/>
      <c r="F109" s="369" t="str">
        <f>F2</f>
        <v>Lycée De Lattre De Tassigny 
LA ROCHE SUR YON</v>
      </c>
      <c r="G109" s="370"/>
      <c r="H109" s="370"/>
      <c r="I109" s="370"/>
      <c r="J109" s="370"/>
      <c r="K109" s="371"/>
    </row>
    <row r="110" spans="1:29" s="4" customFormat="1" ht="39.75" customHeight="1" thickBot="1">
      <c r="A110" s="372" t="s">
        <v>1</v>
      </c>
      <c r="B110" s="373"/>
      <c r="C110" s="365"/>
      <c r="D110" s="366"/>
      <c r="E110" s="366"/>
      <c r="F110" s="369"/>
      <c r="G110" s="370"/>
      <c r="H110" s="370"/>
      <c r="I110" s="370"/>
      <c r="J110" s="370"/>
      <c r="K110" s="371"/>
      <c r="L110" s="233"/>
      <c r="M110" s="23"/>
      <c r="N110" s="23"/>
      <c r="O110" s="23"/>
      <c r="P110" s="23"/>
      <c r="Q110" s="23"/>
      <c r="R110" s="23"/>
      <c r="S110" s="23"/>
      <c r="T110" s="23"/>
      <c r="U110" s="23"/>
      <c r="V110" s="23"/>
      <c r="W110" s="23"/>
    </row>
    <row r="111" spans="1:29" s="4" customFormat="1" ht="50.1" customHeight="1" thickBot="1">
      <c r="A111" s="5" t="s">
        <v>11</v>
      </c>
      <c r="B111" s="15" t="s">
        <v>12</v>
      </c>
      <c r="C111" s="367"/>
      <c r="D111" s="368"/>
      <c r="E111" s="368"/>
      <c r="F111" s="374" t="s">
        <v>2</v>
      </c>
      <c r="G111" s="375"/>
      <c r="H111" s="375"/>
      <c r="I111" s="375"/>
      <c r="J111" s="375"/>
      <c r="K111" s="376"/>
      <c r="L111" s="233"/>
      <c r="M111" s="23"/>
      <c r="N111" s="23"/>
      <c r="O111" s="23"/>
      <c r="P111" s="23"/>
      <c r="Q111" s="23"/>
      <c r="R111" s="23"/>
      <c r="S111" s="23"/>
      <c r="T111" s="23"/>
      <c r="U111" s="23"/>
      <c r="V111" s="23"/>
      <c r="W111" s="23"/>
    </row>
    <row r="112" spans="1:29" s="4" customFormat="1" ht="50.1" customHeight="1">
      <c r="A112" s="312" t="str">
        <f>$A$5</f>
        <v>XXXXXXX</v>
      </c>
      <c r="B112" s="313"/>
      <c r="C112" s="314" t="s">
        <v>267</v>
      </c>
      <c r="D112" s="315"/>
      <c r="E112" s="282" t="str">
        <f>Base!$B$8</f>
        <v>Chantier ZZZZZZZZZZZZZZZZZZZZZ</v>
      </c>
      <c r="F112" s="377" t="str">
        <f>F35</f>
        <v xml:space="preserve"> DUPOND Victor</v>
      </c>
      <c r="G112" s="378"/>
      <c r="H112" s="378"/>
      <c r="I112" s="378"/>
      <c r="J112" s="378"/>
      <c r="K112" s="379"/>
      <c r="L112" s="233"/>
      <c r="M112" s="23"/>
      <c r="N112" s="23"/>
      <c r="O112" s="23"/>
      <c r="P112" s="23"/>
      <c r="Q112" s="23"/>
      <c r="R112" s="23"/>
      <c r="S112" s="23"/>
      <c r="T112" s="23"/>
      <c r="U112" s="23"/>
      <c r="V112" s="23"/>
      <c r="W112" s="23"/>
    </row>
    <row r="113" spans="1:23" s="4" customFormat="1" ht="50.1" customHeight="1" thickBot="1">
      <c r="A113" s="312" t="str">
        <f>$A$6</f>
        <v>YYYYYYY</v>
      </c>
      <c r="B113" s="313"/>
      <c r="C113" s="353" t="s">
        <v>266</v>
      </c>
      <c r="D113" s="354"/>
      <c r="E113" s="283">
        <f>Base!$B$2</f>
        <v>2015</v>
      </c>
      <c r="F113" s="380"/>
      <c r="G113" s="381"/>
      <c r="H113" s="381"/>
      <c r="I113" s="381"/>
      <c r="J113" s="381"/>
      <c r="K113" s="382"/>
      <c r="L113" s="233"/>
      <c r="M113" s="23"/>
      <c r="N113" s="23"/>
      <c r="O113" s="23"/>
      <c r="P113" s="23"/>
      <c r="Q113" s="23"/>
      <c r="R113" s="23"/>
      <c r="S113" s="23"/>
      <c r="T113" s="23"/>
      <c r="U113" s="23"/>
      <c r="V113" s="23"/>
      <c r="W113" s="23"/>
    </row>
    <row r="114" spans="1:23" ht="69.95" customHeight="1" thickBot="1">
      <c r="A114" s="342" t="s">
        <v>16</v>
      </c>
      <c r="B114" s="343"/>
      <c r="C114" s="343"/>
      <c r="D114" s="343"/>
      <c r="E114" s="344"/>
      <c r="F114" s="345" t="s">
        <v>21</v>
      </c>
      <c r="G114" s="346"/>
      <c r="H114" s="346"/>
      <c r="I114" s="335" t="str">
        <f>IF(F$28&lt;&gt;" ",F$28," ")</f>
        <v/>
      </c>
      <c r="J114" s="335"/>
      <c r="K114" s="14" t="s">
        <v>13</v>
      </c>
      <c r="M114" s="223" t="str">
        <f>IF(I115&lt;&gt;"",1," ")</f>
        <v xml:space="preserve"> </v>
      </c>
    </row>
    <row r="115" spans="1:23" ht="69.95" customHeight="1" thickBot="1">
      <c r="A115" s="327"/>
      <c r="B115" s="328"/>
      <c r="C115" s="328"/>
      <c r="D115" s="328"/>
      <c r="E115" s="329"/>
      <c r="F115" s="333" t="s">
        <v>22</v>
      </c>
      <c r="G115" s="334"/>
      <c r="H115" s="334"/>
      <c r="I115" s="335" t="str">
        <f>IF(F$70&lt;&gt;" ",F$70," ")</f>
        <v/>
      </c>
      <c r="J115" s="335"/>
      <c r="K115" s="21" t="s">
        <v>13</v>
      </c>
      <c r="M115" s="223">
        <f>IF(I116&lt;&gt;"",1," ")</f>
        <v>1</v>
      </c>
    </row>
    <row r="116" spans="1:23" ht="69.95" customHeight="1" thickBot="1">
      <c r="A116" s="327"/>
      <c r="B116" s="328"/>
      <c r="C116" s="328"/>
      <c r="D116" s="328"/>
      <c r="E116" s="329"/>
      <c r="F116" s="336" t="s">
        <v>23</v>
      </c>
      <c r="G116" s="337"/>
      <c r="H116" s="337"/>
      <c r="I116" s="338" t="str">
        <f>IF(F$105&lt;&gt;" ",F$105," ")</f>
        <v xml:space="preserve"> </v>
      </c>
      <c r="J116" s="338"/>
      <c r="K116" s="20" t="s">
        <v>13</v>
      </c>
      <c r="M116" s="223">
        <f>COUNT(M114:M115)</f>
        <v>1</v>
      </c>
    </row>
    <row r="117" spans="1:23" ht="60" customHeight="1" thickTop="1" thickBot="1">
      <c r="A117" s="330"/>
      <c r="B117" s="331"/>
      <c r="C117" s="331"/>
      <c r="D117" s="331"/>
      <c r="E117" s="332"/>
      <c r="F117" s="339" t="s">
        <v>17</v>
      </c>
      <c r="G117" s="340"/>
      <c r="H117" s="340"/>
      <c r="I117" s="341" t="str">
        <f>IF((SUM(I114:J116)&gt;0),MROUND((AVERAGE(I114:J116)+0.249),0.5),"")</f>
        <v/>
      </c>
      <c r="J117" s="341"/>
      <c r="K117" s="22" t="s">
        <v>13</v>
      </c>
    </row>
    <row r="118" spans="1:23" ht="50.1" customHeight="1" thickBot="1"/>
    <row r="119" spans="1:23" ht="50.1" customHeight="1" thickBot="1">
      <c r="A119" s="355" t="s">
        <v>0</v>
      </c>
      <c r="B119" s="356"/>
      <c r="C119" s="357" t="s">
        <v>4</v>
      </c>
      <c r="D119" s="358"/>
      <c r="E119" s="359"/>
      <c r="F119" s="360" t="s">
        <v>9</v>
      </c>
      <c r="G119" s="361"/>
      <c r="H119" s="361"/>
      <c r="I119" s="361"/>
      <c r="J119" s="361"/>
      <c r="K119" s="362"/>
    </row>
    <row r="120" spans="1:23" ht="50.1" customHeight="1" thickBot="1">
      <c r="A120" s="32" t="s">
        <v>34</v>
      </c>
      <c r="B120" s="13">
        <f>B2</f>
        <v>2015</v>
      </c>
      <c r="C120" s="363" t="s">
        <v>3</v>
      </c>
      <c r="D120" s="364"/>
      <c r="E120" s="364"/>
      <c r="F120" s="369" t="str">
        <f>F2</f>
        <v>Lycée De Lattre De Tassigny 
LA ROCHE SUR YON</v>
      </c>
      <c r="G120" s="370"/>
      <c r="H120" s="370"/>
      <c r="I120" s="370"/>
      <c r="J120" s="370"/>
      <c r="K120" s="371"/>
    </row>
    <row r="121" spans="1:23" s="4" customFormat="1" ht="39.75" customHeight="1" thickBot="1">
      <c r="A121" s="372" t="s">
        <v>1</v>
      </c>
      <c r="B121" s="373"/>
      <c r="C121" s="365"/>
      <c r="D121" s="366"/>
      <c r="E121" s="366"/>
      <c r="F121" s="369"/>
      <c r="G121" s="370"/>
      <c r="H121" s="370"/>
      <c r="I121" s="370"/>
      <c r="J121" s="370"/>
      <c r="K121" s="371"/>
      <c r="L121" s="233"/>
      <c r="M121" s="23"/>
      <c r="N121" s="23"/>
      <c r="O121" s="23"/>
      <c r="P121" s="23"/>
      <c r="Q121" s="23"/>
      <c r="R121" s="23"/>
      <c r="S121" s="23"/>
      <c r="T121" s="23"/>
      <c r="U121" s="23"/>
      <c r="V121" s="23"/>
      <c r="W121" s="23"/>
    </row>
    <row r="122" spans="1:23" s="4" customFormat="1" ht="50.1" customHeight="1" thickBot="1">
      <c r="A122" s="5" t="s">
        <v>11</v>
      </c>
      <c r="B122" s="15" t="s">
        <v>12</v>
      </c>
      <c r="C122" s="367"/>
      <c r="D122" s="368"/>
      <c r="E122" s="368"/>
      <c r="F122" s="374" t="s">
        <v>2</v>
      </c>
      <c r="G122" s="375"/>
      <c r="H122" s="375"/>
      <c r="I122" s="375"/>
      <c r="J122" s="375"/>
      <c r="K122" s="376"/>
      <c r="L122" s="233"/>
      <c r="M122" s="23"/>
      <c r="N122" s="23"/>
      <c r="O122" s="23"/>
      <c r="P122" s="23"/>
      <c r="Q122" s="23"/>
      <c r="R122" s="23"/>
      <c r="S122" s="23"/>
      <c r="T122" s="23"/>
      <c r="U122" s="23"/>
      <c r="V122" s="23"/>
      <c r="W122" s="23"/>
    </row>
    <row r="123" spans="1:23" s="4" customFormat="1" ht="50.1" customHeight="1">
      <c r="A123" s="312" t="str">
        <f>$A$5</f>
        <v>XXXXXXX</v>
      </c>
      <c r="B123" s="313"/>
      <c r="C123" s="314" t="s">
        <v>267</v>
      </c>
      <c r="D123" s="315"/>
      <c r="E123" s="282" t="str">
        <f>Base!$B$8</f>
        <v>Chantier ZZZZZZZZZZZZZZZZZZZZZ</v>
      </c>
      <c r="F123" s="347" t="str">
        <f>G5</f>
        <v xml:space="preserve"> DURAND Charles</v>
      </c>
      <c r="G123" s="348"/>
      <c r="H123" s="348"/>
      <c r="I123" s="348"/>
      <c r="J123" s="348"/>
      <c r="K123" s="349"/>
      <c r="L123" s="233"/>
      <c r="M123" s="23"/>
      <c r="N123" s="23"/>
      <c r="O123" s="23"/>
      <c r="P123" s="23"/>
      <c r="Q123" s="23"/>
      <c r="R123" s="23"/>
      <c r="S123" s="23"/>
      <c r="T123" s="23"/>
      <c r="U123" s="23"/>
      <c r="V123" s="23"/>
      <c r="W123" s="23"/>
    </row>
    <row r="124" spans="1:23" s="4" customFormat="1" ht="50.1" customHeight="1" thickBot="1">
      <c r="A124" s="312" t="str">
        <f>$A$6</f>
        <v>YYYYYYY</v>
      </c>
      <c r="B124" s="313"/>
      <c r="C124" s="353" t="s">
        <v>266</v>
      </c>
      <c r="D124" s="354"/>
      <c r="E124" s="283">
        <f>Base!$B$2</f>
        <v>2015</v>
      </c>
      <c r="F124" s="350"/>
      <c r="G124" s="351"/>
      <c r="H124" s="351"/>
      <c r="I124" s="351"/>
      <c r="J124" s="351"/>
      <c r="K124" s="352"/>
      <c r="L124" s="233"/>
      <c r="M124" s="23"/>
      <c r="N124" s="23"/>
      <c r="O124" s="23"/>
      <c r="P124" s="23"/>
      <c r="Q124" s="23"/>
      <c r="R124" s="23"/>
      <c r="S124" s="23"/>
      <c r="T124" s="23"/>
      <c r="U124" s="23"/>
      <c r="V124" s="23"/>
      <c r="W124" s="23"/>
    </row>
    <row r="125" spans="1:23" ht="69.95" customHeight="1" thickBot="1">
      <c r="A125" s="342" t="s">
        <v>16</v>
      </c>
      <c r="B125" s="343"/>
      <c r="C125" s="343"/>
      <c r="D125" s="343"/>
      <c r="E125" s="344"/>
      <c r="F125" s="345" t="s">
        <v>21</v>
      </c>
      <c r="G125" s="346"/>
      <c r="H125" s="346"/>
      <c r="I125" s="335" t="str">
        <f>IF(G$28&lt;&gt;" ",G$28," ")</f>
        <v/>
      </c>
      <c r="J125" s="335"/>
      <c r="K125" s="14" t="s">
        <v>13</v>
      </c>
      <c r="M125" s="223" t="str">
        <f>IF(I126&lt;&gt;"",1," ")</f>
        <v xml:space="preserve"> </v>
      </c>
    </row>
    <row r="126" spans="1:23" ht="69.95" customHeight="1" thickBot="1">
      <c r="A126" s="327"/>
      <c r="B126" s="328"/>
      <c r="C126" s="328"/>
      <c r="D126" s="328"/>
      <c r="E126" s="329"/>
      <c r="F126" s="333" t="s">
        <v>22</v>
      </c>
      <c r="G126" s="334"/>
      <c r="H126" s="334"/>
      <c r="I126" s="335" t="str">
        <f>IF(G$70&lt;&gt;" ",G$70," ")</f>
        <v/>
      </c>
      <c r="J126" s="335"/>
      <c r="K126" s="21" t="s">
        <v>13</v>
      </c>
      <c r="M126" s="223">
        <f>IF(I127&lt;&gt;"",1," ")</f>
        <v>1</v>
      </c>
    </row>
    <row r="127" spans="1:23" ht="69.95" customHeight="1" thickBot="1">
      <c r="A127" s="327"/>
      <c r="B127" s="328"/>
      <c r="C127" s="328"/>
      <c r="D127" s="328"/>
      <c r="E127" s="329"/>
      <c r="F127" s="336" t="s">
        <v>23</v>
      </c>
      <c r="G127" s="337"/>
      <c r="H127" s="337"/>
      <c r="I127" s="338" t="str">
        <f>IF(G$105&lt;&gt;" ",G$105," ")</f>
        <v xml:space="preserve"> </v>
      </c>
      <c r="J127" s="338"/>
      <c r="K127" s="20" t="s">
        <v>13</v>
      </c>
      <c r="M127" s="223">
        <f>COUNT(M125:M126)</f>
        <v>1</v>
      </c>
    </row>
    <row r="128" spans="1:23" ht="60" customHeight="1" thickTop="1" thickBot="1">
      <c r="A128" s="330"/>
      <c r="B128" s="331"/>
      <c r="C128" s="331"/>
      <c r="D128" s="331"/>
      <c r="E128" s="332"/>
      <c r="F128" s="339" t="s">
        <v>17</v>
      </c>
      <c r="G128" s="340"/>
      <c r="H128" s="340"/>
      <c r="I128" s="341" t="str">
        <f>IF((SUM(I125:J127)&gt;0),MROUND((AVERAGE(I125:J127)+0.249),0.5),"")</f>
        <v/>
      </c>
      <c r="J128" s="341"/>
      <c r="K128" s="22" t="s">
        <v>13</v>
      </c>
    </row>
    <row r="129" spans="1:23" ht="50.1" customHeight="1" thickBot="1"/>
    <row r="130" spans="1:23" ht="50.1" customHeight="1" thickBot="1">
      <c r="A130" s="355" t="s">
        <v>0</v>
      </c>
      <c r="B130" s="356"/>
      <c r="C130" s="357" t="s">
        <v>4</v>
      </c>
      <c r="D130" s="358"/>
      <c r="E130" s="359"/>
      <c r="F130" s="360" t="s">
        <v>9</v>
      </c>
      <c r="G130" s="361"/>
      <c r="H130" s="361"/>
      <c r="I130" s="361"/>
      <c r="J130" s="361"/>
      <c r="K130" s="362"/>
    </row>
    <row r="131" spans="1:23" ht="50.1" customHeight="1" thickBot="1">
      <c r="A131" s="32" t="s">
        <v>34</v>
      </c>
      <c r="B131" s="13">
        <f>B2</f>
        <v>2015</v>
      </c>
      <c r="C131" s="363" t="s">
        <v>3</v>
      </c>
      <c r="D131" s="364"/>
      <c r="E131" s="364"/>
      <c r="F131" s="369" t="str">
        <f>F2</f>
        <v>Lycée De Lattre De Tassigny 
LA ROCHE SUR YON</v>
      </c>
      <c r="G131" s="370"/>
      <c r="H131" s="370"/>
      <c r="I131" s="370"/>
      <c r="J131" s="370"/>
      <c r="K131" s="371"/>
    </row>
    <row r="132" spans="1:23" s="4" customFormat="1" ht="39.75" customHeight="1" thickBot="1">
      <c r="A132" s="372" t="s">
        <v>1</v>
      </c>
      <c r="B132" s="373"/>
      <c r="C132" s="365"/>
      <c r="D132" s="366"/>
      <c r="E132" s="366"/>
      <c r="F132" s="369"/>
      <c r="G132" s="370"/>
      <c r="H132" s="370"/>
      <c r="I132" s="370"/>
      <c r="J132" s="370"/>
      <c r="K132" s="371"/>
      <c r="L132" s="233"/>
      <c r="M132" s="23"/>
      <c r="N132" s="23"/>
      <c r="O132" s="23"/>
      <c r="P132" s="23"/>
      <c r="Q132" s="23"/>
      <c r="R132" s="23"/>
      <c r="S132" s="23"/>
      <c r="T132" s="23"/>
      <c r="U132" s="23"/>
      <c r="V132" s="23"/>
      <c r="W132" s="23"/>
    </row>
    <row r="133" spans="1:23" s="4" customFormat="1" ht="50.1" customHeight="1" thickBot="1">
      <c r="A133" s="5" t="s">
        <v>11</v>
      </c>
      <c r="B133" s="15" t="s">
        <v>12</v>
      </c>
      <c r="C133" s="367"/>
      <c r="D133" s="368"/>
      <c r="E133" s="368"/>
      <c r="F133" s="374" t="s">
        <v>2</v>
      </c>
      <c r="G133" s="375"/>
      <c r="H133" s="375"/>
      <c r="I133" s="375"/>
      <c r="J133" s="375"/>
      <c r="K133" s="376"/>
      <c r="L133" s="233"/>
      <c r="M133" s="23"/>
      <c r="N133" s="23"/>
      <c r="O133" s="23"/>
      <c r="P133" s="23"/>
      <c r="Q133" s="23"/>
      <c r="R133" s="23"/>
      <c r="S133" s="23"/>
      <c r="T133" s="23"/>
      <c r="U133" s="23"/>
      <c r="V133" s="23"/>
      <c r="W133" s="23"/>
    </row>
    <row r="134" spans="1:23" s="4" customFormat="1" ht="50.1" customHeight="1">
      <c r="A134" s="312" t="str">
        <f>$A$5</f>
        <v>XXXXXXX</v>
      </c>
      <c r="B134" s="313"/>
      <c r="C134" s="314" t="s">
        <v>267</v>
      </c>
      <c r="D134" s="315"/>
      <c r="E134" s="282" t="str">
        <f>Base!$B$8</f>
        <v>Chantier ZZZZZZZZZZZZZZZZZZZZZ</v>
      </c>
      <c r="F134" s="347" t="str">
        <f>H5</f>
        <v xml:space="preserve"> DUPOND Jean</v>
      </c>
      <c r="G134" s="348"/>
      <c r="H134" s="348"/>
      <c r="I134" s="348"/>
      <c r="J134" s="348"/>
      <c r="K134" s="349"/>
      <c r="L134" s="233"/>
      <c r="M134" s="23"/>
      <c r="N134" s="23"/>
      <c r="O134" s="23"/>
      <c r="P134" s="23"/>
      <c r="Q134" s="23"/>
      <c r="R134" s="23"/>
      <c r="S134" s="23"/>
      <c r="T134" s="23"/>
      <c r="U134" s="23"/>
      <c r="V134" s="23"/>
      <c r="W134" s="23"/>
    </row>
    <row r="135" spans="1:23" s="4" customFormat="1" ht="50.1" customHeight="1" thickBot="1">
      <c r="A135" s="312" t="str">
        <f>$A$6</f>
        <v>YYYYYYY</v>
      </c>
      <c r="B135" s="313"/>
      <c r="C135" s="353" t="s">
        <v>266</v>
      </c>
      <c r="D135" s="354"/>
      <c r="E135" s="283">
        <f>Base!$B$2</f>
        <v>2015</v>
      </c>
      <c r="F135" s="350"/>
      <c r="G135" s="351"/>
      <c r="H135" s="351"/>
      <c r="I135" s="351"/>
      <c r="J135" s="351"/>
      <c r="K135" s="352"/>
      <c r="L135" s="233"/>
      <c r="M135" s="23"/>
      <c r="N135" s="23"/>
      <c r="O135" s="23"/>
      <c r="P135" s="23"/>
      <c r="Q135" s="23"/>
      <c r="R135" s="23"/>
      <c r="S135" s="23"/>
      <c r="T135" s="23"/>
      <c r="U135" s="23"/>
      <c r="V135" s="23"/>
      <c r="W135" s="23"/>
    </row>
    <row r="136" spans="1:23" ht="69.95" customHeight="1" thickBot="1">
      <c r="A136" s="342" t="s">
        <v>16</v>
      </c>
      <c r="B136" s="343"/>
      <c r="C136" s="343"/>
      <c r="D136" s="343"/>
      <c r="E136" s="344"/>
      <c r="F136" s="345" t="s">
        <v>21</v>
      </c>
      <c r="G136" s="346"/>
      <c r="H136" s="346"/>
      <c r="I136" s="335" t="str">
        <f>IF(H$28&lt;&gt;" ",H$28," ")</f>
        <v/>
      </c>
      <c r="J136" s="335"/>
      <c r="K136" s="14" t="s">
        <v>13</v>
      </c>
      <c r="M136" s="223" t="str">
        <f>IF(I137&lt;&gt;"",1," ")</f>
        <v xml:space="preserve"> </v>
      </c>
    </row>
    <row r="137" spans="1:23" ht="69.95" customHeight="1" thickBot="1">
      <c r="A137" s="327"/>
      <c r="B137" s="328"/>
      <c r="C137" s="328"/>
      <c r="D137" s="328"/>
      <c r="E137" s="329"/>
      <c r="F137" s="333" t="s">
        <v>22</v>
      </c>
      <c r="G137" s="334"/>
      <c r="H137" s="334"/>
      <c r="I137" s="335" t="str">
        <f>IF(H$70&lt;&gt;" ",H$70," ")</f>
        <v/>
      </c>
      <c r="J137" s="335"/>
      <c r="K137" s="21" t="s">
        <v>13</v>
      </c>
      <c r="M137" s="223">
        <f>IF(I138&lt;&gt;"",1," ")</f>
        <v>1</v>
      </c>
    </row>
    <row r="138" spans="1:23" ht="69.95" customHeight="1" thickBot="1">
      <c r="A138" s="327"/>
      <c r="B138" s="328"/>
      <c r="C138" s="328"/>
      <c r="D138" s="328"/>
      <c r="E138" s="329"/>
      <c r="F138" s="336" t="s">
        <v>23</v>
      </c>
      <c r="G138" s="337"/>
      <c r="H138" s="337"/>
      <c r="I138" s="338" t="str">
        <f>IF(H$105&lt;&gt;" ",H$105," ")</f>
        <v xml:space="preserve"> </v>
      </c>
      <c r="J138" s="338"/>
      <c r="K138" s="20" t="s">
        <v>13</v>
      </c>
      <c r="M138" s="223">
        <f>COUNT(M136:M137)</f>
        <v>1</v>
      </c>
    </row>
    <row r="139" spans="1:23" ht="60" customHeight="1" thickTop="1" thickBot="1">
      <c r="A139" s="330"/>
      <c r="B139" s="331"/>
      <c r="C139" s="331"/>
      <c r="D139" s="331"/>
      <c r="E139" s="332"/>
      <c r="F139" s="339" t="s">
        <v>17</v>
      </c>
      <c r="G139" s="340"/>
      <c r="H139" s="340"/>
      <c r="I139" s="341" t="str">
        <f>IF((SUM(I136:J138)&gt;0),MROUND((AVERAGE(I136:J138)+0.249),0.5),"")</f>
        <v/>
      </c>
      <c r="J139" s="341"/>
      <c r="K139" s="22" t="s">
        <v>13</v>
      </c>
    </row>
    <row r="140" spans="1:23" ht="50.1" customHeight="1" thickBot="1"/>
    <row r="141" spans="1:23" ht="50.1" customHeight="1" thickBot="1">
      <c r="A141" s="355" t="s">
        <v>0</v>
      </c>
      <c r="B141" s="356"/>
      <c r="C141" s="357" t="s">
        <v>4</v>
      </c>
      <c r="D141" s="358"/>
      <c r="E141" s="359"/>
      <c r="F141" s="360" t="s">
        <v>9</v>
      </c>
      <c r="G141" s="361"/>
      <c r="H141" s="361"/>
      <c r="I141" s="361"/>
      <c r="J141" s="361"/>
      <c r="K141" s="362"/>
    </row>
    <row r="142" spans="1:23" ht="50.1" customHeight="1" thickBot="1">
      <c r="A142" s="32" t="s">
        <v>34</v>
      </c>
      <c r="B142" s="13">
        <f>B2</f>
        <v>2015</v>
      </c>
      <c r="C142" s="363" t="s">
        <v>3</v>
      </c>
      <c r="D142" s="364"/>
      <c r="E142" s="364"/>
      <c r="F142" s="369" t="str">
        <f>F2</f>
        <v>Lycée De Lattre De Tassigny 
LA ROCHE SUR YON</v>
      </c>
      <c r="G142" s="370"/>
      <c r="H142" s="370"/>
      <c r="I142" s="370"/>
      <c r="J142" s="370"/>
      <c r="K142" s="371"/>
    </row>
    <row r="143" spans="1:23" s="4" customFormat="1" ht="39.75" customHeight="1" thickBot="1">
      <c r="A143" s="372" t="s">
        <v>1</v>
      </c>
      <c r="B143" s="373"/>
      <c r="C143" s="365"/>
      <c r="D143" s="366"/>
      <c r="E143" s="366"/>
      <c r="F143" s="369"/>
      <c r="G143" s="370"/>
      <c r="H143" s="370"/>
      <c r="I143" s="370"/>
      <c r="J143" s="370"/>
      <c r="K143" s="371"/>
      <c r="L143" s="233"/>
      <c r="M143" s="23"/>
      <c r="N143" s="23"/>
      <c r="O143" s="23"/>
      <c r="P143" s="23"/>
      <c r="Q143" s="23"/>
      <c r="R143" s="23"/>
      <c r="S143" s="23"/>
      <c r="T143" s="23"/>
      <c r="U143" s="23"/>
      <c r="V143" s="23"/>
      <c r="W143" s="23"/>
    </row>
    <row r="144" spans="1:23" s="4" customFormat="1" ht="50.1" customHeight="1" thickBot="1">
      <c r="A144" s="5" t="s">
        <v>11</v>
      </c>
      <c r="B144" s="15" t="s">
        <v>12</v>
      </c>
      <c r="C144" s="367"/>
      <c r="D144" s="368"/>
      <c r="E144" s="368"/>
      <c r="F144" s="374" t="s">
        <v>2</v>
      </c>
      <c r="G144" s="375"/>
      <c r="H144" s="375"/>
      <c r="I144" s="375"/>
      <c r="J144" s="375"/>
      <c r="K144" s="376"/>
      <c r="L144" s="233"/>
      <c r="M144" s="23"/>
      <c r="N144" s="23"/>
      <c r="O144" s="23"/>
      <c r="P144" s="23"/>
      <c r="Q144" s="23"/>
      <c r="R144" s="23"/>
      <c r="S144" s="23"/>
      <c r="T144" s="23"/>
      <c r="U144" s="23"/>
      <c r="V144" s="23"/>
      <c r="W144" s="23"/>
    </row>
    <row r="145" spans="1:23" s="4" customFormat="1" ht="50.1" customHeight="1">
      <c r="A145" s="312" t="str">
        <f>$A$5</f>
        <v>XXXXXXX</v>
      </c>
      <c r="B145" s="313"/>
      <c r="C145" s="314" t="s">
        <v>267</v>
      </c>
      <c r="D145" s="315"/>
      <c r="E145" s="282" t="str">
        <f>Base!$B$8</f>
        <v>Chantier ZZZZZZZZZZZZZZZZZZZZZ</v>
      </c>
      <c r="F145" s="347" t="str">
        <f>I5</f>
        <v xml:space="preserve"> DURAND Serge</v>
      </c>
      <c r="G145" s="348"/>
      <c r="H145" s="348"/>
      <c r="I145" s="348"/>
      <c r="J145" s="348"/>
      <c r="K145" s="349"/>
      <c r="L145" s="233"/>
      <c r="M145" s="23"/>
      <c r="N145" s="23"/>
      <c r="O145" s="23"/>
      <c r="P145" s="23"/>
      <c r="Q145" s="23"/>
      <c r="R145" s="23"/>
      <c r="S145" s="23"/>
      <c r="T145" s="23"/>
      <c r="U145" s="23"/>
      <c r="V145" s="23"/>
      <c r="W145" s="23"/>
    </row>
    <row r="146" spans="1:23" s="4" customFormat="1" ht="50.1" customHeight="1" thickBot="1">
      <c r="A146" s="312" t="str">
        <f>$A$6</f>
        <v>YYYYYYY</v>
      </c>
      <c r="B146" s="313"/>
      <c r="C146" s="353" t="s">
        <v>266</v>
      </c>
      <c r="D146" s="354"/>
      <c r="E146" s="283">
        <f>Base!$B$2</f>
        <v>2015</v>
      </c>
      <c r="F146" s="350"/>
      <c r="G146" s="351"/>
      <c r="H146" s="351"/>
      <c r="I146" s="351"/>
      <c r="J146" s="351"/>
      <c r="K146" s="352"/>
      <c r="L146" s="233"/>
      <c r="M146" s="23"/>
      <c r="N146" s="23"/>
      <c r="O146" s="23"/>
      <c r="P146" s="23"/>
      <c r="Q146" s="23"/>
      <c r="R146" s="23"/>
      <c r="S146" s="23"/>
      <c r="T146" s="23"/>
      <c r="U146" s="23"/>
      <c r="V146" s="23"/>
      <c r="W146" s="23"/>
    </row>
    <row r="147" spans="1:23" ht="69.95" customHeight="1" thickBot="1">
      <c r="A147" s="342" t="s">
        <v>16</v>
      </c>
      <c r="B147" s="343"/>
      <c r="C147" s="343"/>
      <c r="D147" s="343"/>
      <c r="E147" s="344"/>
      <c r="F147" s="345" t="s">
        <v>21</v>
      </c>
      <c r="G147" s="346"/>
      <c r="H147" s="346"/>
      <c r="I147" s="335" t="str">
        <f>IF(I$28&lt;&gt;" ",I$28," ")</f>
        <v/>
      </c>
      <c r="J147" s="335"/>
      <c r="K147" s="14" t="s">
        <v>13</v>
      </c>
      <c r="M147" s="223" t="str">
        <f>IF(I148&lt;&gt;"",1," ")</f>
        <v xml:space="preserve"> </v>
      </c>
    </row>
    <row r="148" spans="1:23" ht="69.95" customHeight="1" thickBot="1">
      <c r="A148" s="327"/>
      <c r="B148" s="328"/>
      <c r="C148" s="328"/>
      <c r="D148" s="328"/>
      <c r="E148" s="329"/>
      <c r="F148" s="333" t="s">
        <v>22</v>
      </c>
      <c r="G148" s="334"/>
      <c r="H148" s="334"/>
      <c r="I148" s="335" t="str">
        <f>IF(I$70&lt;&gt;" ",I$70," ")</f>
        <v/>
      </c>
      <c r="J148" s="335"/>
      <c r="K148" s="21" t="s">
        <v>13</v>
      </c>
      <c r="M148" s="223">
        <f>IF(I149&lt;&gt;"",1," ")</f>
        <v>1</v>
      </c>
    </row>
    <row r="149" spans="1:23" ht="69.95" customHeight="1" thickBot="1">
      <c r="A149" s="327"/>
      <c r="B149" s="328"/>
      <c r="C149" s="328"/>
      <c r="D149" s="328"/>
      <c r="E149" s="329"/>
      <c r="F149" s="336" t="s">
        <v>23</v>
      </c>
      <c r="G149" s="337"/>
      <c r="H149" s="337"/>
      <c r="I149" s="338" t="str">
        <f>IF(I$105&lt;&gt;" ",I$105," ")</f>
        <v xml:space="preserve"> </v>
      </c>
      <c r="J149" s="338"/>
      <c r="K149" s="20" t="s">
        <v>13</v>
      </c>
      <c r="M149" s="223">
        <f>COUNT(M147:M148)</f>
        <v>1</v>
      </c>
    </row>
    <row r="150" spans="1:23" ht="60" customHeight="1" thickTop="1" thickBot="1">
      <c r="A150" s="330"/>
      <c r="B150" s="331"/>
      <c r="C150" s="331"/>
      <c r="D150" s="331"/>
      <c r="E150" s="332"/>
      <c r="F150" s="339" t="s">
        <v>17</v>
      </c>
      <c r="G150" s="340"/>
      <c r="H150" s="340"/>
      <c r="I150" s="341" t="str">
        <f>IF((SUM(I147:J149)&gt;0),MROUND((AVERAGE(I147:J149)+0.249),0.5),"")</f>
        <v/>
      </c>
      <c r="J150" s="341"/>
      <c r="K150" s="22" t="s">
        <v>13</v>
      </c>
    </row>
    <row r="151" spans="1:23" ht="50.1" customHeight="1" thickBot="1"/>
    <row r="152" spans="1:23" ht="50.1" customHeight="1" thickBot="1">
      <c r="A152" s="355" t="s">
        <v>0</v>
      </c>
      <c r="B152" s="356"/>
      <c r="C152" s="357" t="s">
        <v>4</v>
      </c>
      <c r="D152" s="358"/>
      <c r="E152" s="359"/>
      <c r="F152" s="360" t="s">
        <v>9</v>
      </c>
      <c r="G152" s="361"/>
      <c r="H152" s="361"/>
      <c r="I152" s="361"/>
      <c r="J152" s="361"/>
      <c r="K152" s="362"/>
    </row>
    <row r="153" spans="1:23" ht="50.1" customHeight="1" thickBot="1">
      <c r="A153" s="32" t="s">
        <v>34</v>
      </c>
      <c r="B153" s="13">
        <f>B2</f>
        <v>2015</v>
      </c>
      <c r="C153" s="363" t="s">
        <v>3</v>
      </c>
      <c r="D153" s="364"/>
      <c r="E153" s="364"/>
      <c r="F153" s="369" t="str">
        <f>F2</f>
        <v>Lycée De Lattre De Tassigny 
LA ROCHE SUR YON</v>
      </c>
      <c r="G153" s="370"/>
      <c r="H153" s="370"/>
      <c r="I153" s="370"/>
      <c r="J153" s="370"/>
      <c r="K153" s="371"/>
    </row>
    <row r="154" spans="1:23" s="4" customFormat="1" ht="39.75" customHeight="1" thickBot="1">
      <c r="A154" s="372" t="s">
        <v>1</v>
      </c>
      <c r="B154" s="373"/>
      <c r="C154" s="365"/>
      <c r="D154" s="366"/>
      <c r="E154" s="366"/>
      <c r="F154" s="369"/>
      <c r="G154" s="370"/>
      <c r="H154" s="370"/>
      <c r="I154" s="370"/>
      <c r="J154" s="370"/>
      <c r="K154" s="371"/>
      <c r="L154" s="233"/>
      <c r="M154" s="23"/>
      <c r="N154" s="23"/>
      <c r="O154" s="23"/>
      <c r="P154" s="23"/>
      <c r="Q154" s="23"/>
      <c r="R154" s="23"/>
      <c r="S154" s="23"/>
      <c r="T154" s="23"/>
      <c r="U154" s="23"/>
      <c r="V154" s="23"/>
      <c r="W154" s="23"/>
    </row>
    <row r="155" spans="1:23" s="4" customFormat="1" ht="50.1" customHeight="1" thickBot="1">
      <c r="A155" s="5" t="s">
        <v>11</v>
      </c>
      <c r="B155" s="15" t="s">
        <v>12</v>
      </c>
      <c r="C155" s="367"/>
      <c r="D155" s="368"/>
      <c r="E155" s="368"/>
      <c r="F155" s="374" t="s">
        <v>2</v>
      </c>
      <c r="G155" s="375"/>
      <c r="H155" s="375"/>
      <c r="I155" s="375"/>
      <c r="J155" s="375"/>
      <c r="K155" s="376"/>
      <c r="L155" s="233"/>
      <c r="M155" s="23"/>
      <c r="N155" s="23"/>
      <c r="O155" s="23"/>
      <c r="P155" s="23"/>
      <c r="Q155" s="23"/>
      <c r="R155" s="23"/>
      <c r="S155" s="23"/>
      <c r="T155" s="23"/>
      <c r="U155" s="23"/>
      <c r="V155" s="23"/>
      <c r="W155" s="23"/>
    </row>
    <row r="156" spans="1:23" s="4" customFormat="1" ht="50.1" customHeight="1">
      <c r="A156" s="312" t="str">
        <f>$A$5</f>
        <v>XXXXXXX</v>
      </c>
      <c r="B156" s="313"/>
      <c r="C156" s="314" t="s">
        <v>267</v>
      </c>
      <c r="D156" s="315"/>
      <c r="E156" s="282" t="str">
        <f>Base!$B$8</f>
        <v>Chantier ZZZZZZZZZZZZZZZZZZZZZ</v>
      </c>
      <c r="F156" s="347" t="str">
        <f>J5</f>
        <v xml:space="preserve">  </v>
      </c>
      <c r="G156" s="348"/>
      <c r="H156" s="348"/>
      <c r="I156" s="348"/>
      <c r="J156" s="348"/>
      <c r="K156" s="349"/>
      <c r="L156" s="233"/>
      <c r="M156" s="23"/>
      <c r="N156" s="23"/>
      <c r="O156" s="23"/>
      <c r="P156" s="23"/>
      <c r="Q156" s="23"/>
      <c r="R156" s="23"/>
      <c r="S156" s="23"/>
      <c r="T156" s="23"/>
      <c r="U156" s="23"/>
      <c r="V156" s="23"/>
      <c r="W156" s="23"/>
    </row>
    <row r="157" spans="1:23" s="4" customFormat="1" ht="50.1" customHeight="1" thickBot="1">
      <c r="A157" s="312" t="str">
        <f>$A$6</f>
        <v>YYYYYYY</v>
      </c>
      <c r="B157" s="313"/>
      <c r="C157" s="353" t="s">
        <v>266</v>
      </c>
      <c r="D157" s="354"/>
      <c r="E157" s="283">
        <f>Base!$B$2</f>
        <v>2015</v>
      </c>
      <c r="F157" s="350"/>
      <c r="G157" s="351"/>
      <c r="H157" s="351"/>
      <c r="I157" s="351"/>
      <c r="J157" s="351"/>
      <c r="K157" s="352"/>
      <c r="L157" s="233"/>
      <c r="M157" s="23"/>
      <c r="N157" s="23"/>
      <c r="O157" s="23"/>
      <c r="P157" s="23"/>
      <c r="Q157" s="23"/>
      <c r="R157" s="23"/>
      <c r="S157" s="23"/>
      <c r="T157" s="23"/>
      <c r="U157" s="23"/>
      <c r="V157" s="23"/>
      <c r="W157" s="23"/>
    </row>
    <row r="158" spans="1:23" ht="69.95" customHeight="1" thickBot="1">
      <c r="A158" s="342" t="s">
        <v>16</v>
      </c>
      <c r="B158" s="343"/>
      <c r="C158" s="343"/>
      <c r="D158" s="343"/>
      <c r="E158" s="344"/>
      <c r="F158" s="345" t="s">
        <v>21</v>
      </c>
      <c r="G158" s="346"/>
      <c r="H158" s="346"/>
      <c r="I158" s="335" t="str">
        <f>IF(J$28&lt;&gt;" ",J$28," ")</f>
        <v/>
      </c>
      <c r="J158" s="335"/>
      <c r="K158" s="14" t="s">
        <v>13</v>
      </c>
      <c r="M158" s="223" t="str">
        <f>IF(I159&lt;&gt;"",1," ")</f>
        <v xml:space="preserve"> </v>
      </c>
    </row>
    <row r="159" spans="1:23" ht="69.95" customHeight="1" thickBot="1">
      <c r="A159" s="327"/>
      <c r="B159" s="328"/>
      <c r="C159" s="328"/>
      <c r="D159" s="328"/>
      <c r="E159" s="329"/>
      <c r="F159" s="333" t="s">
        <v>22</v>
      </c>
      <c r="G159" s="334"/>
      <c r="H159" s="334"/>
      <c r="I159" s="335" t="str">
        <f>IF(J$70&lt;&gt;" ",J$70," ")</f>
        <v/>
      </c>
      <c r="J159" s="335"/>
      <c r="K159" s="21" t="s">
        <v>13</v>
      </c>
      <c r="M159" s="223">
        <f>IF(I160&lt;&gt;"",1," ")</f>
        <v>1</v>
      </c>
    </row>
    <row r="160" spans="1:23" ht="69.95" customHeight="1" thickBot="1">
      <c r="A160" s="327"/>
      <c r="B160" s="328"/>
      <c r="C160" s="328"/>
      <c r="D160" s="328"/>
      <c r="E160" s="329"/>
      <c r="F160" s="336" t="s">
        <v>23</v>
      </c>
      <c r="G160" s="337"/>
      <c r="H160" s="337"/>
      <c r="I160" s="338" t="str">
        <f>IF(J$105&lt;&gt;" ",J$105," ")</f>
        <v xml:space="preserve"> </v>
      </c>
      <c r="J160" s="338"/>
      <c r="K160" s="20" t="s">
        <v>13</v>
      </c>
      <c r="M160" s="223">
        <f>COUNT(M158:M159)</f>
        <v>1</v>
      </c>
    </row>
    <row r="161" spans="1:11" ht="60" customHeight="1" thickTop="1" thickBot="1">
      <c r="A161" s="330"/>
      <c r="B161" s="331"/>
      <c r="C161" s="331"/>
      <c r="D161" s="331"/>
      <c r="E161" s="332"/>
      <c r="F161" s="339" t="s">
        <v>17</v>
      </c>
      <c r="G161" s="340"/>
      <c r="H161" s="340"/>
      <c r="I161" s="341" t="str">
        <f>IF((SUM(I158:J160)&gt;0),MROUND((AVERAGE(I158:J160)+0.249),0.5),"")</f>
        <v/>
      </c>
      <c r="J161" s="341"/>
      <c r="K161" s="22" t="s">
        <v>13</v>
      </c>
    </row>
    <row r="162" spans="1:11" ht="67.5" customHeight="1" thickBot="1"/>
    <row r="163" spans="1:11" ht="60.75" thickBot="1">
      <c r="E163" s="121"/>
      <c r="F163" s="122"/>
      <c r="G163" s="123" t="s">
        <v>88</v>
      </c>
      <c r="H163" s="124"/>
      <c r="I163" s="324" t="e">
        <f>AVERAGE(I161,I150,I139,I128,I117)</f>
        <v>#DIV/0!</v>
      </c>
      <c r="J163" s="325"/>
      <c r="K163" s="326"/>
    </row>
  </sheetData>
  <mergeCells count="260">
    <mergeCell ref="A106:K106"/>
    <mergeCell ref="A1:B1"/>
    <mergeCell ref="C1:E1"/>
    <mergeCell ref="F1:K1"/>
    <mergeCell ref="C2:E4"/>
    <mergeCell ref="F2:K3"/>
    <mergeCell ref="A3:B3"/>
    <mergeCell ref="F4:J4"/>
    <mergeCell ref="K4:K8"/>
    <mergeCell ref="F5:F8"/>
    <mergeCell ref="G5:G8"/>
    <mergeCell ref="H5:H8"/>
    <mergeCell ref="I5:I8"/>
    <mergeCell ref="J5:J8"/>
    <mergeCell ref="A7:E7"/>
    <mergeCell ref="B8:D8"/>
    <mergeCell ref="F21:K21"/>
    <mergeCell ref="B20:D20"/>
    <mergeCell ref="A9:E9"/>
    <mergeCell ref="F9:K9"/>
    <mergeCell ref="A10:A14"/>
    <mergeCell ref="B10:D10"/>
    <mergeCell ref="B11:D12"/>
    <mergeCell ref="B13:D14"/>
    <mergeCell ref="A15:E15"/>
    <mergeCell ref="F15:K15"/>
    <mergeCell ref="A16:A20"/>
    <mergeCell ref="B16:D17"/>
    <mergeCell ref="B18:D18"/>
    <mergeCell ref="B19:D19"/>
    <mergeCell ref="A22:A27"/>
    <mergeCell ref="B22:D25"/>
    <mergeCell ref="B26:D26"/>
    <mergeCell ref="B27:D27"/>
    <mergeCell ref="A21:E21"/>
    <mergeCell ref="I35:I38"/>
    <mergeCell ref="J35:J38"/>
    <mergeCell ref="A31:B31"/>
    <mergeCell ref="C31:E31"/>
    <mergeCell ref="A28:B28"/>
    <mergeCell ref="C28:E28"/>
    <mergeCell ref="A29:K29"/>
    <mergeCell ref="F31:K31"/>
    <mergeCell ref="B45:D46"/>
    <mergeCell ref="B47:D49"/>
    <mergeCell ref="C32:E34"/>
    <mergeCell ref="F32:K33"/>
    <mergeCell ref="A33:B33"/>
    <mergeCell ref="F34:J34"/>
    <mergeCell ref="K34:K38"/>
    <mergeCell ref="F35:F38"/>
    <mergeCell ref="G35:G38"/>
    <mergeCell ref="H35:H38"/>
    <mergeCell ref="A113:B113"/>
    <mergeCell ref="C113:D113"/>
    <mergeCell ref="F122:K122"/>
    <mergeCell ref="A37:E37"/>
    <mergeCell ref="B38:D38"/>
    <mergeCell ref="A39:E39"/>
    <mergeCell ref="F39:K39"/>
    <mergeCell ref="A40:A49"/>
    <mergeCell ref="B40:D41"/>
    <mergeCell ref="B42:D44"/>
    <mergeCell ref="A50:E50"/>
    <mergeCell ref="F50:K50"/>
    <mergeCell ref="B88:D91"/>
    <mergeCell ref="C5:D5"/>
    <mergeCell ref="C6:D6"/>
    <mergeCell ref="C36:D36"/>
    <mergeCell ref="C78:D78"/>
    <mergeCell ref="A35:B35"/>
    <mergeCell ref="A36:B36"/>
    <mergeCell ref="A77:B77"/>
    <mergeCell ref="A51:A69"/>
    <mergeCell ref="B59:D63"/>
    <mergeCell ref="B64:D66"/>
    <mergeCell ref="B67:D69"/>
    <mergeCell ref="B51:D54"/>
    <mergeCell ref="B55:D58"/>
    <mergeCell ref="H77:H80"/>
    <mergeCell ref="A70:B70"/>
    <mergeCell ref="C70:E70"/>
    <mergeCell ref="A73:B73"/>
    <mergeCell ref="C73:E73"/>
    <mergeCell ref="F73:K73"/>
    <mergeCell ref="A71:K71"/>
    <mergeCell ref="A78:B78"/>
    <mergeCell ref="C77:D77"/>
    <mergeCell ref="A92:E92"/>
    <mergeCell ref="F92:K92"/>
    <mergeCell ref="C74:E76"/>
    <mergeCell ref="F74:K75"/>
    <mergeCell ref="A75:B75"/>
    <mergeCell ref="F76:J76"/>
    <mergeCell ref="K76:K80"/>
    <mergeCell ref="F77:F80"/>
    <mergeCell ref="G77:G80"/>
    <mergeCell ref="A93:A97"/>
    <mergeCell ref="B93:D97"/>
    <mergeCell ref="A79:E79"/>
    <mergeCell ref="B80:D80"/>
    <mergeCell ref="A81:E81"/>
    <mergeCell ref="F81:K81"/>
    <mergeCell ref="A82:A91"/>
    <mergeCell ref="I77:I80"/>
    <mergeCell ref="J77:J80"/>
    <mergeCell ref="B83:D87"/>
    <mergeCell ref="A98:E98"/>
    <mergeCell ref="F98:K98"/>
    <mergeCell ref="A99:A104"/>
    <mergeCell ref="B99:D104"/>
    <mergeCell ref="A105:B105"/>
    <mergeCell ref="C105:E105"/>
    <mergeCell ref="F114:H114"/>
    <mergeCell ref="I114:J114"/>
    <mergeCell ref="B107:E107"/>
    <mergeCell ref="A108:B108"/>
    <mergeCell ref="C108:E108"/>
    <mergeCell ref="F108:K108"/>
    <mergeCell ref="C109:E111"/>
    <mergeCell ref="F109:K110"/>
    <mergeCell ref="A112:B112"/>
    <mergeCell ref="C112:D112"/>
    <mergeCell ref="A110:B110"/>
    <mergeCell ref="F112:K113"/>
    <mergeCell ref="A115:E117"/>
    <mergeCell ref="F115:H115"/>
    <mergeCell ref="I115:J115"/>
    <mergeCell ref="F116:H116"/>
    <mergeCell ref="I116:J116"/>
    <mergeCell ref="F117:H117"/>
    <mergeCell ref="F111:K111"/>
    <mergeCell ref="A114:E114"/>
    <mergeCell ref="I117:J117"/>
    <mergeCell ref="A119:B119"/>
    <mergeCell ref="C119:E119"/>
    <mergeCell ref="F119:K119"/>
    <mergeCell ref="C120:E122"/>
    <mergeCell ref="F120:K121"/>
    <mergeCell ref="A121:B121"/>
    <mergeCell ref="A125:E125"/>
    <mergeCell ref="F125:H125"/>
    <mergeCell ref="I125:J125"/>
    <mergeCell ref="A124:B124"/>
    <mergeCell ref="C124:D124"/>
    <mergeCell ref="F123:K124"/>
    <mergeCell ref="A123:B123"/>
    <mergeCell ref="C123:D123"/>
    <mergeCell ref="A126:E128"/>
    <mergeCell ref="F126:H126"/>
    <mergeCell ref="I126:J126"/>
    <mergeCell ref="F127:H127"/>
    <mergeCell ref="I127:J127"/>
    <mergeCell ref="F128:H128"/>
    <mergeCell ref="I128:J128"/>
    <mergeCell ref="A130:B130"/>
    <mergeCell ref="C130:E130"/>
    <mergeCell ref="F130:K130"/>
    <mergeCell ref="C131:E133"/>
    <mergeCell ref="F131:K132"/>
    <mergeCell ref="A132:B132"/>
    <mergeCell ref="F133:K133"/>
    <mergeCell ref="A136:E136"/>
    <mergeCell ref="F136:H136"/>
    <mergeCell ref="I136:J136"/>
    <mergeCell ref="A135:B135"/>
    <mergeCell ref="F134:K135"/>
    <mergeCell ref="C135:D135"/>
    <mergeCell ref="A134:B134"/>
    <mergeCell ref="C134:D134"/>
    <mergeCell ref="A137:E139"/>
    <mergeCell ref="F137:H137"/>
    <mergeCell ref="I137:J137"/>
    <mergeCell ref="F138:H138"/>
    <mergeCell ref="I138:J138"/>
    <mergeCell ref="F139:H139"/>
    <mergeCell ref="I139:J139"/>
    <mergeCell ref="A141:B141"/>
    <mergeCell ref="C141:E141"/>
    <mergeCell ref="F141:K141"/>
    <mergeCell ref="C142:E144"/>
    <mergeCell ref="F142:K143"/>
    <mergeCell ref="A143:B143"/>
    <mergeCell ref="F144:K144"/>
    <mergeCell ref="A147:E147"/>
    <mergeCell ref="F147:H147"/>
    <mergeCell ref="I147:J147"/>
    <mergeCell ref="A146:B146"/>
    <mergeCell ref="F145:K146"/>
    <mergeCell ref="C146:D146"/>
    <mergeCell ref="A145:B145"/>
    <mergeCell ref="C145:D145"/>
    <mergeCell ref="A148:E150"/>
    <mergeCell ref="F148:H148"/>
    <mergeCell ref="I148:J148"/>
    <mergeCell ref="F149:H149"/>
    <mergeCell ref="I149:J149"/>
    <mergeCell ref="F150:H150"/>
    <mergeCell ref="I150:J150"/>
    <mergeCell ref="A152:B152"/>
    <mergeCell ref="C152:E152"/>
    <mergeCell ref="F152:K152"/>
    <mergeCell ref="C153:E155"/>
    <mergeCell ref="F153:K154"/>
    <mergeCell ref="A154:B154"/>
    <mergeCell ref="F155:K155"/>
    <mergeCell ref="A158:E158"/>
    <mergeCell ref="F158:H158"/>
    <mergeCell ref="I158:J158"/>
    <mergeCell ref="A157:B157"/>
    <mergeCell ref="F156:K157"/>
    <mergeCell ref="C157:D157"/>
    <mergeCell ref="A156:B156"/>
    <mergeCell ref="C156:D156"/>
    <mergeCell ref="AQ9:AQ11"/>
    <mergeCell ref="AR9:AR11"/>
    <mergeCell ref="I163:K163"/>
    <mergeCell ref="A159:E161"/>
    <mergeCell ref="F159:H159"/>
    <mergeCell ref="I159:J159"/>
    <mergeCell ref="F160:H160"/>
    <mergeCell ref="I160:J160"/>
    <mergeCell ref="F161:H161"/>
    <mergeCell ref="I161:J161"/>
    <mergeCell ref="AG5:AI8"/>
    <mergeCell ref="AJ5:AL8"/>
    <mergeCell ref="AM5:AO8"/>
    <mergeCell ref="AP5:AR8"/>
    <mergeCell ref="AS5:AU8"/>
    <mergeCell ref="AJ9:AJ11"/>
    <mergeCell ref="AK9:AK11"/>
    <mergeCell ref="AL9:AL11"/>
    <mergeCell ref="AM9:AM11"/>
    <mergeCell ref="AN9:AN11"/>
    <mergeCell ref="AQ38:AQ40"/>
    <mergeCell ref="AR38:AR40"/>
    <mergeCell ref="AS9:AS11"/>
    <mergeCell ref="AT9:AT11"/>
    <mergeCell ref="AU9:AU11"/>
    <mergeCell ref="AG9:AG11"/>
    <mergeCell ref="AH9:AH11"/>
    <mergeCell ref="AI9:AI11"/>
    <mergeCell ref="AO9:AO11"/>
    <mergeCell ref="AP9:AP11"/>
    <mergeCell ref="AK38:AK40"/>
    <mergeCell ref="AL38:AL40"/>
    <mergeCell ref="AM38:AM40"/>
    <mergeCell ref="AN38:AN40"/>
    <mergeCell ref="AO38:AO40"/>
    <mergeCell ref="AP38:AP40"/>
    <mergeCell ref="AS38:AS40"/>
    <mergeCell ref="AT38:AT40"/>
    <mergeCell ref="AU38:AU40"/>
    <mergeCell ref="A5:B5"/>
    <mergeCell ref="A6:B6"/>
    <mergeCell ref="AG38:AG40"/>
    <mergeCell ref="AH38:AH40"/>
    <mergeCell ref="AI38:AI40"/>
    <mergeCell ref="AJ38:AJ40"/>
    <mergeCell ref="C35:D35"/>
  </mergeCells>
  <phoneticPr fontId="36" type="noConversion"/>
  <printOptions horizontalCentered="1"/>
  <pageMargins left="0.47244094488188981" right="0.47244094488188981" top="0.43307086614173229" bottom="0.43307086614173229" header="0.19685039370078741" footer="0.19685039370078741"/>
  <pageSetup paperSize="9" scale="27" fitToHeight="9" orientation="portrait" horizontalDpi="300" verticalDpi="300" r:id="rId1"/>
  <headerFooter alignWithMargins="0"/>
  <rowBreaks count="4" manualBreakCount="4">
    <brk id="30" max="10" man="1"/>
    <brk id="72" max="10" man="1"/>
    <brk id="107" max="10" man="1"/>
    <brk id="140" max="10" man="1"/>
  </rowBreaks>
  <legacyDrawing r:id="rId2"/>
</worksheet>
</file>

<file path=xl/worksheets/sheet3.xml><?xml version="1.0" encoding="utf-8"?>
<worksheet xmlns="http://schemas.openxmlformats.org/spreadsheetml/2006/main" xmlns:r="http://schemas.openxmlformats.org/officeDocument/2006/relationships">
  <sheetPr codeName="Feuil2"/>
  <dimension ref="A1:M47"/>
  <sheetViews>
    <sheetView zoomScaleNormal="100" workbookViewId="0">
      <pane ySplit="2" topLeftCell="A3" activePane="bottomLeft" state="frozen"/>
      <selection activeCell="D16" sqref="D16:H19"/>
      <selection pane="bottomLeft" activeCell="B10" sqref="B10:L10"/>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2" ht="24.95" customHeight="1" thickBot="1">
      <c r="A1" s="540" t="s">
        <v>137</v>
      </c>
      <c r="B1" s="541"/>
      <c r="C1" s="542"/>
      <c r="D1" s="543" t="s">
        <v>0</v>
      </c>
      <c r="E1" s="541"/>
      <c r="F1" s="541"/>
      <c r="G1" s="542"/>
      <c r="H1" s="163" t="s">
        <v>138</v>
      </c>
      <c r="I1" s="544" t="str">
        <f>Base!$B$9</f>
        <v>DUPOND</v>
      </c>
      <c r="J1" s="544"/>
      <c r="K1" s="544"/>
      <c r="L1" s="545"/>
    </row>
    <row r="2" spans="1:12" ht="24.95" customHeight="1" thickBot="1">
      <c r="A2" s="165" t="s">
        <v>139</v>
      </c>
      <c r="B2" s="546" t="str">
        <f>[2]Accueil!C10</f>
        <v>UFA De Lattre</v>
      </c>
      <c r="C2" s="547"/>
      <c r="D2" s="166"/>
      <c r="E2" s="167" t="s">
        <v>31</v>
      </c>
      <c r="F2" s="294">
        <f>Base!$B$2</f>
        <v>2015</v>
      </c>
      <c r="G2" s="168"/>
      <c r="H2" s="169" t="s">
        <v>140</v>
      </c>
      <c r="I2" s="544" t="str">
        <f>Base!$C$9</f>
        <v>Victor</v>
      </c>
      <c r="J2" s="544"/>
      <c r="K2" s="544"/>
      <c r="L2" s="545"/>
    </row>
    <row r="3" spans="1:12" ht="30" customHeight="1">
      <c r="A3" s="548" t="s">
        <v>141</v>
      </c>
      <c r="B3" s="549"/>
      <c r="C3" s="549"/>
      <c r="D3" s="550"/>
      <c r="E3" s="550"/>
      <c r="F3" s="550"/>
      <c r="G3" s="550"/>
      <c r="H3" s="553" t="s">
        <v>142</v>
      </c>
      <c r="I3" s="554"/>
      <c r="J3" s="554"/>
      <c r="K3" s="554"/>
      <c r="L3" s="555"/>
    </row>
    <row r="4" spans="1:12" ht="30" customHeight="1" thickBot="1">
      <c r="A4" s="551"/>
      <c r="B4" s="552"/>
      <c r="C4" s="552"/>
      <c r="D4" s="552"/>
      <c r="E4" s="552"/>
      <c r="F4" s="552"/>
      <c r="G4" s="552"/>
      <c r="H4" s="556" t="str">
        <f>Base!$B$8</f>
        <v>Chantier ZZZZZZZZZZZZZZZZZZZZZ</v>
      </c>
      <c r="I4" s="557"/>
      <c r="J4" s="557"/>
      <c r="K4" s="557"/>
      <c r="L4" s="558"/>
    </row>
    <row r="5" spans="1:12" ht="13.5" thickBot="1"/>
    <row r="6" spans="1:12" ht="26.25" customHeight="1" thickBot="1">
      <c r="A6" s="534" t="s">
        <v>143</v>
      </c>
      <c r="B6" s="535"/>
      <c r="C6" s="535"/>
      <c r="D6" s="535"/>
      <c r="E6" s="535"/>
      <c r="F6" s="535"/>
      <c r="G6" s="535"/>
      <c r="H6" s="535"/>
      <c r="I6" s="535"/>
      <c r="J6" s="535"/>
      <c r="K6" s="535"/>
      <c r="L6" s="536"/>
    </row>
    <row r="7" spans="1:12" ht="13.5" thickBot="1"/>
    <row r="8" spans="1:12" ht="24.75" customHeight="1" thickBot="1">
      <c r="B8" s="537" t="s">
        <v>144</v>
      </c>
      <c r="C8" s="538"/>
      <c r="D8" s="538"/>
      <c r="E8" s="538"/>
      <c r="F8" s="538"/>
      <c r="G8" s="538"/>
      <c r="H8" s="538"/>
      <c r="I8" s="538"/>
      <c r="J8" s="538"/>
      <c r="K8" s="538"/>
      <c r="L8" s="539"/>
    </row>
    <row r="9" spans="1:12" ht="42.75" customHeight="1" thickBot="1">
      <c r="A9" s="532" t="s">
        <v>145</v>
      </c>
      <c r="B9" s="531" t="s">
        <v>146</v>
      </c>
      <c r="C9" s="531"/>
      <c r="D9" s="531"/>
      <c r="E9" s="531"/>
      <c r="F9" s="531"/>
      <c r="G9" s="531"/>
      <c r="H9" s="531"/>
      <c r="I9" s="531"/>
      <c r="J9" s="531"/>
      <c r="K9" s="531"/>
      <c r="L9" s="531"/>
    </row>
    <row r="10" spans="1:12" ht="42.75" customHeight="1" thickBot="1">
      <c r="A10" s="532"/>
      <c r="B10" s="531" t="s">
        <v>147</v>
      </c>
      <c r="C10" s="531"/>
      <c r="D10" s="531"/>
      <c r="E10" s="531"/>
      <c r="F10" s="531"/>
      <c r="G10" s="531"/>
      <c r="H10" s="531"/>
      <c r="I10" s="531"/>
      <c r="J10" s="531"/>
      <c r="K10" s="531"/>
      <c r="L10" s="531"/>
    </row>
    <row r="11" spans="1:12" ht="42.75" customHeight="1" thickBot="1">
      <c r="A11" s="532"/>
      <c r="B11" s="531" t="s">
        <v>148</v>
      </c>
      <c r="C11" s="531"/>
      <c r="D11" s="531"/>
      <c r="E11" s="531"/>
      <c r="F11" s="531"/>
      <c r="G11" s="531"/>
      <c r="H11" s="531"/>
      <c r="I11" s="531"/>
      <c r="J11" s="531"/>
      <c r="K11" s="531"/>
      <c r="L11" s="531"/>
    </row>
    <row r="12" spans="1:12" ht="42.75" customHeight="1" thickBot="1">
      <c r="A12" s="532"/>
      <c r="B12" s="531" t="s">
        <v>149</v>
      </c>
      <c r="C12" s="531"/>
      <c r="D12" s="531"/>
      <c r="E12" s="531"/>
      <c r="F12" s="531"/>
      <c r="G12" s="531"/>
      <c r="H12" s="531"/>
      <c r="I12" s="531"/>
      <c r="J12" s="531"/>
      <c r="K12" s="531"/>
      <c r="L12" s="531"/>
    </row>
    <row r="13" spans="1:12" ht="42.75" customHeight="1" thickBot="1">
      <c r="A13" s="532"/>
      <c r="B13" s="531" t="s">
        <v>150</v>
      </c>
      <c r="C13" s="531"/>
      <c r="D13" s="531"/>
      <c r="E13" s="531"/>
      <c r="F13" s="531"/>
      <c r="G13" s="531"/>
      <c r="H13" s="531"/>
      <c r="I13" s="531"/>
      <c r="J13" s="531"/>
      <c r="K13" s="531"/>
      <c r="L13" s="531"/>
    </row>
    <row r="14" spans="1:12" ht="42.75" customHeight="1" thickBot="1">
      <c r="A14" s="532"/>
      <c r="B14" s="531" t="s">
        <v>151</v>
      </c>
      <c r="C14" s="531"/>
      <c r="D14" s="531"/>
      <c r="E14" s="531"/>
      <c r="F14" s="531"/>
      <c r="G14" s="531"/>
      <c r="H14" s="531"/>
      <c r="I14" s="531"/>
      <c r="J14" s="531"/>
      <c r="K14" s="531"/>
      <c r="L14" s="531"/>
    </row>
    <row r="15" spans="1:12" ht="42.75" customHeight="1" thickBot="1">
      <c r="A15" s="532"/>
      <c r="B15" s="531" t="s">
        <v>152</v>
      </c>
      <c r="C15" s="531"/>
      <c r="D15" s="531"/>
      <c r="E15" s="531"/>
      <c r="F15" s="531"/>
      <c r="G15" s="531"/>
      <c r="H15" s="531"/>
      <c r="I15" s="531"/>
      <c r="J15" s="531"/>
      <c r="K15" s="531"/>
      <c r="L15" s="531"/>
    </row>
    <row r="16" spans="1:12" ht="42.75" customHeight="1" thickBot="1">
      <c r="A16" s="532"/>
      <c r="B16" s="531" t="s">
        <v>153</v>
      </c>
      <c r="C16" s="531"/>
      <c r="D16" s="531"/>
      <c r="E16" s="531"/>
      <c r="F16" s="531"/>
      <c r="G16" s="531"/>
      <c r="H16" s="531"/>
      <c r="I16" s="531"/>
      <c r="J16" s="531"/>
      <c r="K16" s="531"/>
      <c r="L16" s="531"/>
    </row>
    <row r="17" spans="1:13" ht="42.75" customHeight="1" thickBot="1">
      <c r="A17" s="532"/>
      <c r="B17" s="531" t="s">
        <v>154</v>
      </c>
      <c r="C17" s="531"/>
      <c r="D17" s="531"/>
      <c r="E17" s="531"/>
      <c r="F17" s="531"/>
      <c r="G17" s="531"/>
      <c r="H17" s="531"/>
      <c r="I17" s="531"/>
      <c r="J17" s="531"/>
      <c r="K17" s="531"/>
      <c r="L17" s="531"/>
    </row>
    <row r="18" spans="1:13" ht="39" customHeight="1" thickBot="1">
      <c r="A18" s="532" t="s">
        <v>155</v>
      </c>
      <c r="B18" s="170" t="s">
        <v>156</v>
      </c>
      <c r="C18" s="533" t="s">
        <v>157</v>
      </c>
      <c r="D18" s="533"/>
      <c r="E18" s="533"/>
      <c r="F18" s="533"/>
      <c r="G18" s="533"/>
      <c r="H18" s="533"/>
      <c r="I18" s="533"/>
      <c r="J18" s="533"/>
      <c r="K18" s="533"/>
      <c r="L18" s="533"/>
    </row>
    <row r="19" spans="1:13" ht="38.25" thickBot="1">
      <c r="A19" s="532"/>
      <c r="B19" s="170" t="s">
        <v>158</v>
      </c>
      <c r="C19" s="533" t="s">
        <v>159</v>
      </c>
      <c r="D19" s="533"/>
      <c r="E19" s="533"/>
      <c r="F19" s="533"/>
      <c r="G19" s="533"/>
      <c r="H19" s="533"/>
      <c r="I19" s="533"/>
      <c r="J19" s="533"/>
      <c r="K19" s="533"/>
      <c r="L19" s="533"/>
      <c r="M19" s="171"/>
    </row>
    <row r="20" spans="1:13" ht="41.25" customHeight="1" thickBot="1">
      <c r="A20" s="532"/>
      <c r="B20" s="170" t="s">
        <v>160</v>
      </c>
      <c r="C20" s="533" t="s">
        <v>161</v>
      </c>
      <c r="D20" s="533"/>
      <c r="E20" s="533"/>
      <c r="F20" s="533"/>
      <c r="G20" s="533"/>
      <c r="H20" s="533"/>
      <c r="I20" s="533"/>
      <c r="J20" s="533"/>
      <c r="K20" s="533"/>
      <c r="L20" s="533"/>
    </row>
    <row r="22" spans="1:13" ht="15.75">
      <c r="A22" s="528" t="s">
        <v>129</v>
      </c>
      <c r="B22" s="528"/>
      <c r="C22" s="528"/>
      <c r="D22" s="528"/>
      <c r="E22" s="528"/>
      <c r="F22" s="528"/>
      <c r="G22" s="528"/>
      <c r="H22" s="528"/>
      <c r="I22" s="528"/>
      <c r="J22" s="528"/>
      <c r="K22" s="528"/>
      <c r="L22" s="528"/>
    </row>
    <row r="23" spans="1:13" ht="15">
      <c r="A23" s="172"/>
    </row>
    <row r="24" spans="1:13" ht="33" customHeight="1">
      <c r="A24" s="529" t="s">
        <v>162</v>
      </c>
      <c r="B24" s="529"/>
      <c r="C24" s="529"/>
      <c r="D24" s="529"/>
      <c r="E24" s="529"/>
      <c r="F24" s="529"/>
      <c r="G24" s="529"/>
      <c r="H24" s="529"/>
      <c r="I24" s="529"/>
      <c r="J24" s="529"/>
      <c r="K24" s="529"/>
      <c r="L24" s="529"/>
    </row>
    <row r="26" spans="1:13" ht="15.75" customHeight="1">
      <c r="A26" s="530" t="s">
        <v>90</v>
      </c>
      <c r="B26" s="530"/>
      <c r="C26" s="530"/>
      <c r="D26" s="530" t="s">
        <v>91</v>
      </c>
      <c r="E26" s="530"/>
      <c r="F26" s="530"/>
      <c r="G26" s="530"/>
      <c r="H26" s="530"/>
      <c r="I26" s="530" t="s">
        <v>163</v>
      </c>
      <c r="J26" s="530"/>
      <c r="K26" s="530"/>
      <c r="L26" s="530"/>
    </row>
    <row r="27" spans="1:13" ht="18.75" customHeight="1">
      <c r="A27" s="530"/>
      <c r="B27" s="530"/>
      <c r="C27" s="530"/>
      <c r="D27" s="530"/>
      <c r="E27" s="530"/>
      <c r="F27" s="530"/>
      <c r="G27" s="530"/>
      <c r="H27" s="530"/>
      <c r="I27" s="173" t="s">
        <v>92</v>
      </c>
      <c r="J27" s="173" t="s">
        <v>93</v>
      </c>
      <c r="K27" s="173" t="s">
        <v>94</v>
      </c>
      <c r="L27" s="173" t="s">
        <v>95</v>
      </c>
    </row>
    <row r="28" spans="1:13" s="175" customFormat="1" ht="20.100000000000001" customHeight="1">
      <c r="A28" s="524" t="s">
        <v>96</v>
      </c>
      <c r="B28" s="524"/>
      <c r="C28" s="524"/>
      <c r="D28" s="524" t="s">
        <v>97</v>
      </c>
      <c r="E28" s="524"/>
      <c r="F28" s="524"/>
      <c r="G28" s="524"/>
      <c r="H28" s="524"/>
      <c r="I28" s="174" t="e">
        <f>IF('Chantier 1'!$AI12&gt;=16,"X","")</f>
        <v>#DIV/0!</v>
      </c>
      <c r="J28" s="174" t="e">
        <f>IF(AND('Chantier 1'!$AI12&gt;=12,'Chantier 1'!$AI12&lt;16),"X","")</f>
        <v>#DIV/0!</v>
      </c>
      <c r="K28" s="174" t="e">
        <f>IF(AND('Chantier 1'!$AI12&gt;=8,'Chantier 1'!$AI12&lt;12),"X","")</f>
        <v>#DIV/0!</v>
      </c>
      <c r="L28" s="174" t="e">
        <f>IF(AND('Chantier 1'!$AI12&gt;=0,'Chantier 1'!$AI12&lt;8),"X","")</f>
        <v>#DIV/0!</v>
      </c>
    </row>
    <row r="29" spans="1:13" s="175" customFormat="1" ht="20.100000000000001" customHeight="1">
      <c r="A29" s="524" t="s">
        <v>5</v>
      </c>
      <c r="B29" s="524"/>
      <c r="C29" s="524"/>
      <c r="D29" s="524" t="s">
        <v>98</v>
      </c>
      <c r="E29" s="524"/>
      <c r="F29" s="524"/>
      <c r="G29" s="524"/>
      <c r="H29" s="524"/>
      <c r="I29" s="174" t="e">
        <f>IF('Chantier 1'!$AI13&gt;=16,"X","")</f>
        <v>#DIV/0!</v>
      </c>
      <c r="J29" s="174" t="e">
        <f>IF(AND('Chantier 1'!$AI13&gt;=12,'Chantier 1'!$AI13&lt;16),"X","")</f>
        <v>#DIV/0!</v>
      </c>
      <c r="K29" s="174" t="e">
        <f>IF(AND('Chantier 1'!$AI13&gt;=8,'Chantier 1'!$AI13&lt;12),"X","")</f>
        <v>#DIV/0!</v>
      </c>
      <c r="L29" s="174" t="e">
        <f>IF(AND('Chantier 1'!$AI13&gt;=0,'Chantier 1'!$AI13&lt;8),"X","")</f>
        <v>#DIV/0!</v>
      </c>
    </row>
    <row r="30" spans="1:13" s="175" customFormat="1" ht="20.100000000000001" customHeight="1">
      <c r="A30" s="524" t="s">
        <v>99</v>
      </c>
      <c r="B30" s="524"/>
      <c r="C30" s="524"/>
      <c r="D30" s="525" t="s">
        <v>100</v>
      </c>
      <c r="E30" s="526"/>
      <c r="F30" s="526"/>
      <c r="G30" s="526"/>
      <c r="H30" s="527"/>
      <c r="I30" s="174" t="e">
        <f>IF('Chantier 1'!$AI14&gt;=16,"X","")</f>
        <v>#DIV/0!</v>
      </c>
      <c r="J30" s="174" t="e">
        <f>IF(AND('Chantier 1'!$AI14&gt;=12,'Chantier 1'!$AI14&lt;16),"X","")</f>
        <v>#DIV/0!</v>
      </c>
      <c r="K30" s="174" t="e">
        <f>IF(AND('Chantier 1'!$AI14&gt;=8,'Chantier 1'!$AI14&lt;12),"X","")</f>
        <v>#DIV/0!</v>
      </c>
      <c r="L30" s="174" t="e">
        <f>IF(AND('Chantier 1'!$AI14&gt;=0,'Chantier 1'!$AI14&lt;8),"X","")</f>
        <v>#DIV/0!</v>
      </c>
    </row>
    <row r="31" spans="1:13" s="175" customFormat="1" ht="20.100000000000001" customHeight="1">
      <c r="A31" s="524" t="s">
        <v>101</v>
      </c>
      <c r="B31" s="524"/>
      <c r="C31" s="524"/>
      <c r="D31" s="524" t="s">
        <v>102</v>
      </c>
      <c r="E31" s="524"/>
      <c r="F31" s="524"/>
      <c r="G31" s="524"/>
      <c r="H31" s="524"/>
      <c r="I31" s="174" t="e">
        <f>IF('Chantier 1'!$AI15&gt;=16,"X","")</f>
        <v>#DIV/0!</v>
      </c>
      <c r="J31" s="174" t="e">
        <f>IF(AND('Chantier 1'!$AI15&gt;=12,'Chantier 1'!$AI15&lt;16),"X","")</f>
        <v>#DIV/0!</v>
      </c>
      <c r="K31" s="174" t="e">
        <f>IF(AND('Chantier 1'!$AI15&gt;=8,'Chantier 1'!$AI15&lt;12),"X","")</f>
        <v>#DIV/0!</v>
      </c>
      <c r="L31" s="174" t="e">
        <f>IF(AND('Chantier 1'!$AI15&gt;=0,'Chantier 1'!$AI15&lt;8),"X","")</f>
        <v>#DIV/0!</v>
      </c>
    </row>
    <row r="32" spans="1:13" ht="13.5" thickBot="1"/>
    <row r="33" spans="1:12" ht="18.75" thickBot="1">
      <c r="A33" s="510" t="s">
        <v>164</v>
      </c>
      <c r="B33" s="511"/>
      <c r="C33" s="511"/>
      <c r="D33" s="511"/>
      <c r="E33" s="511"/>
      <c r="F33" s="511"/>
      <c r="G33" s="511"/>
      <c r="H33" s="511"/>
      <c r="I33" s="511"/>
      <c r="J33" s="511"/>
      <c r="K33" s="511"/>
      <c r="L33" s="512"/>
    </row>
    <row r="35" spans="1:12">
      <c r="A35" s="513"/>
      <c r="B35" s="514"/>
      <c r="C35" s="514"/>
      <c r="D35" s="514"/>
      <c r="E35" s="514"/>
      <c r="F35" s="514"/>
      <c r="G35" s="514"/>
      <c r="H35" s="514"/>
      <c r="I35" s="514"/>
      <c r="J35" s="514"/>
      <c r="K35" s="514"/>
      <c r="L35" s="515"/>
    </row>
    <row r="36" spans="1:12">
      <c r="A36" s="516"/>
      <c r="B36" s="517"/>
      <c r="C36" s="517"/>
      <c r="D36" s="517"/>
      <c r="E36" s="517"/>
      <c r="F36" s="517"/>
      <c r="G36" s="517"/>
      <c r="H36" s="517"/>
      <c r="I36" s="517"/>
      <c r="J36" s="517"/>
      <c r="K36" s="517"/>
      <c r="L36" s="518"/>
    </row>
    <row r="37" spans="1:12">
      <c r="A37" s="516"/>
      <c r="B37" s="517"/>
      <c r="C37" s="517"/>
      <c r="D37" s="517"/>
      <c r="E37" s="517"/>
      <c r="F37" s="517"/>
      <c r="G37" s="517"/>
      <c r="H37" s="517"/>
      <c r="I37" s="517"/>
      <c r="J37" s="517"/>
      <c r="K37" s="517"/>
      <c r="L37" s="518"/>
    </row>
    <row r="38" spans="1:12">
      <c r="A38" s="516"/>
      <c r="B38" s="517"/>
      <c r="C38" s="517"/>
      <c r="D38" s="517"/>
      <c r="E38" s="517"/>
      <c r="F38" s="517"/>
      <c r="G38" s="517"/>
      <c r="H38" s="517"/>
      <c r="I38" s="517"/>
      <c r="J38" s="517"/>
      <c r="K38" s="517"/>
      <c r="L38" s="518"/>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9"/>
      <c r="B41" s="520"/>
      <c r="C41" s="520"/>
      <c r="D41" s="520"/>
      <c r="E41" s="520"/>
      <c r="F41" s="520"/>
      <c r="G41" s="520"/>
      <c r="H41" s="520"/>
      <c r="I41" s="520"/>
      <c r="J41" s="520"/>
      <c r="K41" s="520"/>
      <c r="L41" s="521"/>
    </row>
    <row r="43" spans="1:12" ht="15.75">
      <c r="A43" s="176" t="s">
        <v>165</v>
      </c>
      <c r="B43" s="177"/>
      <c r="C43" s="177"/>
      <c r="D43" s="177"/>
      <c r="E43" s="177"/>
      <c r="F43" s="177"/>
      <c r="G43" s="178"/>
      <c r="H43" s="522" t="s">
        <v>166</v>
      </c>
      <c r="I43" s="523"/>
      <c r="J43" s="523"/>
      <c r="K43" s="179" t="str">
        <f>'Chantier 1'!F28</f>
        <v/>
      </c>
      <c r="L43" s="180" t="s">
        <v>13</v>
      </c>
    </row>
    <row r="44" spans="1:12" ht="15.75">
      <c r="A44" s="181"/>
      <c r="B44" s="182"/>
      <c r="C44" s="182" t="str">
        <f>'Chantier 1'!$A$5</f>
        <v>XXXXXXX</v>
      </c>
      <c r="D44" s="182"/>
      <c r="E44" s="182"/>
      <c r="F44" s="182"/>
      <c r="G44" s="183"/>
      <c r="H44" s="184"/>
      <c r="I44" s="185"/>
      <c r="J44" s="185"/>
      <c r="K44" s="186"/>
      <c r="L44" s="187"/>
    </row>
    <row r="45" spans="1:12" ht="15.75">
      <c r="A45" s="181"/>
      <c r="B45" s="182"/>
      <c r="C45" s="182" t="str">
        <f>'Chantier 1'!$A$6</f>
        <v>YYYYYYY</v>
      </c>
      <c r="D45" s="182"/>
      <c r="E45" s="182"/>
      <c r="F45" s="182"/>
      <c r="G45" s="183"/>
      <c r="H45" s="184"/>
      <c r="I45" s="185"/>
      <c r="J45" s="185"/>
      <c r="K45" s="186"/>
      <c r="L45" s="187"/>
    </row>
    <row r="46" spans="1:12" ht="15.75">
      <c r="A46" s="181"/>
      <c r="B46" s="182"/>
      <c r="C46" s="182"/>
      <c r="D46" s="182"/>
      <c r="E46" s="182"/>
      <c r="F46" s="182"/>
      <c r="G46" s="183"/>
      <c r="H46" s="184"/>
      <c r="I46" s="185"/>
      <c r="J46" s="185"/>
      <c r="K46" s="186"/>
      <c r="L46" s="187"/>
    </row>
    <row r="47" spans="1:12" ht="15.75">
      <c r="A47" s="188"/>
      <c r="B47" s="189"/>
      <c r="C47" s="189"/>
      <c r="D47" s="189"/>
      <c r="E47" s="189"/>
      <c r="F47" s="189"/>
      <c r="G47" s="190"/>
      <c r="H47" s="191"/>
      <c r="I47" s="192"/>
      <c r="J47" s="192"/>
      <c r="K47" s="193"/>
      <c r="L47" s="194"/>
    </row>
  </sheetData>
  <mergeCells count="40">
    <mergeCell ref="A1:C1"/>
    <mergeCell ref="D1:G1"/>
    <mergeCell ref="I1:L1"/>
    <mergeCell ref="B2:C2"/>
    <mergeCell ref="I2:L2"/>
    <mergeCell ref="A3:G4"/>
    <mergeCell ref="H3:L3"/>
    <mergeCell ref="H4:L4"/>
    <mergeCell ref="A6:L6"/>
    <mergeCell ref="B8:L8"/>
    <mergeCell ref="A9:A17"/>
    <mergeCell ref="B9:L9"/>
    <mergeCell ref="B10:L10"/>
    <mergeCell ref="B11:L11"/>
    <mergeCell ref="B12:L12"/>
    <mergeCell ref="B13:L13"/>
    <mergeCell ref="B14:L14"/>
    <mergeCell ref="B15:L15"/>
    <mergeCell ref="B16:L16"/>
    <mergeCell ref="B17:L17"/>
    <mergeCell ref="A18:A20"/>
    <mergeCell ref="C18:L18"/>
    <mergeCell ref="C19:L19"/>
    <mergeCell ref="C20:L20"/>
    <mergeCell ref="A22:L22"/>
    <mergeCell ref="A24:L24"/>
    <mergeCell ref="A26:C27"/>
    <mergeCell ref="D26:H27"/>
    <mergeCell ref="I26:L26"/>
    <mergeCell ref="A28:C28"/>
    <mergeCell ref="D28:H28"/>
    <mergeCell ref="A33:L33"/>
    <mergeCell ref="A35:L41"/>
    <mergeCell ref="H43:J43"/>
    <mergeCell ref="A29:C29"/>
    <mergeCell ref="D29:H29"/>
    <mergeCell ref="A30:C30"/>
    <mergeCell ref="D30:H30"/>
    <mergeCell ref="A31:C31"/>
    <mergeCell ref="D31:H31"/>
  </mergeCells>
  <printOptions horizontalCentered="1"/>
  <pageMargins left="0.39370078740157483" right="0.39370078740157483" top="0.59055118110236227" bottom="0.78740157480314965" header="0.19685039370078741" footer="0.51181102362204722"/>
  <pageSetup paperSize="9" scale="68" orientation="portrait" horizontalDpi="4294967293" verticalDpi="300" r:id="rId1"/>
  <headerFooter alignWithMargins="0">
    <oddFooter>&amp;L&amp;F</oddFooter>
  </headerFooter>
</worksheet>
</file>

<file path=xl/worksheets/sheet4.xml><?xml version="1.0" encoding="utf-8"?>
<worksheet xmlns="http://schemas.openxmlformats.org/spreadsheetml/2006/main" xmlns:r="http://schemas.openxmlformats.org/officeDocument/2006/relationships">
  <sheetPr codeName="Feuil3"/>
  <dimension ref="A1:M50"/>
  <sheetViews>
    <sheetView zoomScaleNormal="100" workbookViewId="0">
      <pane ySplit="2" topLeftCell="A3" activePane="bottomLeft" state="frozen"/>
      <selection activeCell="D16" sqref="D16:H19"/>
      <selection pane="bottomLeft" activeCell="C12" sqref="C12:L12"/>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Base!$B$9</f>
        <v>DUPOND</v>
      </c>
      <c r="J1" s="544"/>
      <c r="K1" s="544"/>
      <c r="L1" s="545"/>
    </row>
    <row r="2" spans="1:13" ht="24.95" customHeight="1" thickBot="1">
      <c r="A2" s="165" t="s">
        <v>139</v>
      </c>
      <c r="B2" s="546" t="str">
        <f>[2]Accueil!C10</f>
        <v>UFA De Lattre</v>
      </c>
      <c r="C2" s="547"/>
      <c r="D2" s="166"/>
      <c r="E2" s="167" t="s">
        <v>31</v>
      </c>
      <c r="F2" s="294">
        <f>Base!$B$2</f>
        <v>2015</v>
      </c>
      <c r="G2" s="168"/>
      <c r="H2" s="169" t="s">
        <v>140</v>
      </c>
      <c r="I2" s="544" t="str">
        <f>Base!$C$9</f>
        <v>Victor</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167</v>
      </c>
      <c r="B6" s="535"/>
      <c r="C6" s="535"/>
      <c r="D6" s="535"/>
      <c r="E6" s="535"/>
      <c r="F6" s="535"/>
      <c r="G6" s="535"/>
      <c r="H6" s="535"/>
      <c r="I6" s="535"/>
      <c r="J6" s="535"/>
      <c r="K6" s="535"/>
      <c r="L6" s="536"/>
    </row>
    <row r="7" spans="1:13" ht="13.5" thickBot="1"/>
    <row r="8" spans="1:13" ht="24.75" customHeight="1" thickBot="1">
      <c r="B8" s="537" t="s">
        <v>168</v>
      </c>
      <c r="C8" s="538"/>
      <c r="D8" s="538"/>
      <c r="E8" s="538"/>
      <c r="F8" s="538"/>
      <c r="G8" s="538"/>
      <c r="H8" s="538"/>
      <c r="I8" s="538"/>
      <c r="J8" s="538"/>
      <c r="K8" s="538"/>
      <c r="L8" s="539"/>
    </row>
    <row r="9" spans="1:13" ht="42.75" customHeight="1" thickBot="1">
      <c r="A9" s="532" t="s">
        <v>145</v>
      </c>
      <c r="B9" s="531" t="s">
        <v>169</v>
      </c>
      <c r="C9" s="531"/>
      <c r="D9" s="531"/>
      <c r="E9" s="531"/>
      <c r="F9" s="531"/>
      <c r="G9" s="531"/>
      <c r="H9" s="531"/>
      <c r="I9" s="531"/>
      <c r="J9" s="531"/>
      <c r="K9" s="531"/>
      <c r="L9" s="531"/>
    </row>
    <row r="10" spans="1:13" ht="42.75" customHeight="1" thickBot="1">
      <c r="A10" s="532"/>
      <c r="B10" s="531" t="s">
        <v>170</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39" customHeight="1" thickBot="1">
      <c r="A12" s="532" t="s">
        <v>155</v>
      </c>
      <c r="B12" s="170" t="s">
        <v>172</v>
      </c>
      <c r="C12" s="533" t="s">
        <v>135</v>
      </c>
      <c r="D12" s="533"/>
      <c r="E12" s="533"/>
      <c r="F12" s="533"/>
      <c r="G12" s="533"/>
      <c r="H12" s="533"/>
      <c r="I12" s="533"/>
      <c r="J12" s="533"/>
      <c r="K12" s="533"/>
      <c r="L12" s="533"/>
    </row>
    <row r="13" spans="1:13" ht="38.25" thickBot="1">
      <c r="A13" s="532"/>
      <c r="B13" s="170" t="s">
        <v>173</v>
      </c>
      <c r="C13" s="533" t="s">
        <v>136</v>
      </c>
      <c r="D13" s="533"/>
      <c r="E13" s="533"/>
      <c r="F13" s="533"/>
      <c r="G13" s="533"/>
      <c r="H13" s="533"/>
      <c r="I13" s="533"/>
      <c r="J13" s="533"/>
      <c r="K13" s="533"/>
      <c r="L13" s="533"/>
      <c r="M13" s="171"/>
    </row>
    <row r="15" spans="1:13" ht="15.75">
      <c r="A15" s="528" t="s">
        <v>128</v>
      </c>
      <c r="B15" s="528"/>
      <c r="C15" s="528"/>
      <c r="D15" s="528"/>
      <c r="E15" s="528"/>
      <c r="F15" s="528"/>
      <c r="G15" s="528"/>
      <c r="H15" s="528"/>
      <c r="I15" s="528"/>
      <c r="J15" s="528"/>
      <c r="K15" s="528"/>
      <c r="L15" s="528"/>
    </row>
    <row r="16" spans="1:13" ht="15">
      <c r="A16" s="172"/>
    </row>
    <row r="17" spans="1:12" ht="33" customHeight="1">
      <c r="A17" s="529" t="s">
        <v>174</v>
      </c>
      <c r="B17" s="529"/>
      <c r="C17" s="529"/>
      <c r="D17" s="529"/>
      <c r="E17" s="529"/>
      <c r="F17" s="529"/>
      <c r="G17" s="529"/>
      <c r="H17" s="529"/>
      <c r="I17" s="529"/>
      <c r="J17" s="529"/>
      <c r="K17" s="529"/>
      <c r="L17" s="529"/>
    </row>
    <row r="19" spans="1:12" ht="15.75" customHeight="1">
      <c r="A19" s="530" t="s">
        <v>90</v>
      </c>
      <c r="B19" s="530"/>
      <c r="C19" s="530"/>
      <c r="D19" s="530" t="s">
        <v>91</v>
      </c>
      <c r="E19" s="530"/>
      <c r="F19" s="530"/>
      <c r="G19" s="530"/>
      <c r="H19" s="530"/>
      <c r="I19" s="530" t="s">
        <v>163</v>
      </c>
      <c r="J19" s="530"/>
      <c r="K19" s="530"/>
      <c r="L19" s="530"/>
    </row>
    <row r="20" spans="1:12" ht="18.75" customHeight="1">
      <c r="A20" s="530"/>
      <c r="B20" s="530"/>
      <c r="C20" s="530"/>
      <c r="D20" s="530"/>
      <c r="E20" s="530"/>
      <c r="F20" s="530"/>
      <c r="G20" s="530"/>
      <c r="H20" s="530"/>
      <c r="I20" s="173" t="s">
        <v>92</v>
      </c>
      <c r="J20" s="173" t="s">
        <v>93</v>
      </c>
      <c r="K20" s="173" t="s">
        <v>94</v>
      </c>
      <c r="L20" s="173" t="s">
        <v>95</v>
      </c>
    </row>
    <row r="21" spans="1:12" s="175" customFormat="1" ht="20.100000000000001" customHeight="1">
      <c r="A21" s="524" t="s">
        <v>103</v>
      </c>
      <c r="B21" s="524"/>
      <c r="C21" s="524"/>
      <c r="D21" s="524" t="s">
        <v>104</v>
      </c>
      <c r="E21" s="524"/>
      <c r="F21" s="524"/>
      <c r="G21" s="524"/>
      <c r="H21" s="524"/>
      <c r="I21" s="174" t="e">
        <f>IF('Chantier 1'!$AI16&gt;=16,"X","")</f>
        <v>#DIV/0!</v>
      </c>
      <c r="J21" s="174" t="e">
        <f>IF(AND('Chantier 1'!$AI16&gt;=12,'Chantier 1'!$AI16&lt;16),"X","")</f>
        <v>#DIV/0!</v>
      </c>
      <c r="K21" s="174" t="e">
        <f>IF(AND('Chantier 1'!$AI16&gt;=8,'Chantier 1'!$AI16&lt;12),"X","")</f>
        <v>#DIV/0!</v>
      </c>
      <c r="L21" s="174" t="e">
        <f>IF(AND('Chantier 1'!$AI16&gt;=0,'Chantier 1'!$AI16&lt;8),"X","")</f>
        <v>#DIV/0!</v>
      </c>
    </row>
    <row r="22" spans="1:12" s="175" customFormat="1" ht="20.100000000000001" customHeight="1">
      <c r="A22" s="524" t="s">
        <v>105</v>
      </c>
      <c r="B22" s="524"/>
      <c r="C22" s="524"/>
      <c r="D22" s="524" t="s">
        <v>106</v>
      </c>
      <c r="E22" s="524"/>
      <c r="F22" s="524"/>
      <c r="G22" s="524"/>
      <c r="H22" s="524"/>
      <c r="I22" s="174" t="e">
        <f>IF('Chantier 1'!$AI17&gt;=16,"X","")</f>
        <v>#DIV/0!</v>
      </c>
      <c r="J22" s="174" t="e">
        <f>IF(AND('Chantier 1'!$AI17&gt;=12,'Chantier 1'!$AI17&lt;16),"X","")</f>
        <v>#DIV/0!</v>
      </c>
      <c r="K22" s="174" t="e">
        <f>IF(AND('Chantier 1'!$AI17&gt;=8,'Chantier 1'!$AI17&lt;12),"X","")</f>
        <v>#DIV/0!</v>
      </c>
      <c r="L22" s="174" t="e">
        <f>IF(AND('Chantier 1'!$AI17&gt;=0,'Chantier 1'!$AI17&lt;8),"X","")</f>
        <v>#DIV/0!</v>
      </c>
    </row>
    <row r="23" spans="1:12" s="175" customFormat="1" ht="20.100000000000001" customHeight="1">
      <c r="A23" s="524" t="s">
        <v>107</v>
      </c>
      <c r="B23" s="524"/>
      <c r="C23" s="524"/>
      <c r="D23" s="525" t="s">
        <v>108</v>
      </c>
      <c r="E23" s="526"/>
      <c r="F23" s="526"/>
      <c r="G23" s="526"/>
      <c r="H23" s="527"/>
      <c r="I23" s="174" t="e">
        <f>IF('Chantier 1'!$AI18&gt;=16,"X","")</f>
        <v>#DIV/0!</v>
      </c>
      <c r="J23" s="174" t="e">
        <f>IF(AND('Chantier 1'!$AI18&gt;=12,'Chantier 1'!$AI18&lt;16),"X","")</f>
        <v>#DIV/0!</v>
      </c>
      <c r="K23" s="174" t="e">
        <f>IF(AND('Chantier 1'!$AI18&gt;=8,'Chantier 1'!$AI18&lt;12),"X","")</f>
        <v>#DIV/0!</v>
      </c>
      <c r="L23" s="174" t="e">
        <f>IF(AND('Chantier 1'!$AI18&gt;=0,'Chantier 1'!$AI18&lt;8),"X","")</f>
        <v>#DIV/0!</v>
      </c>
    </row>
    <row r="24" spans="1:12" s="175" customFormat="1" ht="20.100000000000001" customHeight="1">
      <c r="A24" s="524" t="s">
        <v>109</v>
      </c>
      <c r="B24" s="524"/>
      <c r="C24" s="524"/>
      <c r="D24" s="524" t="s">
        <v>110</v>
      </c>
      <c r="E24" s="524"/>
      <c r="F24" s="524"/>
      <c r="G24" s="524"/>
      <c r="H24" s="524"/>
      <c r="I24" s="174" t="e">
        <f>IF('Chantier 1'!$AI19&gt;=16,"X","")</f>
        <v>#DIV/0!</v>
      </c>
      <c r="J24" s="174" t="e">
        <f>IF(AND('Chantier 1'!$AI19&gt;=12,'Chantier 1'!$AI19&lt;16),"X","")</f>
        <v>#DIV/0!</v>
      </c>
      <c r="K24" s="174" t="e">
        <f>IF(AND('Chantier 1'!$AI19&gt;=8,'Chantier 1'!$AI19&lt;12),"X","")</f>
        <v>#DIV/0!</v>
      </c>
      <c r="L24" s="174" t="e">
        <f>IF(AND('Chantier 1'!$AI19&gt;=0,'Chantier 1'!$AI19&lt;8),"X","")</f>
        <v>#DIV/0!</v>
      </c>
    </row>
    <row r="26" spans="1:12" ht="15.75">
      <c r="A26" s="528" t="s">
        <v>111</v>
      </c>
      <c r="B26" s="528"/>
      <c r="C26" s="528"/>
      <c r="D26" s="528"/>
      <c r="E26" s="528"/>
      <c r="F26" s="528"/>
      <c r="G26" s="528"/>
      <c r="H26" s="528"/>
      <c r="I26" s="528"/>
      <c r="J26" s="528"/>
      <c r="K26" s="528"/>
      <c r="L26" s="528"/>
    </row>
    <row r="27" spans="1:12" ht="15">
      <c r="A27" s="172"/>
    </row>
    <row r="28" spans="1:12" ht="33" customHeight="1">
      <c r="A28" s="529" t="s">
        <v>175</v>
      </c>
      <c r="B28" s="529"/>
      <c r="C28" s="529"/>
      <c r="D28" s="529"/>
      <c r="E28" s="529"/>
      <c r="F28" s="529"/>
      <c r="G28" s="529"/>
      <c r="H28" s="529"/>
      <c r="I28" s="529"/>
      <c r="J28" s="529"/>
      <c r="K28" s="529"/>
      <c r="L28" s="529"/>
    </row>
    <row r="30" spans="1:12" ht="15.75" customHeight="1">
      <c r="A30" s="530" t="s">
        <v>90</v>
      </c>
      <c r="B30" s="530"/>
      <c r="C30" s="530"/>
      <c r="D30" s="530" t="s">
        <v>91</v>
      </c>
      <c r="E30" s="530"/>
      <c r="F30" s="530"/>
      <c r="G30" s="530"/>
      <c r="H30" s="530"/>
      <c r="I30" s="530" t="s">
        <v>163</v>
      </c>
      <c r="J30" s="530"/>
      <c r="K30" s="530"/>
      <c r="L30" s="530"/>
    </row>
    <row r="31" spans="1:12" ht="18.75" customHeight="1">
      <c r="A31" s="530"/>
      <c r="B31" s="530"/>
      <c r="C31" s="530"/>
      <c r="D31" s="530"/>
      <c r="E31" s="530"/>
      <c r="F31" s="530"/>
      <c r="G31" s="530"/>
      <c r="H31" s="530"/>
      <c r="I31" s="173" t="s">
        <v>92</v>
      </c>
      <c r="J31" s="173" t="s">
        <v>93</v>
      </c>
      <c r="K31" s="173" t="s">
        <v>94</v>
      </c>
      <c r="L31" s="173" t="s">
        <v>95</v>
      </c>
    </row>
    <row r="32" spans="1:12" s="175" customFormat="1" ht="20.100000000000001" customHeight="1">
      <c r="A32" s="524" t="s">
        <v>112</v>
      </c>
      <c r="B32" s="524"/>
      <c r="C32" s="524"/>
      <c r="D32" s="524" t="s">
        <v>113</v>
      </c>
      <c r="E32" s="524"/>
      <c r="F32" s="524"/>
      <c r="G32" s="524"/>
      <c r="H32" s="524"/>
      <c r="I32" s="174" t="e">
        <f>IF('Chantier 1'!$AI20&gt;=16,"X","")</f>
        <v>#DIV/0!</v>
      </c>
      <c r="J32" s="174" t="e">
        <f>IF(AND('Chantier 1'!$AI20&gt;=12,'Chantier 1'!$AI20&lt;16),"X","")</f>
        <v>#DIV/0!</v>
      </c>
      <c r="K32" s="174" t="e">
        <f>IF(AND('Chantier 1'!$AI20&gt;=8,'Chantier 1'!$AI20&lt;12),"X","")</f>
        <v>#DIV/0!</v>
      </c>
      <c r="L32" s="174" t="e">
        <f>IF(AND('Chantier 1'!$AI20&gt;=0,'Chantier 1'!$AI20&lt;8),"X","")</f>
        <v>#DIV/0!</v>
      </c>
    </row>
    <row r="33" spans="1:12" s="175" customFormat="1" ht="20.100000000000001" customHeight="1">
      <c r="A33" s="524" t="s">
        <v>114</v>
      </c>
      <c r="B33" s="524"/>
      <c r="C33" s="524"/>
      <c r="D33" s="524" t="s">
        <v>115</v>
      </c>
      <c r="E33" s="524"/>
      <c r="F33" s="524"/>
      <c r="G33" s="524"/>
      <c r="H33" s="524"/>
      <c r="I33" s="174" t="e">
        <f>IF('Chantier 1'!$AI21&gt;=16,"X","")</f>
        <v>#DIV/0!</v>
      </c>
      <c r="J33" s="174" t="e">
        <f>IF(AND('Chantier 1'!$AI21&gt;=12,'Chantier 1'!$AI21&lt;16),"X","")</f>
        <v>#DIV/0!</v>
      </c>
      <c r="K33" s="174" t="e">
        <f>IF(AND('Chantier 1'!$AI21&gt;=8,'Chantier 1'!$AI21&lt;12),"X","")</f>
        <v>#DIV/0!</v>
      </c>
      <c r="L33" s="174" t="e">
        <f>IF(AND('Chantier 1'!$AI21&gt;=0,'Chantier 1'!$AI21&lt;8),"X","")</f>
        <v>#DIV/0!</v>
      </c>
    </row>
    <row r="34" spans="1:12" s="175" customFormat="1" ht="20.100000000000001" customHeight="1">
      <c r="A34" s="524" t="s">
        <v>116</v>
      </c>
      <c r="B34" s="524"/>
      <c r="C34" s="524"/>
      <c r="D34" s="525" t="s">
        <v>117</v>
      </c>
      <c r="E34" s="526"/>
      <c r="F34" s="526"/>
      <c r="G34" s="526"/>
      <c r="H34" s="527"/>
      <c r="I34" s="174" t="e">
        <f>IF('Chantier 1'!$AI22&gt;=16,"X","")</f>
        <v>#DIV/0!</v>
      </c>
      <c r="J34" s="174" t="e">
        <f>IF(AND('Chantier 1'!$AI22&gt;=12,'Chantier 1'!$AI22&lt;16),"X","")</f>
        <v>#DIV/0!</v>
      </c>
      <c r="K34" s="174" t="e">
        <f>IF(AND('Chantier 1'!$AI22&gt;=8,'Chantier 1'!$AI22&lt;12),"X","")</f>
        <v>#DIV/0!</v>
      </c>
      <c r="L34" s="174" t="e">
        <f>IF(AND('Chantier 1'!$AI22&gt;=0,'Chantier 1'!$AI22&lt;8),"X","")</f>
        <v>#DIV/0!</v>
      </c>
    </row>
    <row r="35" spans="1:12" s="175" customFormat="1" ht="20.100000000000001" customHeight="1" thickBot="1">
      <c r="A35" s="524" t="s">
        <v>118</v>
      </c>
      <c r="B35" s="524"/>
      <c r="C35" s="524"/>
      <c r="D35" s="524" t="s">
        <v>119</v>
      </c>
      <c r="E35" s="524"/>
      <c r="F35" s="524"/>
      <c r="G35" s="524"/>
      <c r="H35" s="524"/>
      <c r="I35" s="174" t="e">
        <f>IF('Chantier 1'!$AI23&gt;=16,"X","")</f>
        <v>#DIV/0!</v>
      </c>
      <c r="J35" s="174" t="e">
        <f>IF(AND('Chantier 1'!$AI23&gt;=12,'Chantier 1'!$AI23&lt;16),"X","")</f>
        <v>#DIV/0!</v>
      </c>
      <c r="K35" s="174" t="e">
        <f>IF(AND('Chantier 1'!$AI23&gt;=8,'Chantier 1'!$AI23&lt;12),"X","")</f>
        <v>#DIV/0!</v>
      </c>
      <c r="L35" s="174" t="e">
        <f>IF(AND('Chantier 1'!$AI23&gt;=0,'Chantier 1'!$AI23&lt;8),"X","")</f>
        <v>#DIV/0!</v>
      </c>
    </row>
    <row r="36" spans="1:12" ht="19.5" thickBot="1">
      <c r="A36" s="559" t="s">
        <v>164</v>
      </c>
      <c r="B36" s="560"/>
      <c r="C36" s="560"/>
      <c r="D36" s="560"/>
      <c r="E36" s="560"/>
      <c r="F36" s="560"/>
      <c r="G36" s="560"/>
      <c r="H36" s="560"/>
      <c r="I36" s="560"/>
      <c r="J36" s="560"/>
      <c r="K36" s="560"/>
      <c r="L36" s="561"/>
    </row>
    <row r="38" spans="1:12">
      <c r="A38" s="562"/>
      <c r="B38" s="514"/>
      <c r="C38" s="514"/>
      <c r="D38" s="514"/>
      <c r="E38" s="514"/>
      <c r="F38" s="514"/>
      <c r="G38" s="514"/>
      <c r="H38" s="514"/>
      <c r="I38" s="514"/>
      <c r="J38" s="514"/>
      <c r="K38" s="514"/>
      <c r="L38" s="515"/>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6"/>
      <c r="B41" s="517"/>
      <c r="C41" s="517"/>
      <c r="D41" s="517"/>
      <c r="E41" s="517"/>
      <c r="F41" s="517"/>
      <c r="G41" s="517"/>
      <c r="H41" s="517"/>
      <c r="I41" s="517"/>
      <c r="J41" s="517"/>
      <c r="K41" s="517"/>
      <c r="L41" s="518"/>
    </row>
    <row r="42" spans="1:12">
      <c r="A42" s="516"/>
      <c r="B42" s="517"/>
      <c r="C42" s="517"/>
      <c r="D42" s="517"/>
      <c r="E42" s="517"/>
      <c r="F42" s="517"/>
      <c r="G42" s="517"/>
      <c r="H42" s="517"/>
      <c r="I42" s="517"/>
      <c r="J42" s="517"/>
      <c r="K42" s="517"/>
      <c r="L42" s="518"/>
    </row>
    <row r="43" spans="1:12">
      <c r="A43" s="516"/>
      <c r="B43" s="517"/>
      <c r="C43" s="517"/>
      <c r="D43" s="517"/>
      <c r="E43" s="517"/>
      <c r="F43" s="517"/>
      <c r="G43" s="517"/>
      <c r="H43" s="517"/>
      <c r="I43" s="517"/>
      <c r="J43" s="517"/>
      <c r="K43" s="517"/>
      <c r="L43" s="518"/>
    </row>
    <row r="44" spans="1:12">
      <c r="A44" s="519"/>
      <c r="B44" s="520"/>
      <c r="C44" s="520"/>
      <c r="D44" s="520"/>
      <c r="E44" s="520"/>
      <c r="F44" s="520"/>
      <c r="G44" s="520"/>
      <c r="H44" s="520"/>
      <c r="I44" s="520"/>
      <c r="J44" s="520"/>
      <c r="K44" s="520"/>
      <c r="L44" s="521"/>
    </row>
    <row r="46" spans="1:12" ht="15.75">
      <c r="A46" s="176" t="s">
        <v>165</v>
      </c>
      <c r="B46" s="177"/>
      <c r="C46" s="177"/>
      <c r="D46" s="177"/>
      <c r="E46" s="177"/>
      <c r="F46" s="177"/>
      <c r="G46" s="178"/>
      <c r="H46" s="522" t="s">
        <v>166</v>
      </c>
      <c r="I46" s="523"/>
      <c r="J46" s="523"/>
      <c r="K46" s="179" t="str">
        <f>'Chantier 1'!F70</f>
        <v/>
      </c>
      <c r="L46" s="180" t="s">
        <v>13</v>
      </c>
    </row>
    <row r="47" spans="1:12" ht="15.75">
      <c r="A47" s="181"/>
      <c r="B47" s="182"/>
      <c r="C47" s="182" t="str">
        <f>'Chantier 1'!$A$5</f>
        <v>XXXXXXX</v>
      </c>
      <c r="D47" s="182"/>
      <c r="E47" s="182"/>
      <c r="F47" s="182"/>
      <c r="G47" s="183"/>
      <c r="H47" s="184"/>
      <c r="I47" s="185"/>
      <c r="J47" s="185"/>
      <c r="K47" s="186"/>
      <c r="L47" s="187"/>
    </row>
    <row r="48" spans="1:12" ht="15.75">
      <c r="A48" s="181"/>
      <c r="B48" s="182"/>
      <c r="C48" s="182" t="str">
        <f>'Chantier 1'!$A$6</f>
        <v>YYYYYYY</v>
      </c>
      <c r="D48" s="182"/>
      <c r="E48" s="182"/>
      <c r="F48" s="182"/>
      <c r="G48" s="183"/>
      <c r="H48" s="184"/>
      <c r="I48" s="185"/>
      <c r="J48" s="185"/>
      <c r="K48" s="186"/>
      <c r="L48" s="187"/>
    </row>
    <row r="49" spans="1:12" ht="15.75">
      <c r="A49" s="181"/>
      <c r="B49" s="182"/>
      <c r="C49" s="182"/>
      <c r="D49" s="182"/>
      <c r="E49" s="182"/>
      <c r="F49" s="182"/>
      <c r="G49" s="183"/>
      <c r="H49" s="184"/>
      <c r="I49" s="185"/>
      <c r="J49" s="185"/>
      <c r="K49" s="186"/>
      <c r="L49" s="187"/>
    </row>
    <row r="50" spans="1:12" ht="15.75">
      <c r="A50" s="188"/>
      <c r="B50" s="189"/>
      <c r="C50" s="189"/>
      <c r="D50" s="189"/>
      <c r="E50" s="189"/>
      <c r="F50" s="189"/>
      <c r="G50" s="190"/>
      <c r="H50" s="191"/>
      <c r="I50" s="192"/>
      <c r="J50" s="192"/>
      <c r="K50" s="193"/>
      <c r="L50" s="194"/>
    </row>
  </sheetData>
  <mergeCells count="46">
    <mergeCell ref="A1:C1"/>
    <mergeCell ref="D1:G1"/>
    <mergeCell ref="I1:L1"/>
    <mergeCell ref="B2:C2"/>
    <mergeCell ref="I2:L2"/>
    <mergeCell ref="A3:G4"/>
    <mergeCell ref="H3:L3"/>
    <mergeCell ref="H4:L4"/>
    <mergeCell ref="A6:L6"/>
    <mergeCell ref="B8:L8"/>
    <mergeCell ref="A9:A11"/>
    <mergeCell ref="B9:L9"/>
    <mergeCell ref="B10:L10"/>
    <mergeCell ref="B11:L11"/>
    <mergeCell ref="A12:A13"/>
    <mergeCell ref="C12:L12"/>
    <mergeCell ref="C13:L13"/>
    <mergeCell ref="A15:L15"/>
    <mergeCell ref="A17:L17"/>
    <mergeCell ref="A19:C20"/>
    <mergeCell ref="D19:H20"/>
    <mergeCell ref="I19:L19"/>
    <mergeCell ref="A21:C21"/>
    <mergeCell ref="D21:H21"/>
    <mergeCell ref="A22:C22"/>
    <mergeCell ref="D22:H22"/>
    <mergeCell ref="A23:C23"/>
    <mergeCell ref="D23:H23"/>
    <mergeCell ref="D34:H34"/>
    <mergeCell ref="A24:C24"/>
    <mergeCell ref="D24:H24"/>
    <mergeCell ref="A26:L26"/>
    <mergeCell ref="A28:L28"/>
    <mergeCell ref="A30:C31"/>
    <mergeCell ref="D30:H31"/>
    <mergeCell ref="I30:L30"/>
    <mergeCell ref="A35:C35"/>
    <mergeCell ref="D35:H35"/>
    <mergeCell ref="A36:L36"/>
    <mergeCell ref="A38:L44"/>
    <mergeCell ref="H46:J46"/>
    <mergeCell ref="A32:C32"/>
    <mergeCell ref="D32:H32"/>
    <mergeCell ref="A33:C33"/>
    <mergeCell ref="D33:H33"/>
    <mergeCell ref="A34:C34"/>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worksheet>
</file>

<file path=xl/worksheets/sheet5.xml><?xml version="1.0" encoding="utf-8"?>
<worksheet xmlns="http://schemas.openxmlformats.org/spreadsheetml/2006/main" xmlns:r="http://schemas.openxmlformats.org/officeDocument/2006/relationships">
  <sheetPr codeName="Feuil4"/>
  <dimension ref="A1:M53"/>
  <sheetViews>
    <sheetView zoomScaleNormal="100" workbookViewId="0">
      <pane ySplit="2" topLeftCell="A3" activePane="bottomLeft" state="frozen"/>
      <selection activeCell="D16" sqref="D16:H19"/>
      <selection pane="bottomLeft" activeCell="N14" sqref="N14"/>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Base!$B$9</f>
        <v>DUPOND</v>
      </c>
      <c r="J1" s="544"/>
      <c r="K1" s="544"/>
      <c r="L1" s="545"/>
    </row>
    <row r="2" spans="1:13" ht="24.95" customHeight="1" thickBot="1">
      <c r="A2" s="165" t="s">
        <v>139</v>
      </c>
      <c r="B2" s="546" t="str">
        <f>[2]Accueil!C10</f>
        <v>UFA De Lattre</v>
      </c>
      <c r="C2" s="547"/>
      <c r="D2" s="166"/>
      <c r="E2" s="167" t="s">
        <v>31</v>
      </c>
      <c r="F2" s="294">
        <f>Base!$B$2</f>
        <v>2015</v>
      </c>
      <c r="G2" s="196"/>
      <c r="H2" s="169" t="s">
        <v>140</v>
      </c>
      <c r="I2" s="544" t="str">
        <f>Base!$C$9</f>
        <v>Victor</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176</v>
      </c>
      <c r="B6" s="535"/>
      <c r="C6" s="535"/>
      <c r="D6" s="535"/>
      <c r="E6" s="535"/>
      <c r="F6" s="535"/>
      <c r="G6" s="535"/>
      <c r="H6" s="535"/>
      <c r="I6" s="535"/>
      <c r="J6" s="535"/>
      <c r="K6" s="535"/>
      <c r="L6" s="536"/>
    </row>
    <row r="7" spans="1:13" ht="13.5" thickBot="1"/>
    <row r="8" spans="1:13" ht="24.75" customHeight="1" thickBot="1">
      <c r="B8" s="537" t="s">
        <v>177</v>
      </c>
      <c r="C8" s="538"/>
      <c r="D8" s="538"/>
      <c r="E8" s="538"/>
      <c r="F8" s="538"/>
      <c r="G8" s="538"/>
      <c r="H8" s="538"/>
      <c r="I8" s="538"/>
      <c r="J8" s="538"/>
      <c r="K8" s="538"/>
      <c r="L8" s="539"/>
    </row>
    <row r="9" spans="1:13" ht="42.75" customHeight="1" thickBot="1">
      <c r="A9" s="532" t="s">
        <v>145</v>
      </c>
      <c r="B9" s="531" t="s">
        <v>178</v>
      </c>
      <c r="C9" s="531"/>
      <c r="D9" s="531"/>
      <c r="E9" s="531"/>
      <c r="F9" s="531"/>
      <c r="G9" s="531"/>
      <c r="H9" s="531"/>
      <c r="I9" s="531"/>
      <c r="J9" s="531"/>
      <c r="K9" s="531"/>
      <c r="L9" s="531"/>
    </row>
    <row r="10" spans="1:13" ht="42.75" customHeight="1" thickBot="1">
      <c r="A10" s="532"/>
      <c r="B10" s="531" t="s">
        <v>179</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42.75" customHeight="1" thickBot="1">
      <c r="A12" s="532"/>
      <c r="B12" s="531" t="s">
        <v>180</v>
      </c>
      <c r="C12" s="531"/>
      <c r="D12" s="531"/>
      <c r="E12" s="531"/>
      <c r="F12" s="531"/>
      <c r="G12" s="531"/>
      <c r="H12" s="531"/>
      <c r="I12" s="531"/>
      <c r="J12" s="531"/>
      <c r="K12" s="531"/>
      <c r="L12" s="531"/>
    </row>
    <row r="13" spans="1:13" ht="39" customHeight="1" thickBot="1">
      <c r="A13" s="532" t="s">
        <v>155</v>
      </c>
      <c r="B13" s="170" t="s">
        <v>181</v>
      </c>
      <c r="C13" s="533" t="s">
        <v>182</v>
      </c>
      <c r="D13" s="533"/>
      <c r="E13" s="533"/>
      <c r="F13" s="533"/>
      <c r="G13" s="533"/>
      <c r="H13" s="533"/>
      <c r="I13" s="533"/>
      <c r="J13" s="533"/>
      <c r="K13" s="533"/>
      <c r="L13" s="533"/>
    </row>
    <row r="14" spans="1:13" ht="39" customHeight="1" thickBot="1">
      <c r="A14" s="532"/>
      <c r="B14" s="170" t="s">
        <v>183</v>
      </c>
      <c r="C14" s="533" t="s">
        <v>184</v>
      </c>
      <c r="D14" s="533"/>
      <c r="E14" s="533"/>
      <c r="F14" s="533"/>
      <c r="G14" s="533"/>
      <c r="H14" s="533"/>
      <c r="I14" s="533"/>
      <c r="J14" s="533"/>
      <c r="K14" s="533"/>
      <c r="L14" s="533"/>
    </row>
    <row r="15" spans="1:13" ht="38.25" thickBot="1">
      <c r="A15" s="532"/>
      <c r="B15" s="170" t="s">
        <v>185</v>
      </c>
      <c r="C15" s="533" t="s">
        <v>186</v>
      </c>
      <c r="D15" s="533"/>
      <c r="E15" s="533"/>
      <c r="F15" s="533"/>
      <c r="G15" s="533"/>
      <c r="H15" s="533"/>
      <c r="I15" s="533"/>
      <c r="J15" s="533"/>
      <c r="K15" s="533"/>
      <c r="L15" s="533"/>
      <c r="M15" s="171"/>
    </row>
    <row r="17" spans="1:12" ht="15.75">
      <c r="A17" s="528" t="s">
        <v>120</v>
      </c>
      <c r="B17" s="528"/>
      <c r="C17" s="528"/>
      <c r="D17" s="528"/>
      <c r="E17" s="528"/>
      <c r="F17" s="528"/>
      <c r="G17" s="528"/>
      <c r="H17" s="528"/>
      <c r="I17" s="528"/>
      <c r="J17" s="528"/>
      <c r="K17" s="528"/>
      <c r="L17" s="528"/>
    </row>
    <row r="18" spans="1:12" ht="15">
      <c r="A18" s="172"/>
    </row>
    <row r="19" spans="1:12" ht="33" customHeight="1">
      <c r="A19" s="529" t="s">
        <v>187</v>
      </c>
      <c r="B19" s="529"/>
      <c r="C19" s="529"/>
      <c r="D19" s="529"/>
      <c r="E19" s="529"/>
      <c r="F19" s="529"/>
      <c r="G19" s="529"/>
      <c r="H19" s="529"/>
      <c r="I19" s="529"/>
      <c r="J19" s="529"/>
      <c r="K19" s="529"/>
      <c r="L19" s="529"/>
    </row>
    <row r="21" spans="1:12" ht="15.75" customHeight="1">
      <c r="A21" s="530" t="s">
        <v>90</v>
      </c>
      <c r="B21" s="530"/>
      <c r="C21" s="530"/>
      <c r="D21" s="530" t="s">
        <v>91</v>
      </c>
      <c r="E21" s="530"/>
      <c r="F21" s="530"/>
      <c r="G21" s="530"/>
      <c r="H21" s="530"/>
      <c r="I21" s="530" t="s">
        <v>163</v>
      </c>
      <c r="J21" s="530"/>
      <c r="K21" s="530"/>
      <c r="L21" s="530"/>
    </row>
    <row r="22" spans="1:12" ht="18.75" customHeight="1">
      <c r="A22" s="530"/>
      <c r="B22" s="530"/>
      <c r="C22" s="530"/>
      <c r="D22" s="530"/>
      <c r="E22" s="530"/>
      <c r="F22" s="530"/>
      <c r="G22" s="530"/>
      <c r="H22" s="530"/>
      <c r="I22" s="173" t="s">
        <v>92</v>
      </c>
      <c r="J22" s="173" t="s">
        <v>93</v>
      </c>
      <c r="K22" s="173" t="s">
        <v>94</v>
      </c>
      <c r="L22" s="173" t="s">
        <v>95</v>
      </c>
    </row>
    <row r="23" spans="1:12" s="175" customFormat="1" ht="20.100000000000001" customHeight="1">
      <c r="A23" s="524" t="s">
        <v>121</v>
      </c>
      <c r="B23" s="524"/>
      <c r="C23" s="524"/>
      <c r="D23" s="524" t="s">
        <v>122</v>
      </c>
      <c r="E23" s="524"/>
      <c r="F23" s="524"/>
      <c r="G23" s="524"/>
      <c r="H23" s="524"/>
      <c r="I23" s="174" t="e">
        <f>IF('Chantier 1'!$AI24&gt;=16,"X","")</f>
        <v>#DIV/0!</v>
      </c>
      <c r="J23" s="174" t="e">
        <f>IF(AND('Chantier 1'!$AI24&gt;=12,'Chantier 1'!$AI24&lt;16),"X","")</f>
        <v>#DIV/0!</v>
      </c>
      <c r="K23" s="174" t="e">
        <f>IF(AND('Chantier 1'!$AI24&gt;=8,'Chantier 1'!$AI24&lt;12),"X","")</f>
        <v>#DIV/0!</v>
      </c>
      <c r="L23" s="174" t="e">
        <f>IF(AND('Chantier 1'!$AI24&gt;=0,'Chantier 1'!$AI24&lt;8),"X","")</f>
        <v>#DIV/0!</v>
      </c>
    </row>
    <row r="24" spans="1:12" s="175" customFormat="1" ht="20.100000000000001" customHeight="1">
      <c r="A24" s="524" t="s">
        <v>123</v>
      </c>
      <c r="B24" s="524"/>
      <c r="C24" s="524"/>
      <c r="D24" s="524" t="s">
        <v>124</v>
      </c>
      <c r="E24" s="524"/>
      <c r="F24" s="524"/>
      <c r="G24" s="524"/>
      <c r="H24" s="524"/>
      <c r="I24" s="174" t="e">
        <f>IF('Chantier 1'!$AI25&gt;=16,"X","")</f>
        <v>#DIV/0!</v>
      </c>
      <c r="J24" s="174" t="e">
        <f>IF(AND('Chantier 1'!$AI25&gt;=12,'Chantier 1'!$AI25&lt;16),"X","")</f>
        <v>#DIV/0!</v>
      </c>
      <c r="K24" s="174" t="e">
        <f>IF(AND('Chantier 1'!$AI25&gt;=8,'Chantier 1'!$AI25&lt;12),"X","")</f>
        <v>#DIV/0!</v>
      </c>
      <c r="L24" s="174" t="e">
        <f>IF(AND('Chantier 1'!$AI25&gt;=0,'Chantier 1'!$AI25&lt;8),"X","")</f>
        <v>#DIV/0!</v>
      </c>
    </row>
    <row r="25" spans="1:12" s="175" customFormat="1" ht="20.100000000000001" customHeight="1">
      <c r="A25" s="524" t="s">
        <v>125</v>
      </c>
      <c r="B25" s="524"/>
      <c r="C25" s="524"/>
      <c r="D25" s="525" t="s">
        <v>126</v>
      </c>
      <c r="E25" s="526"/>
      <c r="F25" s="526"/>
      <c r="G25" s="526"/>
      <c r="H25" s="527"/>
      <c r="I25" s="174" t="e">
        <f>IF('Chantier 1'!$AI26&gt;=16,"X","")</f>
        <v>#DIV/0!</v>
      </c>
      <c r="J25" s="174" t="e">
        <f>IF(AND('Chantier 1'!$AI26&gt;=12,'Chantier 1'!$AI26&lt;16),"X","")</f>
        <v>#DIV/0!</v>
      </c>
      <c r="K25" s="174" t="e">
        <f>IF(AND('Chantier 1'!$AI26&gt;=8,'Chantier 1'!$AI26&lt;12),"X","")</f>
        <v>#DIV/0!</v>
      </c>
      <c r="L25" s="174" t="e">
        <f>IF(AND('Chantier 1'!$AI26&gt;=0,'Chantier 1'!$AI26&lt;8),"X","")</f>
        <v>#DIV/0!</v>
      </c>
    </row>
    <row r="26" spans="1:12" s="175" customFormat="1" ht="20.100000000000001" customHeight="1">
      <c r="A26" s="524" t="s">
        <v>8</v>
      </c>
      <c r="B26" s="524"/>
      <c r="C26" s="524"/>
      <c r="D26" s="524" t="s">
        <v>127</v>
      </c>
      <c r="E26" s="524"/>
      <c r="F26" s="524"/>
      <c r="G26" s="524"/>
      <c r="H26" s="524"/>
      <c r="I26" s="174" t="e">
        <f>IF('Chantier 1'!$AI27&gt;=16,"X","")</f>
        <v>#DIV/0!</v>
      </c>
      <c r="J26" s="174" t="e">
        <f>IF(AND('Chantier 1'!$AI27&gt;=12,'Chantier 1'!$AI27&lt;16),"X","")</f>
        <v>#DIV/0!</v>
      </c>
      <c r="K26" s="174" t="e">
        <f>IF(AND('Chantier 1'!$AI27&gt;=8,'Chantier 1'!$AI27&lt;12),"X","")</f>
        <v>#DIV/0!</v>
      </c>
      <c r="L26" s="174" t="e">
        <f>IF(AND('Chantier 1'!$AI27&gt;=0,'Chantier 1'!$AI27&lt;8),"X","")</f>
        <v>#DIV/0!</v>
      </c>
    </row>
    <row r="27" spans="1:12" ht="13.5" thickBot="1"/>
    <row r="28" spans="1:12" ht="19.5" thickBot="1">
      <c r="A28" s="559" t="s">
        <v>164</v>
      </c>
      <c r="B28" s="560"/>
      <c r="C28" s="560"/>
      <c r="D28" s="560"/>
      <c r="E28" s="560"/>
      <c r="F28" s="560"/>
      <c r="G28" s="560"/>
      <c r="H28" s="560"/>
      <c r="I28" s="560"/>
      <c r="J28" s="560"/>
      <c r="K28" s="560"/>
      <c r="L28" s="561"/>
    </row>
    <row r="30" spans="1:12">
      <c r="A30" s="562"/>
      <c r="B30" s="514"/>
      <c r="C30" s="514"/>
      <c r="D30" s="514"/>
      <c r="E30" s="514"/>
      <c r="F30" s="514"/>
      <c r="G30" s="514"/>
      <c r="H30" s="514"/>
      <c r="I30" s="514"/>
      <c r="J30" s="514"/>
      <c r="K30" s="514"/>
      <c r="L30" s="515"/>
    </row>
    <row r="31" spans="1:12">
      <c r="A31" s="516"/>
      <c r="B31" s="517"/>
      <c r="C31" s="517"/>
      <c r="D31" s="517"/>
      <c r="E31" s="517"/>
      <c r="F31" s="517"/>
      <c r="G31" s="517"/>
      <c r="H31" s="517"/>
      <c r="I31" s="517"/>
      <c r="J31" s="517"/>
      <c r="K31" s="517"/>
      <c r="L31" s="518"/>
    </row>
    <row r="32" spans="1:12">
      <c r="A32" s="516"/>
      <c r="B32" s="517"/>
      <c r="C32" s="517"/>
      <c r="D32" s="517"/>
      <c r="E32" s="517"/>
      <c r="F32" s="517"/>
      <c r="G32" s="517"/>
      <c r="H32" s="517"/>
      <c r="I32" s="517"/>
      <c r="J32" s="517"/>
      <c r="K32" s="517"/>
      <c r="L32" s="518"/>
    </row>
    <row r="33" spans="1:13">
      <c r="A33" s="516"/>
      <c r="B33" s="517"/>
      <c r="C33" s="517"/>
      <c r="D33" s="517"/>
      <c r="E33" s="517"/>
      <c r="F33" s="517"/>
      <c r="G33" s="517"/>
      <c r="H33" s="517"/>
      <c r="I33" s="517"/>
      <c r="J33" s="517"/>
      <c r="K33" s="517"/>
      <c r="L33" s="518"/>
    </row>
    <row r="34" spans="1:13">
      <c r="A34" s="516"/>
      <c r="B34" s="517"/>
      <c r="C34" s="517"/>
      <c r="D34" s="517"/>
      <c r="E34" s="517"/>
      <c r="F34" s="517"/>
      <c r="G34" s="517"/>
      <c r="H34" s="517"/>
      <c r="I34" s="517"/>
      <c r="J34" s="517"/>
      <c r="K34" s="517"/>
      <c r="L34" s="518"/>
    </row>
    <row r="35" spans="1:13">
      <c r="A35" s="516"/>
      <c r="B35" s="517"/>
      <c r="C35" s="517"/>
      <c r="D35" s="517"/>
      <c r="E35" s="517"/>
      <c r="F35" s="517"/>
      <c r="G35" s="517"/>
      <c r="H35" s="517"/>
      <c r="I35" s="517"/>
      <c r="J35" s="517"/>
      <c r="K35" s="517"/>
      <c r="L35" s="518"/>
    </row>
    <row r="36" spans="1:13">
      <c r="A36" s="519"/>
      <c r="B36" s="520"/>
      <c r="C36" s="520"/>
      <c r="D36" s="520"/>
      <c r="E36" s="520"/>
      <c r="F36" s="520"/>
      <c r="G36" s="520"/>
      <c r="H36" s="520"/>
      <c r="I36" s="520"/>
      <c r="J36" s="520"/>
      <c r="K36" s="520"/>
      <c r="L36" s="521"/>
    </row>
    <row r="37" spans="1:13" ht="13.5" thickBot="1"/>
    <row r="38" spans="1:13" ht="19.5" thickBot="1">
      <c r="A38" s="559" t="s">
        <v>188</v>
      </c>
      <c r="B38" s="560"/>
      <c r="C38" s="560"/>
      <c r="D38" s="560"/>
      <c r="E38" s="560"/>
      <c r="F38" s="560"/>
      <c r="G38" s="560"/>
      <c r="H38" s="560"/>
      <c r="I38" s="560"/>
      <c r="J38" s="560"/>
      <c r="K38" s="560"/>
      <c r="L38" s="561"/>
    </row>
    <row r="40" spans="1:13">
      <c r="A40" s="562"/>
      <c r="B40" s="514"/>
      <c r="C40" s="514"/>
      <c r="D40" s="514"/>
      <c r="E40" s="514"/>
      <c r="F40" s="514"/>
      <c r="G40" s="514"/>
      <c r="H40" s="514"/>
      <c r="I40" s="514"/>
      <c r="J40" s="514"/>
      <c r="K40" s="514"/>
      <c r="L40" s="515"/>
    </row>
    <row r="41" spans="1:13">
      <c r="A41" s="516"/>
      <c r="B41" s="517"/>
      <c r="C41" s="517"/>
      <c r="D41" s="517"/>
      <c r="E41" s="517"/>
      <c r="F41" s="517"/>
      <c r="G41" s="517"/>
      <c r="H41" s="517"/>
      <c r="I41" s="517"/>
      <c r="J41" s="517"/>
      <c r="K41" s="517"/>
      <c r="L41" s="518"/>
    </row>
    <row r="42" spans="1:13">
      <c r="A42" s="516"/>
      <c r="B42" s="517"/>
      <c r="C42" s="517"/>
      <c r="D42" s="517"/>
      <c r="E42" s="517"/>
      <c r="F42" s="517"/>
      <c r="G42" s="517"/>
      <c r="H42" s="517"/>
      <c r="I42" s="517"/>
      <c r="J42" s="517"/>
      <c r="K42" s="517"/>
      <c r="L42" s="518"/>
    </row>
    <row r="43" spans="1:13">
      <c r="A43" s="516"/>
      <c r="B43" s="517"/>
      <c r="C43" s="517"/>
      <c r="D43" s="517"/>
      <c r="E43" s="517"/>
      <c r="F43" s="517"/>
      <c r="G43" s="517"/>
      <c r="H43" s="517"/>
      <c r="I43" s="517"/>
      <c r="J43" s="517"/>
      <c r="K43" s="517"/>
      <c r="L43" s="518"/>
    </row>
    <row r="44" spans="1:13">
      <c r="A44" s="516"/>
      <c r="B44" s="517"/>
      <c r="C44" s="517"/>
      <c r="D44" s="517"/>
      <c r="E44" s="517"/>
      <c r="F44" s="517"/>
      <c r="G44" s="517"/>
      <c r="H44" s="517"/>
      <c r="I44" s="517"/>
      <c r="J44" s="517"/>
      <c r="K44" s="517"/>
      <c r="L44" s="518"/>
    </row>
    <row r="45" spans="1:13">
      <c r="A45" s="516"/>
      <c r="B45" s="517"/>
      <c r="C45" s="517"/>
      <c r="D45" s="517"/>
      <c r="E45" s="517"/>
      <c r="F45" s="517"/>
      <c r="G45" s="517"/>
      <c r="H45" s="517"/>
      <c r="I45" s="517"/>
      <c r="J45" s="517"/>
      <c r="K45" s="517"/>
      <c r="L45" s="518"/>
    </row>
    <row r="46" spans="1:13">
      <c r="A46" s="519"/>
      <c r="B46" s="520"/>
      <c r="C46" s="520"/>
      <c r="D46" s="520"/>
      <c r="E46" s="520"/>
      <c r="F46" s="520"/>
      <c r="G46" s="520"/>
      <c r="H46" s="520"/>
      <c r="I46" s="520"/>
      <c r="J46" s="520"/>
      <c r="K46" s="520"/>
      <c r="L46" s="521"/>
    </row>
    <row r="47" spans="1:13">
      <c r="M47" s="195"/>
    </row>
    <row r="48" spans="1:13" ht="15.75">
      <c r="A48" s="176" t="s">
        <v>165</v>
      </c>
      <c r="B48" s="177"/>
      <c r="C48" s="177"/>
      <c r="D48" s="177"/>
      <c r="E48" s="177"/>
      <c r="F48" s="177"/>
      <c r="G48" s="178"/>
      <c r="H48" s="522" t="s">
        <v>166</v>
      </c>
      <c r="I48" s="523"/>
      <c r="J48" s="523"/>
      <c r="K48" s="179" t="str">
        <f>'Chantier 1'!F105</f>
        <v xml:space="preserve"> </v>
      </c>
      <c r="L48" s="180" t="s">
        <v>13</v>
      </c>
      <c r="M48" s="195"/>
    </row>
    <row r="49" spans="1:13" ht="15.75">
      <c r="A49" s="181"/>
      <c r="B49" s="182"/>
      <c r="C49" s="182" t="str">
        <f>'Chantier 1'!$A$5</f>
        <v>XXXXXXX</v>
      </c>
      <c r="D49" s="182"/>
      <c r="E49" s="182"/>
      <c r="F49" s="182"/>
      <c r="G49" s="183"/>
      <c r="H49" s="184"/>
      <c r="I49" s="185"/>
      <c r="J49" s="185"/>
      <c r="K49" s="186"/>
      <c r="L49" s="187"/>
      <c r="M49" s="195"/>
    </row>
    <row r="50" spans="1:13" ht="15.75">
      <c r="A50" s="181"/>
      <c r="B50" s="182"/>
      <c r="C50" s="182" t="str">
        <f>'Chantier 1'!$A$6</f>
        <v>YYYYYYY</v>
      </c>
      <c r="D50" s="182"/>
      <c r="E50" s="182"/>
      <c r="F50" s="182"/>
      <c r="G50" s="183"/>
      <c r="H50" s="184"/>
      <c r="I50" s="185"/>
      <c r="J50" s="185"/>
      <c r="K50" s="186"/>
      <c r="L50" s="187"/>
      <c r="M50" s="195"/>
    </row>
    <row r="51" spans="1:13" ht="15.75">
      <c r="A51" s="181"/>
      <c r="B51" s="182"/>
      <c r="C51" s="182"/>
      <c r="D51" s="182"/>
      <c r="E51" s="182"/>
      <c r="F51" s="182"/>
      <c r="G51" s="183"/>
      <c r="H51" s="184"/>
      <c r="I51" s="185"/>
      <c r="J51" s="185"/>
      <c r="K51" s="186"/>
      <c r="L51" s="187"/>
      <c r="M51" s="195"/>
    </row>
    <row r="52" spans="1:13" ht="15.75">
      <c r="A52" s="188"/>
      <c r="B52" s="189"/>
      <c r="C52" s="189"/>
      <c r="D52" s="189"/>
      <c r="E52" s="189"/>
      <c r="F52" s="189"/>
      <c r="G52" s="190"/>
      <c r="H52" s="191"/>
      <c r="I52" s="192"/>
      <c r="J52" s="192"/>
      <c r="K52" s="193"/>
      <c r="L52" s="194"/>
      <c r="M52" s="195"/>
    </row>
    <row r="53" spans="1:13">
      <c r="A53" s="195"/>
      <c r="B53" s="195"/>
      <c r="C53" s="195"/>
      <c r="D53" s="195"/>
      <c r="E53" s="195"/>
      <c r="F53" s="195"/>
      <c r="G53" s="195"/>
      <c r="H53" s="195"/>
      <c r="I53" s="195"/>
      <c r="J53" s="195"/>
      <c r="K53" s="195"/>
      <c r="L53" s="195"/>
      <c r="M53" s="195"/>
    </row>
  </sheetData>
  <mergeCells count="37">
    <mergeCell ref="A1:C1"/>
    <mergeCell ref="D1:G1"/>
    <mergeCell ref="I1:L1"/>
    <mergeCell ref="B2:C2"/>
    <mergeCell ref="I2:L2"/>
    <mergeCell ref="A3:G4"/>
    <mergeCell ref="H3:L3"/>
    <mergeCell ref="H4:L4"/>
    <mergeCell ref="A6:L6"/>
    <mergeCell ref="B8:L8"/>
    <mergeCell ref="A9:A12"/>
    <mergeCell ref="B9:L9"/>
    <mergeCell ref="B10:L10"/>
    <mergeCell ref="B11:L11"/>
    <mergeCell ref="B12:L12"/>
    <mergeCell ref="A13:A15"/>
    <mergeCell ref="C13:L13"/>
    <mergeCell ref="C14:L14"/>
    <mergeCell ref="C15:L15"/>
    <mergeCell ref="A17:L17"/>
    <mergeCell ref="A19:L19"/>
    <mergeCell ref="A21:C22"/>
    <mergeCell ref="D21:H22"/>
    <mergeCell ref="I21:L21"/>
    <mergeCell ref="A23:C23"/>
    <mergeCell ref="D23:H23"/>
    <mergeCell ref="A24:C24"/>
    <mergeCell ref="D24:H24"/>
    <mergeCell ref="A38:L38"/>
    <mergeCell ref="A40:L46"/>
    <mergeCell ref="H48:J48"/>
    <mergeCell ref="A25:C25"/>
    <mergeCell ref="D25:H25"/>
    <mergeCell ref="A26:C26"/>
    <mergeCell ref="D26:H26"/>
    <mergeCell ref="A28:L28"/>
    <mergeCell ref="A30:L36"/>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rowBreaks count="1" manualBreakCount="1">
    <brk id="52" max="16383" man="1"/>
  </rowBreaks>
</worksheet>
</file>

<file path=xl/worksheets/sheet6.xml><?xml version="1.0" encoding="utf-8"?>
<worksheet xmlns="http://schemas.openxmlformats.org/spreadsheetml/2006/main" xmlns:r="http://schemas.openxmlformats.org/officeDocument/2006/relationships">
  <dimension ref="A1:M47"/>
  <sheetViews>
    <sheetView zoomScaleNormal="100" workbookViewId="0">
      <pane ySplit="2" topLeftCell="A3" activePane="bottomLeft" state="frozen"/>
      <selection activeCell="D16" sqref="D16:H19"/>
      <selection pane="bottomLeft" activeCell="B11" sqref="B11:L11"/>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2" ht="24.95" customHeight="1" thickBot="1">
      <c r="A1" s="540" t="s">
        <v>137</v>
      </c>
      <c r="B1" s="541"/>
      <c r="C1" s="542"/>
      <c r="D1" s="543" t="s">
        <v>0</v>
      </c>
      <c r="E1" s="541"/>
      <c r="F1" s="541"/>
      <c r="G1" s="542"/>
      <c r="H1" s="163" t="s">
        <v>138</v>
      </c>
      <c r="I1" s="544" t="str">
        <f>Base!$B$10</f>
        <v>DURAND</v>
      </c>
      <c r="J1" s="544"/>
      <c r="K1" s="544"/>
      <c r="L1" s="545"/>
    </row>
    <row r="2" spans="1:12" ht="24.95" customHeight="1" thickBot="1">
      <c r="A2" s="165" t="s">
        <v>139</v>
      </c>
      <c r="B2" s="546" t="str">
        <f>[2]Accueil!C10</f>
        <v>UFA De Lattre</v>
      </c>
      <c r="C2" s="547"/>
      <c r="D2" s="166"/>
      <c r="E2" s="167" t="s">
        <v>31</v>
      </c>
      <c r="F2" s="294">
        <f>Base!$B$2</f>
        <v>2015</v>
      </c>
      <c r="G2" s="168"/>
      <c r="H2" s="169" t="s">
        <v>140</v>
      </c>
      <c r="I2" s="544" t="str">
        <f>Base!$C$10</f>
        <v>Charles</v>
      </c>
      <c r="J2" s="544"/>
      <c r="K2" s="544"/>
      <c r="L2" s="545"/>
    </row>
    <row r="3" spans="1:12" ht="30" customHeight="1">
      <c r="A3" s="548" t="s">
        <v>141</v>
      </c>
      <c r="B3" s="549"/>
      <c r="C3" s="549"/>
      <c r="D3" s="550"/>
      <c r="E3" s="550"/>
      <c r="F3" s="550"/>
      <c r="G3" s="550"/>
      <c r="H3" s="553" t="s">
        <v>142</v>
      </c>
      <c r="I3" s="554"/>
      <c r="J3" s="554"/>
      <c r="K3" s="554"/>
      <c r="L3" s="555"/>
    </row>
    <row r="4" spans="1:12" ht="30" customHeight="1" thickBot="1">
      <c r="A4" s="551"/>
      <c r="B4" s="552"/>
      <c r="C4" s="552"/>
      <c r="D4" s="552"/>
      <c r="E4" s="552"/>
      <c r="F4" s="552"/>
      <c r="G4" s="552"/>
      <c r="H4" s="556" t="str">
        <f>Base!$B$8</f>
        <v>Chantier ZZZZZZZZZZZZZZZZZZZZZ</v>
      </c>
      <c r="I4" s="557"/>
      <c r="J4" s="557"/>
      <c r="K4" s="557"/>
      <c r="L4" s="558"/>
    </row>
    <row r="5" spans="1:12" ht="13.5" thickBot="1"/>
    <row r="6" spans="1:12" ht="26.25" customHeight="1" thickBot="1">
      <c r="A6" s="534" t="s">
        <v>143</v>
      </c>
      <c r="B6" s="535"/>
      <c r="C6" s="535"/>
      <c r="D6" s="535"/>
      <c r="E6" s="535"/>
      <c r="F6" s="535"/>
      <c r="G6" s="535"/>
      <c r="H6" s="535"/>
      <c r="I6" s="535"/>
      <c r="J6" s="535"/>
      <c r="K6" s="535"/>
      <c r="L6" s="536"/>
    </row>
    <row r="7" spans="1:12" ht="13.5" thickBot="1"/>
    <row r="8" spans="1:12" ht="24.75" customHeight="1" thickBot="1">
      <c r="B8" s="537" t="s">
        <v>144</v>
      </c>
      <c r="C8" s="538"/>
      <c r="D8" s="538"/>
      <c r="E8" s="538"/>
      <c r="F8" s="538"/>
      <c r="G8" s="538"/>
      <c r="H8" s="538"/>
      <c r="I8" s="538"/>
      <c r="J8" s="538"/>
      <c r="K8" s="538"/>
      <c r="L8" s="539"/>
    </row>
    <row r="9" spans="1:12" ht="42.75" customHeight="1" thickBot="1">
      <c r="A9" s="532" t="s">
        <v>145</v>
      </c>
      <c r="B9" s="531" t="s">
        <v>146</v>
      </c>
      <c r="C9" s="531"/>
      <c r="D9" s="531"/>
      <c r="E9" s="531"/>
      <c r="F9" s="531"/>
      <c r="G9" s="531"/>
      <c r="H9" s="531"/>
      <c r="I9" s="531"/>
      <c r="J9" s="531"/>
      <c r="K9" s="531"/>
      <c r="L9" s="531"/>
    </row>
    <row r="10" spans="1:12" ht="42.75" customHeight="1" thickBot="1">
      <c r="A10" s="532"/>
      <c r="B10" s="531" t="s">
        <v>147</v>
      </c>
      <c r="C10" s="531"/>
      <c r="D10" s="531"/>
      <c r="E10" s="531"/>
      <c r="F10" s="531"/>
      <c r="G10" s="531"/>
      <c r="H10" s="531"/>
      <c r="I10" s="531"/>
      <c r="J10" s="531"/>
      <c r="K10" s="531"/>
      <c r="L10" s="531"/>
    </row>
    <row r="11" spans="1:12" ht="42.75" customHeight="1" thickBot="1">
      <c r="A11" s="532"/>
      <c r="B11" s="531" t="s">
        <v>148</v>
      </c>
      <c r="C11" s="531"/>
      <c r="D11" s="531"/>
      <c r="E11" s="531"/>
      <c r="F11" s="531"/>
      <c r="G11" s="531"/>
      <c r="H11" s="531"/>
      <c r="I11" s="531"/>
      <c r="J11" s="531"/>
      <c r="K11" s="531"/>
      <c r="L11" s="531"/>
    </row>
    <row r="12" spans="1:12" ht="42.75" customHeight="1" thickBot="1">
      <c r="A12" s="532"/>
      <c r="B12" s="531" t="s">
        <v>149</v>
      </c>
      <c r="C12" s="531"/>
      <c r="D12" s="531"/>
      <c r="E12" s="531"/>
      <c r="F12" s="531"/>
      <c r="G12" s="531"/>
      <c r="H12" s="531"/>
      <c r="I12" s="531"/>
      <c r="J12" s="531"/>
      <c r="K12" s="531"/>
      <c r="L12" s="531"/>
    </row>
    <row r="13" spans="1:12" ht="42.75" customHeight="1" thickBot="1">
      <c r="A13" s="532"/>
      <c r="B13" s="531" t="s">
        <v>150</v>
      </c>
      <c r="C13" s="531"/>
      <c r="D13" s="531"/>
      <c r="E13" s="531"/>
      <c r="F13" s="531"/>
      <c r="G13" s="531"/>
      <c r="H13" s="531"/>
      <c r="I13" s="531"/>
      <c r="J13" s="531"/>
      <c r="K13" s="531"/>
      <c r="L13" s="531"/>
    </row>
    <row r="14" spans="1:12" ht="42.75" customHeight="1" thickBot="1">
      <c r="A14" s="532"/>
      <c r="B14" s="531" t="s">
        <v>151</v>
      </c>
      <c r="C14" s="531"/>
      <c r="D14" s="531"/>
      <c r="E14" s="531"/>
      <c r="F14" s="531"/>
      <c r="G14" s="531"/>
      <c r="H14" s="531"/>
      <c r="I14" s="531"/>
      <c r="J14" s="531"/>
      <c r="K14" s="531"/>
      <c r="L14" s="531"/>
    </row>
    <row r="15" spans="1:12" ht="42.75" customHeight="1" thickBot="1">
      <c r="A15" s="532"/>
      <c r="B15" s="531" t="s">
        <v>152</v>
      </c>
      <c r="C15" s="531"/>
      <c r="D15" s="531"/>
      <c r="E15" s="531"/>
      <c r="F15" s="531"/>
      <c r="G15" s="531"/>
      <c r="H15" s="531"/>
      <c r="I15" s="531"/>
      <c r="J15" s="531"/>
      <c r="K15" s="531"/>
      <c r="L15" s="531"/>
    </row>
    <row r="16" spans="1:12" ht="42.75" customHeight="1" thickBot="1">
      <c r="A16" s="532"/>
      <c r="B16" s="531" t="s">
        <v>153</v>
      </c>
      <c r="C16" s="531"/>
      <c r="D16" s="531"/>
      <c r="E16" s="531"/>
      <c r="F16" s="531"/>
      <c r="G16" s="531"/>
      <c r="H16" s="531"/>
      <c r="I16" s="531"/>
      <c r="J16" s="531"/>
      <c r="K16" s="531"/>
      <c r="L16" s="531"/>
    </row>
    <row r="17" spans="1:13" ht="42.75" customHeight="1" thickBot="1">
      <c r="A17" s="532"/>
      <c r="B17" s="531" t="s">
        <v>154</v>
      </c>
      <c r="C17" s="531"/>
      <c r="D17" s="531"/>
      <c r="E17" s="531"/>
      <c r="F17" s="531"/>
      <c r="G17" s="531"/>
      <c r="H17" s="531"/>
      <c r="I17" s="531"/>
      <c r="J17" s="531"/>
      <c r="K17" s="531"/>
      <c r="L17" s="531"/>
    </row>
    <row r="18" spans="1:13" ht="39" customHeight="1" thickBot="1">
      <c r="A18" s="532" t="s">
        <v>155</v>
      </c>
      <c r="B18" s="170" t="s">
        <v>156</v>
      </c>
      <c r="C18" s="533" t="s">
        <v>157</v>
      </c>
      <c r="D18" s="533"/>
      <c r="E18" s="533"/>
      <c r="F18" s="533"/>
      <c r="G18" s="533"/>
      <c r="H18" s="533"/>
      <c r="I18" s="533"/>
      <c r="J18" s="533"/>
      <c r="K18" s="533"/>
      <c r="L18" s="533"/>
    </row>
    <row r="19" spans="1:13" ht="38.25" thickBot="1">
      <c r="A19" s="532"/>
      <c r="B19" s="170" t="s">
        <v>158</v>
      </c>
      <c r="C19" s="533" t="s">
        <v>159</v>
      </c>
      <c r="D19" s="533"/>
      <c r="E19" s="533"/>
      <c r="F19" s="533"/>
      <c r="G19" s="533"/>
      <c r="H19" s="533"/>
      <c r="I19" s="533"/>
      <c r="J19" s="533"/>
      <c r="K19" s="533"/>
      <c r="L19" s="533"/>
      <c r="M19" s="171"/>
    </row>
    <row r="20" spans="1:13" ht="41.25" customHeight="1" thickBot="1">
      <c r="A20" s="532"/>
      <c r="B20" s="170" t="s">
        <v>160</v>
      </c>
      <c r="C20" s="533" t="s">
        <v>161</v>
      </c>
      <c r="D20" s="533"/>
      <c r="E20" s="533"/>
      <c r="F20" s="533"/>
      <c r="G20" s="533"/>
      <c r="H20" s="533"/>
      <c r="I20" s="533"/>
      <c r="J20" s="533"/>
      <c r="K20" s="533"/>
      <c r="L20" s="533"/>
    </row>
    <row r="22" spans="1:13" ht="15.75">
      <c r="A22" s="528" t="s">
        <v>129</v>
      </c>
      <c r="B22" s="528"/>
      <c r="C22" s="528"/>
      <c r="D22" s="528"/>
      <c r="E22" s="528"/>
      <c r="F22" s="528"/>
      <c r="G22" s="528"/>
      <c r="H22" s="528"/>
      <c r="I22" s="528"/>
      <c r="J22" s="528"/>
      <c r="K22" s="528"/>
      <c r="L22" s="528"/>
    </row>
    <row r="23" spans="1:13" ht="15">
      <c r="A23" s="172"/>
    </row>
    <row r="24" spans="1:13" ht="33" customHeight="1">
      <c r="A24" s="529" t="s">
        <v>162</v>
      </c>
      <c r="B24" s="529"/>
      <c r="C24" s="529"/>
      <c r="D24" s="529"/>
      <c r="E24" s="529"/>
      <c r="F24" s="529"/>
      <c r="G24" s="529"/>
      <c r="H24" s="529"/>
      <c r="I24" s="529"/>
      <c r="J24" s="529"/>
      <c r="K24" s="529"/>
      <c r="L24" s="529"/>
    </row>
    <row r="26" spans="1:13" ht="15.75" customHeight="1">
      <c r="A26" s="530" t="s">
        <v>90</v>
      </c>
      <c r="B26" s="530"/>
      <c r="C26" s="530"/>
      <c r="D26" s="530" t="s">
        <v>91</v>
      </c>
      <c r="E26" s="530"/>
      <c r="F26" s="530"/>
      <c r="G26" s="530"/>
      <c r="H26" s="530"/>
      <c r="I26" s="530" t="s">
        <v>163</v>
      </c>
      <c r="J26" s="530"/>
      <c r="K26" s="530"/>
      <c r="L26" s="530"/>
    </row>
    <row r="27" spans="1:13" ht="18.75" customHeight="1">
      <c r="A27" s="530"/>
      <c r="B27" s="530"/>
      <c r="C27" s="530"/>
      <c r="D27" s="530"/>
      <c r="E27" s="530"/>
      <c r="F27" s="530"/>
      <c r="G27" s="530"/>
      <c r="H27" s="530"/>
      <c r="I27" s="173" t="s">
        <v>92</v>
      </c>
      <c r="J27" s="173" t="s">
        <v>93</v>
      </c>
      <c r="K27" s="173" t="s">
        <v>94</v>
      </c>
      <c r="L27" s="173" t="s">
        <v>95</v>
      </c>
    </row>
    <row r="28" spans="1:13" s="175" customFormat="1" ht="20.100000000000001" customHeight="1">
      <c r="A28" s="524" t="s">
        <v>96</v>
      </c>
      <c r="B28" s="524"/>
      <c r="C28" s="524"/>
      <c r="D28" s="524" t="s">
        <v>97</v>
      </c>
      <c r="E28" s="524"/>
      <c r="F28" s="524"/>
      <c r="G28" s="524"/>
      <c r="H28" s="524"/>
      <c r="I28" s="174" t="e">
        <f>IF('Chantier 1'!$AL12&gt;=16,"X","")</f>
        <v>#DIV/0!</v>
      </c>
      <c r="J28" s="174" t="e">
        <f>IF(AND('Chantier 1'!$AL12&gt;=12,'Chantier 1'!$AL12&lt;16),"X","")</f>
        <v>#DIV/0!</v>
      </c>
      <c r="K28" s="174" t="e">
        <f>IF(AND('Chantier 1'!$AL12&gt;=8,'Chantier 1'!$AL12&lt;12),"X","")</f>
        <v>#DIV/0!</v>
      </c>
      <c r="L28" s="174" t="e">
        <f>IF(AND('Chantier 1'!$AL12&gt;=0,'Chantier 1'!$AL12&lt;8),"X","")</f>
        <v>#DIV/0!</v>
      </c>
    </row>
    <row r="29" spans="1:13" s="175" customFormat="1" ht="20.100000000000001" customHeight="1">
      <c r="A29" s="524" t="s">
        <v>5</v>
      </c>
      <c r="B29" s="524"/>
      <c r="C29" s="524"/>
      <c r="D29" s="524" t="s">
        <v>98</v>
      </c>
      <c r="E29" s="524"/>
      <c r="F29" s="524"/>
      <c r="G29" s="524"/>
      <c r="H29" s="524"/>
      <c r="I29" s="174" t="e">
        <f>IF('Chantier 1'!$AL13&gt;=16,"X","")</f>
        <v>#DIV/0!</v>
      </c>
      <c r="J29" s="174" t="e">
        <f>IF(AND('Chantier 1'!$AL13&gt;=12,'Chantier 1'!$AL13&lt;16),"X","")</f>
        <v>#DIV/0!</v>
      </c>
      <c r="K29" s="174" t="e">
        <f>IF(AND('Chantier 1'!$AL13&gt;=8,'Chantier 1'!$AL13&lt;12),"X","")</f>
        <v>#DIV/0!</v>
      </c>
      <c r="L29" s="174" t="e">
        <f>IF(AND('Chantier 1'!$AL13&gt;=0,'Chantier 1'!$AL13&lt;8),"X","")</f>
        <v>#DIV/0!</v>
      </c>
    </row>
    <row r="30" spans="1:13" s="175" customFormat="1" ht="20.100000000000001" customHeight="1">
      <c r="A30" s="524" t="s">
        <v>99</v>
      </c>
      <c r="B30" s="524"/>
      <c r="C30" s="524"/>
      <c r="D30" s="525" t="s">
        <v>100</v>
      </c>
      <c r="E30" s="526"/>
      <c r="F30" s="526"/>
      <c r="G30" s="526"/>
      <c r="H30" s="527"/>
      <c r="I30" s="174" t="e">
        <f>IF('Chantier 1'!$AL14&gt;=16,"X","")</f>
        <v>#DIV/0!</v>
      </c>
      <c r="J30" s="174" t="e">
        <f>IF(AND('Chantier 1'!$AL14&gt;=12,'Chantier 1'!$AL14&lt;16),"X","")</f>
        <v>#DIV/0!</v>
      </c>
      <c r="K30" s="174" t="e">
        <f>IF(AND('Chantier 1'!$AL14&gt;=8,'Chantier 1'!$AL14&lt;12),"X","")</f>
        <v>#DIV/0!</v>
      </c>
      <c r="L30" s="174" t="e">
        <f>IF(AND('Chantier 1'!$AL14&gt;=0,'Chantier 1'!$AL14&lt;8),"X","")</f>
        <v>#DIV/0!</v>
      </c>
    </row>
    <row r="31" spans="1:13" s="175" customFormat="1" ht="20.100000000000001" customHeight="1">
      <c r="A31" s="524" t="s">
        <v>101</v>
      </c>
      <c r="B31" s="524"/>
      <c r="C31" s="524"/>
      <c r="D31" s="524" t="s">
        <v>102</v>
      </c>
      <c r="E31" s="524"/>
      <c r="F31" s="524"/>
      <c r="G31" s="524"/>
      <c r="H31" s="524"/>
      <c r="I31" s="174" t="e">
        <f>IF('Chantier 1'!$AL15&gt;=16,"X","")</f>
        <v>#DIV/0!</v>
      </c>
      <c r="J31" s="174" t="e">
        <f>IF(AND('Chantier 1'!$AL15&gt;=12,'Chantier 1'!$AL15&lt;16),"X","")</f>
        <v>#DIV/0!</v>
      </c>
      <c r="K31" s="174" t="e">
        <f>IF(AND('Chantier 1'!$AL15&gt;=8,'Chantier 1'!$AL15&lt;12),"X","")</f>
        <v>#DIV/0!</v>
      </c>
      <c r="L31" s="174" t="e">
        <f>IF(AND('Chantier 1'!$AL15&gt;=0,'Chantier 1'!$AL15&lt;8),"X","")</f>
        <v>#DIV/0!</v>
      </c>
    </row>
    <row r="32" spans="1:13" ht="13.5" thickBot="1"/>
    <row r="33" spans="1:12" ht="18.75" thickBot="1">
      <c r="A33" s="510" t="s">
        <v>164</v>
      </c>
      <c r="B33" s="511"/>
      <c r="C33" s="511"/>
      <c r="D33" s="511"/>
      <c r="E33" s="511"/>
      <c r="F33" s="511"/>
      <c r="G33" s="511"/>
      <c r="H33" s="511"/>
      <c r="I33" s="511"/>
      <c r="J33" s="511"/>
      <c r="K33" s="511"/>
      <c r="L33" s="512"/>
    </row>
    <row r="35" spans="1:12">
      <c r="A35" s="513"/>
      <c r="B35" s="514"/>
      <c r="C35" s="514"/>
      <c r="D35" s="514"/>
      <c r="E35" s="514"/>
      <c r="F35" s="514"/>
      <c r="G35" s="514"/>
      <c r="H35" s="514"/>
      <c r="I35" s="514"/>
      <c r="J35" s="514"/>
      <c r="K35" s="514"/>
      <c r="L35" s="515"/>
    </row>
    <row r="36" spans="1:12">
      <c r="A36" s="516"/>
      <c r="B36" s="517"/>
      <c r="C36" s="517"/>
      <c r="D36" s="517"/>
      <c r="E36" s="517"/>
      <c r="F36" s="517"/>
      <c r="G36" s="517"/>
      <c r="H36" s="517"/>
      <c r="I36" s="517"/>
      <c r="J36" s="517"/>
      <c r="K36" s="517"/>
      <c r="L36" s="518"/>
    </row>
    <row r="37" spans="1:12">
      <c r="A37" s="516"/>
      <c r="B37" s="517"/>
      <c r="C37" s="517"/>
      <c r="D37" s="517"/>
      <c r="E37" s="517"/>
      <c r="F37" s="517"/>
      <c r="G37" s="517"/>
      <c r="H37" s="517"/>
      <c r="I37" s="517"/>
      <c r="J37" s="517"/>
      <c r="K37" s="517"/>
      <c r="L37" s="518"/>
    </row>
    <row r="38" spans="1:12">
      <c r="A38" s="516"/>
      <c r="B38" s="517"/>
      <c r="C38" s="517"/>
      <c r="D38" s="517"/>
      <c r="E38" s="517"/>
      <c r="F38" s="517"/>
      <c r="G38" s="517"/>
      <c r="H38" s="517"/>
      <c r="I38" s="517"/>
      <c r="J38" s="517"/>
      <c r="K38" s="517"/>
      <c r="L38" s="518"/>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9"/>
      <c r="B41" s="520"/>
      <c r="C41" s="520"/>
      <c r="D41" s="520"/>
      <c r="E41" s="520"/>
      <c r="F41" s="520"/>
      <c r="G41" s="520"/>
      <c r="H41" s="520"/>
      <c r="I41" s="520"/>
      <c r="J41" s="520"/>
      <c r="K41" s="520"/>
      <c r="L41" s="521"/>
    </row>
    <row r="43" spans="1:12" ht="15.75">
      <c r="A43" s="176" t="s">
        <v>165</v>
      </c>
      <c r="B43" s="177"/>
      <c r="C43" s="177"/>
      <c r="D43" s="177"/>
      <c r="E43" s="177"/>
      <c r="F43" s="177"/>
      <c r="G43" s="178"/>
      <c r="H43" s="522" t="s">
        <v>166</v>
      </c>
      <c r="I43" s="523"/>
      <c r="J43" s="523"/>
      <c r="K43" s="179" t="str">
        <f>'Chantier 1'!G28</f>
        <v/>
      </c>
      <c r="L43" s="180" t="s">
        <v>13</v>
      </c>
    </row>
    <row r="44" spans="1:12" ht="15.75">
      <c r="A44" s="181"/>
      <c r="B44" s="182"/>
      <c r="C44" s="182" t="str">
        <f>'Chantier 1'!$A$5</f>
        <v>XXXXXXX</v>
      </c>
      <c r="D44" s="182"/>
      <c r="E44" s="182"/>
      <c r="F44" s="182"/>
      <c r="G44" s="183"/>
      <c r="H44" s="184"/>
      <c r="I44" s="185"/>
      <c r="J44" s="185"/>
      <c r="K44" s="186"/>
      <c r="L44" s="187"/>
    </row>
    <row r="45" spans="1:12" ht="15.75">
      <c r="A45" s="181"/>
      <c r="B45" s="182"/>
      <c r="C45" s="182" t="str">
        <f>'Chantier 1'!$A$6</f>
        <v>YYYYYYY</v>
      </c>
      <c r="D45" s="182"/>
      <c r="E45" s="182"/>
      <c r="F45" s="182"/>
      <c r="G45" s="183"/>
      <c r="H45" s="184"/>
      <c r="I45" s="185"/>
      <c r="J45" s="185"/>
      <c r="K45" s="186"/>
      <c r="L45" s="187"/>
    </row>
    <row r="46" spans="1:12" ht="15.75">
      <c r="A46" s="181"/>
      <c r="B46" s="182"/>
      <c r="C46" s="182"/>
      <c r="D46" s="182"/>
      <c r="E46" s="182"/>
      <c r="F46" s="182"/>
      <c r="G46" s="183"/>
      <c r="H46" s="184"/>
      <c r="I46" s="185"/>
      <c r="J46" s="185"/>
      <c r="K46" s="186"/>
      <c r="L46" s="187"/>
    </row>
    <row r="47" spans="1:12" ht="15.75">
      <c r="A47" s="188"/>
      <c r="B47" s="189"/>
      <c r="C47" s="189"/>
      <c r="D47" s="189"/>
      <c r="E47" s="189"/>
      <c r="F47" s="189"/>
      <c r="G47" s="190"/>
      <c r="H47" s="191"/>
      <c r="I47" s="192"/>
      <c r="J47" s="192"/>
      <c r="K47" s="193"/>
      <c r="L47" s="194"/>
    </row>
  </sheetData>
  <mergeCells count="40">
    <mergeCell ref="A1:C1"/>
    <mergeCell ref="D1:G1"/>
    <mergeCell ref="I1:L1"/>
    <mergeCell ref="B2:C2"/>
    <mergeCell ref="I2:L2"/>
    <mergeCell ref="A3:G4"/>
    <mergeCell ref="H3:L3"/>
    <mergeCell ref="H4:L4"/>
    <mergeCell ref="A6:L6"/>
    <mergeCell ref="B8:L8"/>
    <mergeCell ref="A9:A17"/>
    <mergeCell ref="B9:L9"/>
    <mergeCell ref="B10:L10"/>
    <mergeCell ref="B11:L11"/>
    <mergeCell ref="B12:L12"/>
    <mergeCell ref="B13:L13"/>
    <mergeCell ref="B14:L14"/>
    <mergeCell ref="B15:L15"/>
    <mergeCell ref="B16:L16"/>
    <mergeCell ref="B17:L17"/>
    <mergeCell ref="A18:A20"/>
    <mergeCell ref="C18:L18"/>
    <mergeCell ref="C19:L19"/>
    <mergeCell ref="C20:L20"/>
    <mergeCell ref="A22:L22"/>
    <mergeCell ref="A24:L24"/>
    <mergeCell ref="A26:C27"/>
    <mergeCell ref="D26:H27"/>
    <mergeCell ref="I26:L26"/>
    <mergeCell ref="A28:C28"/>
    <mergeCell ref="D28:H28"/>
    <mergeCell ref="A33:L33"/>
    <mergeCell ref="A35:L41"/>
    <mergeCell ref="H43:J43"/>
    <mergeCell ref="A29:C29"/>
    <mergeCell ref="D29:H29"/>
    <mergeCell ref="A30:C30"/>
    <mergeCell ref="D30:H30"/>
    <mergeCell ref="A31:C31"/>
    <mergeCell ref="D31:H31"/>
  </mergeCells>
  <printOptions horizontalCentered="1"/>
  <pageMargins left="0.39370078740157483" right="0.39370078740157483" top="0.59055118110236227" bottom="0.78740157480314965" header="0.19685039370078741" footer="0.51181102362204722"/>
  <pageSetup paperSize="9" scale="68" orientation="portrait" horizontalDpi="4294967293" verticalDpi="300" r:id="rId1"/>
  <headerFooter alignWithMargins="0">
    <oddFooter>&amp;L&amp;F</oddFooter>
  </headerFooter>
</worksheet>
</file>

<file path=xl/worksheets/sheet7.xml><?xml version="1.0" encoding="utf-8"?>
<worksheet xmlns="http://schemas.openxmlformats.org/spreadsheetml/2006/main" xmlns:r="http://schemas.openxmlformats.org/officeDocument/2006/relationships">
  <dimension ref="A1:M50"/>
  <sheetViews>
    <sheetView zoomScaleNormal="100" workbookViewId="0">
      <pane ySplit="2" topLeftCell="A3" activePane="bottomLeft" state="frozen"/>
      <selection activeCell="D16" sqref="D16:H19"/>
      <selection pane="bottomLeft" activeCell="B11" sqref="B11:L11"/>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Base!$B$10</f>
        <v>DURAND</v>
      </c>
      <c r="J1" s="544"/>
      <c r="K1" s="544"/>
      <c r="L1" s="545"/>
    </row>
    <row r="2" spans="1:13" ht="24.95" customHeight="1" thickBot="1">
      <c r="A2" s="165" t="s">
        <v>139</v>
      </c>
      <c r="B2" s="546" t="str">
        <f>[2]Accueil!C10</f>
        <v>UFA De Lattre</v>
      </c>
      <c r="C2" s="547"/>
      <c r="D2" s="166"/>
      <c r="E2" s="167" t="s">
        <v>31</v>
      </c>
      <c r="F2" s="294">
        <f>Base!$B$2</f>
        <v>2015</v>
      </c>
      <c r="G2" s="168"/>
      <c r="H2" s="169" t="s">
        <v>140</v>
      </c>
      <c r="I2" s="544" t="str">
        <f>Base!$C$10</f>
        <v>Charles</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167</v>
      </c>
      <c r="B6" s="535"/>
      <c r="C6" s="535"/>
      <c r="D6" s="535"/>
      <c r="E6" s="535"/>
      <c r="F6" s="535"/>
      <c r="G6" s="535"/>
      <c r="H6" s="535"/>
      <c r="I6" s="535"/>
      <c r="J6" s="535"/>
      <c r="K6" s="535"/>
      <c r="L6" s="536"/>
    </row>
    <row r="7" spans="1:13" ht="13.5" thickBot="1"/>
    <row r="8" spans="1:13" ht="24.75" customHeight="1" thickBot="1">
      <c r="B8" s="537" t="s">
        <v>168</v>
      </c>
      <c r="C8" s="538"/>
      <c r="D8" s="538"/>
      <c r="E8" s="538"/>
      <c r="F8" s="538"/>
      <c r="G8" s="538"/>
      <c r="H8" s="538"/>
      <c r="I8" s="538"/>
      <c r="J8" s="538"/>
      <c r="K8" s="538"/>
      <c r="L8" s="539"/>
    </row>
    <row r="9" spans="1:13" ht="42.75" customHeight="1" thickBot="1">
      <c r="A9" s="532" t="s">
        <v>145</v>
      </c>
      <c r="B9" s="531" t="s">
        <v>169</v>
      </c>
      <c r="C9" s="531"/>
      <c r="D9" s="531"/>
      <c r="E9" s="531"/>
      <c r="F9" s="531"/>
      <c r="G9" s="531"/>
      <c r="H9" s="531"/>
      <c r="I9" s="531"/>
      <c r="J9" s="531"/>
      <c r="K9" s="531"/>
      <c r="L9" s="531"/>
    </row>
    <row r="10" spans="1:13" ht="42.75" customHeight="1" thickBot="1">
      <c r="A10" s="532"/>
      <c r="B10" s="531" t="s">
        <v>170</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39" customHeight="1" thickBot="1">
      <c r="A12" s="532" t="s">
        <v>155</v>
      </c>
      <c r="B12" s="170" t="s">
        <v>172</v>
      </c>
      <c r="C12" s="533" t="s">
        <v>135</v>
      </c>
      <c r="D12" s="533"/>
      <c r="E12" s="533"/>
      <c r="F12" s="533"/>
      <c r="G12" s="533"/>
      <c r="H12" s="533"/>
      <c r="I12" s="533"/>
      <c r="J12" s="533"/>
      <c r="K12" s="533"/>
      <c r="L12" s="533"/>
    </row>
    <row r="13" spans="1:13" ht="38.25" thickBot="1">
      <c r="A13" s="532"/>
      <c r="B13" s="170" t="s">
        <v>173</v>
      </c>
      <c r="C13" s="533" t="s">
        <v>136</v>
      </c>
      <c r="D13" s="533"/>
      <c r="E13" s="533"/>
      <c r="F13" s="533"/>
      <c r="G13" s="533"/>
      <c r="H13" s="533"/>
      <c r="I13" s="533"/>
      <c r="J13" s="533"/>
      <c r="K13" s="533"/>
      <c r="L13" s="533"/>
      <c r="M13" s="171"/>
    </row>
    <row r="15" spans="1:13" ht="15.75">
      <c r="A15" s="528" t="s">
        <v>128</v>
      </c>
      <c r="B15" s="528"/>
      <c r="C15" s="528"/>
      <c r="D15" s="528"/>
      <c r="E15" s="528"/>
      <c r="F15" s="528"/>
      <c r="G15" s="528"/>
      <c r="H15" s="528"/>
      <c r="I15" s="528"/>
      <c r="J15" s="528"/>
      <c r="K15" s="528"/>
      <c r="L15" s="528"/>
    </row>
    <row r="16" spans="1:13" ht="15">
      <c r="A16" s="172"/>
    </row>
    <row r="17" spans="1:12" ht="33" customHeight="1">
      <c r="A17" s="529" t="s">
        <v>174</v>
      </c>
      <c r="B17" s="529"/>
      <c r="C17" s="529"/>
      <c r="D17" s="529"/>
      <c r="E17" s="529"/>
      <c r="F17" s="529"/>
      <c r="G17" s="529"/>
      <c r="H17" s="529"/>
      <c r="I17" s="529"/>
      <c r="J17" s="529"/>
      <c r="K17" s="529"/>
      <c r="L17" s="529"/>
    </row>
    <row r="19" spans="1:12" ht="15.75" customHeight="1">
      <c r="A19" s="530" t="s">
        <v>90</v>
      </c>
      <c r="B19" s="530"/>
      <c r="C19" s="530"/>
      <c r="D19" s="530" t="s">
        <v>91</v>
      </c>
      <c r="E19" s="530"/>
      <c r="F19" s="530"/>
      <c r="G19" s="530"/>
      <c r="H19" s="530"/>
      <c r="I19" s="530" t="s">
        <v>163</v>
      </c>
      <c r="J19" s="530"/>
      <c r="K19" s="530"/>
      <c r="L19" s="530"/>
    </row>
    <row r="20" spans="1:12" ht="18.75" customHeight="1">
      <c r="A20" s="530"/>
      <c r="B20" s="530"/>
      <c r="C20" s="530"/>
      <c r="D20" s="530"/>
      <c r="E20" s="530"/>
      <c r="F20" s="530"/>
      <c r="G20" s="530"/>
      <c r="H20" s="530"/>
      <c r="I20" s="173" t="s">
        <v>92</v>
      </c>
      <c r="J20" s="173" t="s">
        <v>93</v>
      </c>
      <c r="K20" s="173" t="s">
        <v>94</v>
      </c>
      <c r="L20" s="173" t="s">
        <v>95</v>
      </c>
    </row>
    <row r="21" spans="1:12" s="175" customFormat="1" ht="20.100000000000001" customHeight="1">
      <c r="A21" s="524" t="s">
        <v>103</v>
      </c>
      <c r="B21" s="524"/>
      <c r="C21" s="524"/>
      <c r="D21" s="524" t="s">
        <v>104</v>
      </c>
      <c r="E21" s="524"/>
      <c r="F21" s="524"/>
      <c r="G21" s="524"/>
      <c r="H21" s="524"/>
      <c r="I21" s="174" t="e">
        <f>IF('Chantier 1'!$AL16&gt;=16,"X","")</f>
        <v>#DIV/0!</v>
      </c>
      <c r="J21" s="174" t="e">
        <f>IF(AND('Chantier 1'!$AL16&gt;=12,'Chantier 1'!$AL16&lt;16),"X","")</f>
        <v>#DIV/0!</v>
      </c>
      <c r="K21" s="174" t="e">
        <f>IF(AND('Chantier 1'!$AL16&gt;=8,'Chantier 1'!$AL16&lt;12),"X","")</f>
        <v>#DIV/0!</v>
      </c>
      <c r="L21" s="174" t="e">
        <f>IF(AND('Chantier 1'!$AL16&gt;=0,'Chantier 1'!$AL16&lt;8),"X","")</f>
        <v>#DIV/0!</v>
      </c>
    </row>
    <row r="22" spans="1:12" s="175" customFormat="1" ht="20.100000000000001" customHeight="1">
      <c r="A22" s="524" t="s">
        <v>105</v>
      </c>
      <c r="B22" s="524"/>
      <c r="C22" s="524"/>
      <c r="D22" s="524" t="s">
        <v>106</v>
      </c>
      <c r="E22" s="524"/>
      <c r="F22" s="524"/>
      <c r="G22" s="524"/>
      <c r="H22" s="524"/>
      <c r="I22" s="174" t="e">
        <f>IF('Chantier 1'!$AL17&gt;=16,"X","")</f>
        <v>#DIV/0!</v>
      </c>
      <c r="J22" s="174" t="e">
        <f>IF(AND('Chantier 1'!$AL17&gt;=12,'Chantier 1'!$AL17&lt;16),"X","")</f>
        <v>#DIV/0!</v>
      </c>
      <c r="K22" s="174" t="e">
        <f>IF(AND('Chantier 1'!$AL17&gt;=8,'Chantier 1'!$AL17&lt;12),"X","")</f>
        <v>#DIV/0!</v>
      </c>
      <c r="L22" s="174" t="e">
        <f>IF(AND('Chantier 1'!$AL17&gt;=0,'Chantier 1'!$AL17&lt;8),"X","")</f>
        <v>#DIV/0!</v>
      </c>
    </row>
    <row r="23" spans="1:12" s="175" customFormat="1" ht="20.100000000000001" customHeight="1">
      <c r="A23" s="524" t="s">
        <v>107</v>
      </c>
      <c r="B23" s="524"/>
      <c r="C23" s="524"/>
      <c r="D23" s="525" t="s">
        <v>108</v>
      </c>
      <c r="E23" s="526"/>
      <c r="F23" s="526"/>
      <c r="G23" s="526"/>
      <c r="H23" s="527"/>
      <c r="I23" s="174" t="e">
        <f>IF('Chantier 1'!$AL18&gt;=16,"X","")</f>
        <v>#DIV/0!</v>
      </c>
      <c r="J23" s="174" t="e">
        <f>IF(AND('Chantier 1'!$AL18&gt;=12,'Chantier 1'!$AL18&lt;16),"X","")</f>
        <v>#DIV/0!</v>
      </c>
      <c r="K23" s="174" t="e">
        <f>IF(AND('Chantier 1'!$AL18&gt;=8,'Chantier 1'!$AL18&lt;12),"X","")</f>
        <v>#DIV/0!</v>
      </c>
      <c r="L23" s="174" t="e">
        <f>IF(AND('Chantier 1'!$AL18&gt;=0,'Chantier 1'!$AL18&lt;8),"X","")</f>
        <v>#DIV/0!</v>
      </c>
    </row>
    <row r="24" spans="1:12" s="175" customFormat="1" ht="20.100000000000001" customHeight="1">
      <c r="A24" s="524" t="s">
        <v>109</v>
      </c>
      <c r="B24" s="524"/>
      <c r="C24" s="524"/>
      <c r="D24" s="524" t="s">
        <v>110</v>
      </c>
      <c r="E24" s="524"/>
      <c r="F24" s="524"/>
      <c r="G24" s="524"/>
      <c r="H24" s="524"/>
      <c r="I24" s="174" t="e">
        <f>IF('Chantier 1'!$AL19&gt;=16,"X","")</f>
        <v>#DIV/0!</v>
      </c>
      <c r="J24" s="174" t="e">
        <f>IF(AND('Chantier 1'!$AL19&gt;=12,'Chantier 1'!$AL19&lt;16),"X","")</f>
        <v>#DIV/0!</v>
      </c>
      <c r="K24" s="174" t="e">
        <f>IF(AND('Chantier 1'!$AL19&gt;=8,'Chantier 1'!$AL19&lt;12),"X","")</f>
        <v>#DIV/0!</v>
      </c>
      <c r="L24" s="174" t="e">
        <f>IF(AND('Chantier 1'!$AL19&gt;=0,'Chantier 1'!$AL19&lt;8),"X","")</f>
        <v>#DIV/0!</v>
      </c>
    </row>
    <row r="26" spans="1:12" ht="15.75">
      <c r="A26" s="528" t="s">
        <v>111</v>
      </c>
      <c r="B26" s="528"/>
      <c r="C26" s="528"/>
      <c r="D26" s="528"/>
      <c r="E26" s="528"/>
      <c r="F26" s="528"/>
      <c r="G26" s="528"/>
      <c r="H26" s="528"/>
      <c r="I26" s="528"/>
      <c r="J26" s="528"/>
      <c r="K26" s="528"/>
      <c r="L26" s="528"/>
    </row>
    <row r="27" spans="1:12" ht="15">
      <c r="A27" s="172"/>
    </row>
    <row r="28" spans="1:12" ht="33" customHeight="1">
      <c r="A28" s="529" t="s">
        <v>175</v>
      </c>
      <c r="B28" s="529"/>
      <c r="C28" s="529"/>
      <c r="D28" s="529"/>
      <c r="E28" s="529"/>
      <c r="F28" s="529"/>
      <c r="G28" s="529"/>
      <c r="H28" s="529"/>
      <c r="I28" s="529"/>
      <c r="J28" s="529"/>
      <c r="K28" s="529"/>
      <c r="L28" s="529"/>
    </row>
    <row r="30" spans="1:12" ht="15.75" customHeight="1">
      <c r="A30" s="530" t="s">
        <v>90</v>
      </c>
      <c r="B30" s="530"/>
      <c r="C30" s="530"/>
      <c r="D30" s="530" t="s">
        <v>91</v>
      </c>
      <c r="E30" s="530"/>
      <c r="F30" s="530"/>
      <c r="G30" s="530"/>
      <c r="H30" s="530"/>
      <c r="I30" s="530" t="s">
        <v>163</v>
      </c>
      <c r="J30" s="530"/>
      <c r="K30" s="530"/>
      <c r="L30" s="530"/>
    </row>
    <row r="31" spans="1:12" ht="18.75" customHeight="1">
      <c r="A31" s="530"/>
      <c r="B31" s="530"/>
      <c r="C31" s="530"/>
      <c r="D31" s="530"/>
      <c r="E31" s="530"/>
      <c r="F31" s="530"/>
      <c r="G31" s="530"/>
      <c r="H31" s="530"/>
      <c r="I31" s="173" t="s">
        <v>92</v>
      </c>
      <c r="J31" s="173" t="s">
        <v>93</v>
      </c>
      <c r="K31" s="173" t="s">
        <v>94</v>
      </c>
      <c r="L31" s="173" t="s">
        <v>95</v>
      </c>
    </row>
    <row r="32" spans="1:12" s="175" customFormat="1" ht="20.100000000000001" customHeight="1">
      <c r="A32" s="524" t="s">
        <v>112</v>
      </c>
      <c r="B32" s="524"/>
      <c r="C32" s="524"/>
      <c r="D32" s="524" t="s">
        <v>113</v>
      </c>
      <c r="E32" s="524"/>
      <c r="F32" s="524"/>
      <c r="G32" s="524"/>
      <c r="H32" s="524"/>
      <c r="I32" s="174" t="e">
        <f>IF('Chantier 1'!$AL20&gt;=16,"X","")</f>
        <v>#DIV/0!</v>
      </c>
      <c r="J32" s="174" t="e">
        <f>IF(AND('Chantier 1'!$AL20&gt;=12,'Chantier 1'!$AL20&lt;16),"X","")</f>
        <v>#DIV/0!</v>
      </c>
      <c r="K32" s="174" t="e">
        <f>IF(AND('Chantier 1'!$AL20&gt;=8,'Chantier 1'!$AL20&lt;12),"X","")</f>
        <v>#DIV/0!</v>
      </c>
      <c r="L32" s="174" t="e">
        <f>IF(AND('Chantier 1'!$AL20&gt;=0,'Chantier 1'!$AL20&lt;8),"X","")</f>
        <v>#DIV/0!</v>
      </c>
    </row>
    <row r="33" spans="1:12" s="175" customFormat="1" ht="20.100000000000001" customHeight="1">
      <c r="A33" s="524" t="s">
        <v>114</v>
      </c>
      <c r="B33" s="524"/>
      <c r="C33" s="524"/>
      <c r="D33" s="524" t="s">
        <v>115</v>
      </c>
      <c r="E33" s="524"/>
      <c r="F33" s="524"/>
      <c r="G33" s="524"/>
      <c r="H33" s="524"/>
      <c r="I33" s="174" t="e">
        <f>IF('Chantier 1'!$AL21&gt;=16,"X","")</f>
        <v>#DIV/0!</v>
      </c>
      <c r="J33" s="174" t="e">
        <f>IF(AND('Chantier 1'!$AL21&gt;=12,'Chantier 1'!$AL21&lt;16),"X","")</f>
        <v>#DIV/0!</v>
      </c>
      <c r="K33" s="174" t="e">
        <f>IF(AND('Chantier 1'!$AL21&gt;=8,'Chantier 1'!$AL21&lt;12),"X","")</f>
        <v>#DIV/0!</v>
      </c>
      <c r="L33" s="174" t="e">
        <f>IF(AND('Chantier 1'!$AL21&gt;=0,'Chantier 1'!$AL21&lt;8),"X","")</f>
        <v>#DIV/0!</v>
      </c>
    </row>
    <row r="34" spans="1:12" s="175" customFormat="1" ht="20.100000000000001" customHeight="1">
      <c r="A34" s="524" t="s">
        <v>116</v>
      </c>
      <c r="B34" s="524"/>
      <c r="C34" s="524"/>
      <c r="D34" s="525" t="s">
        <v>117</v>
      </c>
      <c r="E34" s="526"/>
      <c r="F34" s="526"/>
      <c r="G34" s="526"/>
      <c r="H34" s="527"/>
      <c r="I34" s="174" t="e">
        <f>IF('Chantier 1'!$AL22&gt;=16,"X","")</f>
        <v>#DIV/0!</v>
      </c>
      <c r="J34" s="174" t="e">
        <f>IF(AND('Chantier 1'!$AL22&gt;=12,'Chantier 1'!$AL22&lt;16),"X","")</f>
        <v>#DIV/0!</v>
      </c>
      <c r="K34" s="174" t="e">
        <f>IF(AND('Chantier 1'!$AL22&gt;=8,'Chantier 1'!$AL22&lt;12),"X","")</f>
        <v>#DIV/0!</v>
      </c>
      <c r="L34" s="174" t="e">
        <f>IF(AND('Chantier 1'!$AL22&gt;=0,'Chantier 1'!$AL22&lt;8),"X","")</f>
        <v>#DIV/0!</v>
      </c>
    </row>
    <row r="35" spans="1:12" s="175" customFormat="1" ht="20.100000000000001" customHeight="1" thickBot="1">
      <c r="A35" s="524" t="s">
        <v>118</v>
      </c>
      <c r="B35" s="524"/>
      <c r="C35" s="524"/>
      <c r="D35" s="524" t="s">
        <v>119</v>
      </c>
      <c r="E35" s="524"/>
      <c r="F35" s="524"/>
      <c r="G35" s="524"/>
      <c r="H35" s="524"/>
      <c r="I35" s="174" t="e">
        <f>IF('Chantier 1'!$AL23&gt;=16,"X","")</f>
        <v>#DIV/0!</v>
      </c>
      <c r="J35" s="174" t="e">
        <f>IF(AND('Chantier 1'!$AL23&gt;=12,'Chantier 1'!$AL23&lt;16),"X","")</f>
        <v>#DIV/0!</v>
      </c>
      <c r="K35" s="174" t="e">
        <f>IF(AND('Chantier 1'!$AL23&gt;=8,'Chantier 1'!$AL23&lt;12),"X","")</f>
        <v>#DIV/0!</v>
      </c>
      <c r="L35" s="174" t="e">
        <f>IF(AND('Chantier 1'!$AL23&gt;=0,'Chantier 1'!$AL23&lt;8),"X","")</f>
        <v>#DIV/0!</v>
      </c>
    </row>
    <row r="36" spans="1:12" ht="19.5" thickBot="1">
      <c r="A36" s="559" t="s">
        <v>164</v>
      </c>
      <c r="B36" s="560"/>
      <c r="C36" s="560"/>
      <c r="D36" s="560"/>
      <c r="E36" s="560"/>
      <c r="F36" s="560"/>
      <c r="G36" s="560"/>
      <c r="H36" s="560"/>
      <c r="I36" s="560"/>
      <c r="J36" s="560"/>
      <c r="K36" s="560"/>
      <c r="L36" s="561"/>
    </row>
    <row r="38" spans="1:12">
      <c r="A38" s="562"/>
      <c r="B38" s="514"/>
      <c r="C38" s="514"/>
      <c r="D38" s="514"/>
      <c r="E38" s="514"/>
      <c r="F38" s="514"/>
      <c r="G38" s="514"/>
      <c r="H38" s="514"/>
      <c r="I38" s="514"/>
      <c r="J38" s="514"/>
      <c r="K38" s="514"/>
      <c r="L38" s="515"/>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6"/>
      <c r="B41" s="517"/>
      <c r="C41" s="517"/>
      <c r="D41" s="517"/>
      <c r="E41" s="517"/>
      <c r="F41" s="517"/>
      <c r="G41" s="517"/>
      <c r="H41" s="517"/>
      <c r="I41" s="517"/>
      <c r="J41" s="517"/>
      <c r="K41" s="517"/>
      <c r="L41" s="518"/>
    </row>
    <row r="42" spans="1:12">
      <c r="A42" s="516"/>
      <c r="B42" s="517"/>
      <c r="C42" s="517"/>
      <c r="D42" s="517"/>
      <c r="E42" s="517"/>
      <c r="F42" s="517"/>
      <c r="G42" s="517"/>
      <c r="H42" s="517"/>
      <c r="I42" s="517"/>
      <c r="J42" s="517"/>
      <c r="K42" s="517"/>
      <c r="L42" s="518"/>
    </row>
    <row r="43" spans="1:12">
      <c r="A43" s="516"/>
      <c r="B43" s="517"/>
      <c r="C43" s="517"/>
      <c r="D43" s="517"/>
      <c r="E43" s="517"/>
      <c r="F43" s="517"/>
      <c r="G43" s="517"/>
      <c r="H43" s="517"/>
      <c r="I43" s="517"/>
      <c r="J43" s="517"/>
      <c r="K43" s="517"/>
      <c r="L43" s="518"/>
    </row>
    <row r="44" spans="1:12">
      <c r="A44" s="519"/>
      <c r="B44" s="520"/>
      <c r="C44" s="520"/>
      <c r="D44" s="520"/>
      <c r="E44" s="520"/>
      <c r="F44" s="520"/>
      <c r="G44" s="520"/>
      <c r="H44" s="520"/>
      <c r="I44" s="520"/>
      <c r="J44" s="520"/>
      <c r="K44" s="520"/>
      <c r="L44" s="521"/>
    </row>
    <row r="46" spans="1:12" ht="15.75">
      <c r="A46" s="176" t="s">
        <v>165</v>
      </c>
      <c r="B46" s="177"/>
      <c r="C46" s="177"/>
      <c r="D46" s="177"/>
      <c r="E46" s="177"/>
      <c r="F46" s="177"/>
      <c r="G46" s="178"/>
      <c r="H46" s="522" t="s">
        <v>166</v>
      </c>
      <c r="I46" s="523"/>
      <c r="J46" s="523"/>
      <c r="K46" s="179" t="str">
        <f>'Chantier 1'!G70</f>
        <v/>
      </c>
      <c r="L46" s="180" t="s">
        <v>13</v>
      </c>
    </row>
    <row r="47" spans="1:12" ht="15.75">
      <c r="A47" s="181"/>
      <c r="B47" s="182"/>
      <c r="C47" s="182" t="str">
        <f>'Chantier 1'!$A$5</f>
        <v>XXXXXXX</v>
      </c>
      <c r="D47" s="182"/>
      <c r="E47" s="182"/>
      <c r="F47" s="182"/>
      <c r="G47" s="183"/>
      <c r="H47" s="184"/>
      <c r="I47" s="185"/>
      <c r="J47" s="185"/>
      <c r="K47" s="186"/>
      <c r="L47" s="187"/>
    </row>
    <row r="48" spans="1:12" ht="15.75">
      <c r="A48" s="181"/>
      <c r="B48" s="182"/>
      <c r="C48" s="182" t="str">
        <f>'Chantier 1'!$A$6</f>
        <v>YYYYYYY</v>
      </c>
      <c r="D48" s="182"/>
      <c r="E48" s="182"/>
      <c r="F48" s="182"/>
      <c r="G48" s="183"/>
      <c r="H48" s="184"/>
      <c r="I48" s="185"/>
      <c r="J48" s="185"/>
      <c r="K48" s="186"/>
      <c r="L48" s="187"/>
    </row>
    <row r="49" spans="1:12" ht="15.75">
      <c r="A49" s="181"/>
      <c r="B49" s="182"/>
      <c r="C49" s="182"/>
      <c r="D49" s="182"/>
      <c r="E49" s="182"/>
      <c r="F49" s="182"/>
      <c r="G49" s="183"/>
      <c r="H49" s="184"/>
      <c r="I49" s="185"/>
      <c r="J49" s="185"/>
      <c r="K49" s="186"/>
      <c r="L49" s="187"/>
    </row>
    <row r="50" spans="1:12" ht="15.75">
      <c r="A50" s="188"/>
      <c r="B50" s="189"/>
      <c r="C50" s="189"/>
      <c r="D50" s="189"/>
      <c r="E50" s="189"/>
      <c r="F50" s="189"/>
      <c r="G50" s="190"/>
      <c r="H50" s="191"/>
      <c r="I50" s="192"/>
      <c r="J50" s="192"/>
      <c r="K50" s="193"/>
      <c r="L50" s="194"/>
    </row>
  </sheetData>
  <mergeCells count="46">
    <mergeCell ref="A1:C1"/>
    <mergeCell ref="D1:G1"/>
    <mergeCell ref="I1:L1"/>
    <mergeCell ref="B2:C2"/>
    <mergeCell ref="I2:L2"/>
    <mergeCell ref="A3:G4"/>
    <mergeCell ref="H3:L3"/>
    <mergeCell ref="H4:L4"/>
    <mergeCell ref="A6:L6"/>
    <mergeCell ref="B8:L8"/>
    <mergeCell ref="A9:A11"/>
    <mergeCell ref="B9:L9"/>
    <mergeCell ref="B10:L10"/>
    <mergeCell ref="B11:L11"/>
    <mergeCell ref="A12:A13"/>
    <mergeCell ref="C12:L12"/>
    <mergeCell ref="C13:L13"/>
    <mergeCell ref="A15:L15"/>
    <mergeCell ref="A17:L17"/>
    <mergeCell ref="A19:C20"/>
    <mergeCell ref="D19:H20"/>
    <mergeCell ref="I19:L19"/>
    <mergeCell ref="A21:C21"/>
    <mergeCell ref="D21:H21"/>
    <mergeCell ref="A22:C22"/>
    <mergeCell ref="D22:H22"/>
    <mergeCell ref="A23:C23"/>
    <mergeCell ref="D23:H23"/>
    <mergeCell ref="D34:H34"/>
    <mergeCell ref="A24:C24"/>
    <mergeCell ref="D24:H24"/>
    <mergeCell ref="A26:L26"/>
    <mergeCell ref="A28:L28"/>
    <mergeCell ref="A30:C31"/>
    <mergeCell ref="D30:H31"/>
    <mergeCell ref="I30:L30"/>
    <mergeCell ref="A35:C35"/>
    <mergeCell ref="D35:H35"/>
    <mergeCell ref="A36:L36"/>
    <mergeCell ref="A38:L44"/>
    <mergeCell ref="H46:J46"/>
    <mergeCell ref="A32:C32"/>
    <mergeCell ref="D32:H32"/>
    <mergeCell ref="A33:C33"/>
    <mergeCell ref="D33:H33"/>
    <mergeCell ref="A34:C34"/>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worksheet>
</file>

<file path=xl/worksheets/sheet8.xml><?xml version="1.0" encoding="utf-8"?>
<worksheet xmlns="http://schemas.openxmlformats.org/spreadsheetml/2006/main" xmlns:r="http://schemas.openxmlformats.org/officeDocument/2006/relationships">
  <dimension ref="A1:M53"/>
  <sheetViews>
    <sheetView zoomScaleNormal="100" workbookViewId="0">
      <pane ySplit="2" topLeftCell="A3" activePane="bottomLeft" state="frozen"/>
      <selection activeCell="D16" sqref="D16:H19"/>
      <selection pane="bottomLeft" activeCell="B11" sqref="B11:L11"/>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3" ht="24.95" customHeight="1" thickBot="1">
      <c r="A1" s="540" t="s">
        <v>137</v>
      </c>
      <c r="B1" s="541"/>
      <c r="C1" s="542"/>
      <c r="D1" s="543" t="s">
        <v>0</v>
      </c>
      <c r="E1" s="541"/>
      <c r="F1" s="541"/>
      <c r="G1" s="542"/>
      <c r="H1" s="163" t="s">
        <v>138</v>
      </c>
      <c r="I1" s="544" t="str">
        <f>Base!$B$10</f>
        <v>DURAND</v>
      </c>
      <c r="J1" s="544"/>
      <c r="K1" s="544"/>
      <c r="L1" s="545"/>
    </row>
    <row r="2" spans="1:13" ht="24.95" customHeight="1" thickBot="1">
      <c r="A2" s="165" t="s">
        <v>139</v>
      </c>
      <c r="B2" s="546" t="str">
        <f>[2]Accueil!C10</f>
        <v>UFA De Lattre</v>
      </c>
      <c r="C2" s="547"/>
      <c r="D2" s="166"/>
      <c r="E2" s="167" t="s">
        <v>31</v>
      </c>
      <c r="F2" s="294">
        <f>Base!$B$2</f>
        <v>2015</v>
      </c>
      <c r="G2" s="196"/>
      <c r="H2" s="169" t="s">
        <v>140</v>
      </c>
      <c r="I2" s="544" t="str">
        <f>Base!$C$10</f>
        <v>Charles</v>
      </c>
      <c r="J2" s="544"/>
      <c r="K2" s="544"/>
      <c r="L2" s="545"/>
    </row>
    <row r="3" spans="1:13" ht="30" customHeight="1">
      <c r="A3" s="548" t="s">
        <v>141</v>
      </c>
      <c r="B3" s="549"/>
      <c r="C3" s="549"/>
      <c r="D3" s="550"/>
      <c r="E3" s="550"/>
      <c r="F3" s="550"/>
      <c r="G3" s="550"/>
      <c r="H3" s="553" t="s">
        <v>142</v>
      </c>
      <c r="I3" s="554"/>
      <c r="J3" s="554"/>
      <c r="K3" s="554"/>
      <c r="L3" s="555"/>
    </row>
    <row r="4" spans="1:13" ht="30" customHeight="1" thickBot="1">
      <c r="A4" s="551"/>
      <c r="B4" s="552"/>
      <c r="C4" s="552"/>
      <c r="D4" s="552"/>
      <c r="E4" s="552"/>
      <c r="F4" s="552"/>
      <c r="G4" s="552"/>
      <c r="H4" s="556" t="str">
        <f>Base!$B$8</f>
        <v>Chantier ZZZZZZZZZZZZZZZZZZZZZ</v>
      </c>
      <c r="I4" s="557"/>
      <c r="J4" s="557"/>
      <c r="K4" s="557"/>
      <c r="L4" s="558"/>
    </row>
    <row r="5" spans="1:13" ht="13.5" thickBot="1"/>
    <row r="6" spans="1:13" ht="26.25" customHeight="1" thickBot="1">
      <c r="A6" s="534" t="s">
        <v>176</v>
      </c>
      <c r="B6" s="535"/>
      <c r="C6" s="535"/>
      <c r="D6" s="535"/>
      <c r="E6" s="535"/>
      <c r="F6" s="535"/>
      <c r="G6" s="535"/>
      <c r="H6" s="535"/>
      <c r="I6" s="535"/>
      <c r="J6" s="535"/>
      <c r="K6" s="535"/>
      <c r="L6" s="536"/>
    </row>
    <row r="7" spans="1:13" ht="13.5" thickBot="1"/>
    <row r="8" spans="1:13" ht="24.75" customHeight="1" thickBot="1">
      <c r="B8" s="537" t="s">
        <v>177</v>
      </c>
      <c r="C8" s="538"/>
      <c r="D8" s="538"/>
      <c r="E8" s="538"/>
      <c r="F8" s="538"/>
      <c r="G8" s="538"/>
      <c r="H8" s="538"/>
      <c r="I8" s="538"/>
      <c r="J8" s="538"/>
      <c r="K8" s="538"/>
      <c r="L8" s="539"/>
    </row>
    <row r="9" spans="1:13" ht="42.75" customHeight="1" thickBot="1">
      <c r="A9" s="532" t="s">
        <v>145</v>
      </c>
      <c r="B9" s="531" t="s">
        <v>178</v>
      </c>
      <c r="C9" s="531"/>
      <c r="D9" s="531"/>
      <c r="E9" s="531"/>
      <c r="F9" s="531"/>
      <c r="G9" s="531"/>
      <c r="H9" s="531"/>
      <c r="I9" s="531"/>
      <c r="J9" s="531"/>
      <c r="K9" s="531"/>
      <c r="L9" s="531"/>
    </row>
    <row r="10" spans="1:13" ht="42.75" customHeight="1" thickBot="1">
      <c r="A10" s="532"/>
      <c r="B10" s="531" t="s">
        <v>179</v>
      </c>
      <c r="C10" s="531"/>
      <c r="D10" s="531"/>
      <c r="E10" s="531"/>
      <c r="F10" s="531"/>
      <c r="G10" s="531"/>
      <c r="H10" s="531"/>
      <c r="I10" s="531"/>
      <c r="J10" s="531"/>
      <c r="K10" s="531"/>
      <c r="L10" s="531"/>
    </row>
    <row r="11" spans="1:13" ht="42.75" customHeight="1" thickBot="1">
      <c r="A11" s="532"/>
      <c r="B11" s="531" t="s">
        <v>171</v>
      </c>
      <c r="C11" s="531"/>
      <c r="D11" s="531"/>
      <c r="E11" s="531"/>
      <c r="F11" s="531"/>
      <c r="G11" s="531"/>
      <c r="H11" s="531"/>
      <c r="I11" s="531"/>
      <c r="J11" s="531"/>
      <c r="K11" s="531"/>
      <c r="L11" s="531"/>
    </row>
    <row r="12" spans="1:13" ht="42.75" customHeight="1" thickBot="1">
      <c r="A12" s="532"/>
      <c r="B12" s="531" t="s">
        <v>180</v>
      </c>
      <c r="C12" s="531"/>
      <c r="D12" s="531"/>
      <c r="E12" s="531"/>
      <c r="F12" s="531"/>
      <c r="G12" s="531"/>
      <c r="H12" s="531"/>
      <c r="I12" s="531"/>
      <c r="J12" s="531"/>
      <c r="K12" s="531"/>
      <c r="L12" s="531"/>
    </row>
    <row r="13" spans="1:13" ht="39" customHeight="1" thickBot="1">
      <c r="A13" s="532" t="s">
        <v>155</v>
      </c>
      <c r="B13" s="170" t="s">
        <v>181</v>
      </c>
      <c r="C13" s="533" t="s">
        <v>182</v>
      </c>
      <c r="D13" s="533"/>
      <c r="E13" s="533"/>
      <c r="F13" s="533"/>
      <c r="G13" s="533"/>
      <c r="H13" s="533"/>
      <c r="I13" s="533"/>
      <c r="J13" s="533"/>
      <c r="K13" s="533"/>
      <c r="L13" s="533"/>
    </row>
    <row r="14" spans="1:13" ht="39" customHeight="1" thickBot="1">
      <c r="A14" s="532"/>
      <c r="B14" s="170" t="s">
        <v>183</v>
      </c>
      <c r="C14" s="533" t="s">
        <v>184</v>
      </c>
      <c r="D14" s="533"/>
      <c r="E14" s="533"/>
      <c r="F14" s="533"/>
      <c r="G14" s="533"/>
      <c r="H14" s="533"/>
      <c r="I14" s="533"/>
      <c r="J14" s="533"/>
      <c r="K14" s="533"/>
      <c r="L14" s="533"/>
    </row>
    <row r="15" spans="1:13" ht="38.25" thickBot="1">
      <c r="A15" s="532"/>
      <c r="B15" s="170" t="s">
        <v>185</v>
      </c>
      <c r="C15" s="533" t="s">
        <v>186</v>
      </c>
      <c r="D15" s="533"/>
      <c r="E15" s="533"/>
      <c r="F15" s="533"/>
      <c r="G15" s="533"/>
      <c r="H15" s="533"/>
      <c r="I15" s="533"/>
      <c r="J15" s="533"/>
      <c r="K15" s="533"/>
      <c r="L15" s="533"/>
      <c r="M15" s="171"/>
    </row>
    <row r="17" spans="1:12" ht="15.75">
      <c r="A17" s="528" t="s">
        <v>120</v>
      </c>
      <c r="B17" s="528"/>
      <c r="C17" s="528"/>
      <c r="D17" s="528"/>
      <c r="E17" s="528"/>
      <c r="F17" s="528"/>
      <c r="G17" s="528"/>
      <c r="H17" s="528"/>
      <c r="I17" s="528"/>
      <c r="J17" s="528"/>
      <c r="K17" s="528"/>
      <c r="L17" s="528"/>
    </row>
    <row r="18" spans="1:12" ht="15">
      <c r="A18" s="172"/>
    </row>
    <row r="19" spans="1:12" ht="33" customHeight="1">
      <c r="A19" s="529" t="s">
        <v>187</v>
      </c>
      <c r="B19" s="529"/>
      <c r="C19" s="529"/>
      <c r="D19" s="529"/>
      <c r="E19" s="529"/>
      <c r="F19" s="529"/>
      <c r="G19" s="529"/>
      <c r="H19" s="529"/>
      <c r="I19" s="529"/>
      <c r="J19" s="529"/>
      <c r="K19" s="529"/>
      <c r="L19" s="529"/>
    </row>
    <row r="21" spans="1:12" ht="15.75" customHeight="1">
      <c r="A21" s="530" t="s">
        <v>90</v>
      </c>
      <c r="B21" s="530"/>
      <c r="C21" s="530"/>
      <c r="D21" s="530" t="s">
        <v>91</v>
      </c>
      <c r="E21" s="530"/>
      <c r="F21" s="530"/>
      <c r="G21" s="530"/>
      <c r="H21" s="530"/>
      <c r="I21" s="530" t="s">
        <v>163</v>
      </c>
      <c r="J21" s="530"/>
      <c r="K21" s="530"/>
      <c r="L21" s="530"/>
    </row>
    <row r="22" spans="1:12" ht="18.75" customHeight="1">
      <c r="A22" s="530"/>
      <c r="B22" s="530"/>
      <c r="C22" s="530"/>
      <c r="D22" s="530"/>
      <c r="E22" s="530"/>
      <c r="F22" s="530"/>
      <c r="G22" s="530"/>
      <c r="H22" s="530"/>
      <c r="I22" s="173" t="s">
        <v>92</v>
      </c>
      <c r="J22" s="173" t="s">
        <v>93</v>
      </c>
      <c r="K22" s="173" t="s">
        <v>94</v>
      </c>
      <c r="L22" s="173" t="s">
        <v>95</v>
      </c>
    </row>
    <row r="23" spans="1:12" s="175" customFormat="1" ht="20.100000000000001" customHeight="1">
      <c r="A23" s="524" t="s">
        <v>121</v>
      </c>
      <c r="B23" s="524"/>
      <c r="C23" s="524"/>
      <c r="D23" s="524" t="s">
        <v>122</v>
      </c>
      <c r="E23" s="524"/>
      <c r="F23" s="524"/>
      <c r="G23" s="524"/>
      <c r="H23" s="524"/>
      <c r="I23" s="174" t="e">
        <f>IF('Chantier 1'!$AL24&gt;=16,"X","")</f>
        <v>#DIV/0!</v>
      </c>
      <c r="J23" s="174" t="e">
        <f>IF(AND('Chantier 1'!$AL24&gt;=12,'Chantier 1'!$AL24&lt;16),"X","")</f>
        <v>#DIV/0!</v>
      </c>
      <c r="K23" s="174" t="e">
        <f>IF(AND('Chantier 1'!$AL24&gt;=8,'Chantier 1'!$AL24&lt;12),"X","")</f>
        <v>#DIV/0!</v>
      </c>
      <c r="L23" s="174" t="e">
        <f>IF(AND('Chantier 1'!$AL24&gt;=0,'Chantier 1'!$AL24&lt;8),"X","")</f>
        <v>#DIV/0!</v>
      </c>
    </row>
    <row r="24" spans="1:12" s="175" customFormat="1" ht="20.100000000000001" customHeight="1">
      <c r="A24" s="524" t="s">
        <v>123</v>
      </c>
      <c r="B24" s="524"/>
      <c r="C24" s="524"/>
      <c r="D24" s="524" t="s">
        <v>124</v>
      </c>
      <c r="E24" s="524"/>
      <c r="F24" s="524"/>
      <c r="G24" s="524"/>
      <c r="H24" s="524"/>
      <c r="I24" s="174" t="e">
        <f>IF('Chantier 1'!$AL25&gt;=16,"X","")</f>
        <v>#DIV/0!</v>
      </c>
      <c r="J24" s="174" t="e">
        <f>IF(AND('Chantier 1'!$AL25&gt;=12,'Chantier 1'!$AL25&lt;16),"X","")</f>
        <v>#DIV/0!</v>
      </c>
      <c r="K24" s="174" t="e">
        <f>IF(AND('Chantier 1'!$AL25&gt;=8,'Chantier 1'!$AL25&lt;12),"X","")</f>
        <v>#DIV/0!</v>
      </c>
      <c r="L24" s="174" t="e">
        <f>IF(AND('Chantier 1'!$AL25&gt;=0,'Chantier 1'!$AL25&lt;8),"X","")</f>
        <v>#DIV/0!</v>
      </c>
    </row>
    <row r="25" spans="1:12" s="175" customFormat="1" ht="20.100000000000001" customHeight="1">
      <c r="A25" s="524" t="s">
        <v>125</v>
      </c>
      <c r="B25" s="524"/>
      <c r="C25" s="524"/>
      <c r="D25" s="525" t="s">
        <v>126</v>
      </c>
      <c r="E25" s="526"/>
      <c r="F25" s="526"/>
      <c r="G25" s="526"/>
      <c r="H25" s="527"/>
      <c r="I25" s="174" t="e">
        <f>IF('Chantier 1'!$AL26&gt;=16,"X","")</f>
        <v>#DIV/0!</v>
      </c>
      <c r="J25" s="174" t="e">
        <f>IF(AND('Chantier 1'!$AL26&gt;=12,'Chantier 1'!$AL26&lt;16),"X","")</f>
        <v>#DIV/0!</v>
      </c>
      <c r="K25" s="174" t="e">
        <f>IF(AND('Chantier 1'!$AL26&gt;=8,'Chantier 1'!$AL26&lt;12),"X","")</f>
        <v>#DIV/0!</v>
      </c>
      <c r="L25" s="174" t="e">
        <f>IF(AND('Chantier 1'!$AL26&gt;=0,'Chantier 1'!$AL26&lt;8),"X","")</f>
        <v>#DIV/0!</v>
      </c>
    </row>
    <row r="26" spans="1:12" s="175" customFormat="1" ht="20.100000000000001" customHeight="1">
      <c r="A26" s="524" t="s">
        <v>8</v>
      </c>
      <c r="B26" s="524"/>
      <c r="C26" s="524"/>
      <c r="D26" s="524" t="s">
        <v>127</v>
      </c>
      <c r="E26" s="524"/>
      <c r="F26" s="524"/>
      <c r="G26" s="524"/>
      <c r="H26" s="524"/>
      <c r="I26" s="174" t="e">
        <f>IF('Chantier 1'!$AL27&gt;=16,"X","")</f>
        <v>#DIV/0!</v>
      </c>
      <c r="J26" s="174" t="e">
        <f>IF(AND('Chantier 1'!$AL27&gt;=12,'Chantier 1'!$AL27&lt;16),"X","")</f>
        <v>#DIV/0!</v>
      </c>
      <c r="K26" s="174" t="e">
        <f>IF(AND('Chantier 1'!$AL27&gt;=8,'Chantier 1'!$AL27&lt;12),"X","")</f>
        <v>#DIV/0!</v>
      </c>
      <c r="L26" s="174" t="e">
        <f>IF(AND('Chantier 1'!$AL27&gt;=0,'Chantier 1'!$AL27&lt;8),"X","")</f>
        <v>#DIV/0!</v>
      </c>
    </row>
    <row r="27" spans="1:12" ht="13.5" thickBot="1"/>
    <row r="28" spans="1:12" ht="19.5" thickBot="1">
      <c r="A28" s="559" t="s">
        <v>164</v>
      </c>
      <c r="B28" s="560"/>
      <c r="C28" s="560"/>
      <c r="D28" s="560"/>
      <c r="E28" s="560"/>
      <c r="F28" s="560"/>
      <c r="G28" s="560"/>
      <c r="H28" s="560"/>
      <c r="I28" s="560"/>
      <c r="J28" s="560"/>
      <c r="K28" s="560"/>
      <c r="L28" s="561"/>
    </row>
    <row r="30" spans="1:12">
      <c r="A30" s="562"/>
      <c r="B30" s="514"/>
      <c r="C30" s="514"/>
      <c r="D30" s="514"/>
      <c r="E30" s="514"/>
      <c r="F30" s="514"/>
      <c r="G30" s="514"/>
      <c r="H30" s="514"/>
      <c r="I30" s="514"/>
      <c r="J30" s="514"/>
      <c r="K30" s="514"/>
      <c r="L30" s="515"/>
    </row>
    <row r="31" spans="1:12">
      <c r="A31" s="516"/>
      <c r="B31" s="517"/>
      <c r="C31" s="517"/>
      <c r="D31" s="517"/>
      <c r="E31" s="517"/>
      <c r="F31" s="517"/>
      <c r="G31" s="517"/>
      <c r="H31" s="517"/>
      <c r="I31" s="517"/>
      <c r="J31" s="517"/>
      <c r="K31" s="517"/>
      <c r="L31" s="518"/>
    </row>
    <row r="32" spans="1:12">
      <c r="A32" s="516"/>
      <c r="B32" s="517"/>
      <c r="C32" s="517"/>
      <c r="D32" s="517"/>
      <c r="E32" s="517"/>
      <c r="F32" s="517"/>
      <c r="G32" s="517"/>
      <c r="H32" s="517"/>
      <c r="I32" s="517"/>
      <c r="J32" s="517"/>
      <c r="K32" s="517"/>
      <c r="L32" s="518"/>
    </row>
    <row r="33" spans="1:13">
      <c r="A33" s="516"/>
      <c r="B33" s="517"/>
      <c r="C33" s="517"/>
      <c r="D33" s="517"/>
      <c r="E33" s="517"/>
      <c r="F33" s="517"/>
      <c r="G33" s="517"/>
      <c r="H33" s="517"/>
      <c r="I33" s="517"/>
      <c r="J33" s="517"/>
      <c r="K33" s="517"/>
      <c r="L33" s="518"/>
    </row>
    <row r="34" spans="1:13">
      <c r="A34" s="516"/>
      <c r="B34" s="517"/>
      <c r="C34" s="517"/>
      <c r="D34" s="517"/>
      <c r="E34" s="517"/>
      <c r="F34" s="517"/>
      <c r="G34" s="517"/>
      <c r="H34" s="517"/>
      <c r="I34" s="517"/>
      <c r="J34" s="517"/>
      <c r="K34" s="517"/>
      <c r="L34" s="518"/>
    </row>
    <row r="35" spans="1:13">
      <c r="A35" s="516"/>
      <c r="B35" s="517"/>
      <c r="C35" s="517"/>
      <c r="D35" s="517"/>
      <c r="E35" s="517"/>
      <c r="F35" s="517"/>
      <c r="G35" s="517"/>
      <c r="H35" s="517"/>
      <c r="I35" s="517"/>
      <c r="J35" s="517"/>
      <c r="K35" s="517"/>
      <c r="L35" s="518"/>
    </row>
    <row r="36" spans="1:13">
      <c r="A36" s="519"/>
      <c r="B36" s="520"/>
      <c r="C36" s="520"/>
      <c r="D36" s="520"/>
      <c r="E36" s="520"/>
      <c r="F36" s="520"/>
      <c r="G36" s="520"/>
      <c r="H36" s="520"/>
      <c r="I36" s="520"/>
      <c r="J36" s="520"/>
      <c r="K36" s="520"/>
      <c r="L36" s="521"/>
    </row>
    <row r="37" spans="1:13" ht="13.5" thickBot="1"/>
    <row r="38" spans="1:13" ht="19.5" thickBot="1">
      <c r="A38" s="559" t="s">
        <v>188</v>
      </c>
      <c r="B38" s="560"/>
      <c r="C38" s="560"/>
      <c r="D38" s="560"/>
      <c r="E38" s="560"/>
      <c r="F38" s="560"/>
      <c r="G38" s="560"/>
      <c r="H38" s="560"/>
      <c r="I38" s="560"/>
      <c r="J38" s="560"/>
      <c r="K38" s="560"/>
      <c r="L38" s="561"/>
    </row>
    <row r="40" spans="1:13">
      <c r="A40" s="562"/>
      <c r="B40" s="514"/>
      <c r="C40" s="514"/>
      <c r="D40" s="514"/>
      <c r="E40" s="514"/>
      <c r="F40" s="514"/>
      <c r="G40" s="514"/>
      <c r="H40" s="514"/>
      <c r="I40" s="514"/>
      <c r="J40" s="514"/>
      <c r="K40" s="514"/>
      <c r="L40" s="515"/>
    </row>
    <row r="41" spans="1:13">
      <c r="A41" s="516"/>
      <c r="B41" s="517"/>
      <c r="C41" s="517"/>
      <c r="D41" s="517"/>
      <c r="E41" s="517"/>
      <c r="F41" s="517"/>
      <c r="G41" s="517"/>
      <c r="H41" s="517"/>
      <c r="I41" s="517"/>
      <c r="J41" s="517"/>
      <c r="K41" s="517"/>
      <c r="L41" s="518"/>
    </row>
    <row r="42" spans="1:13">
      <c r="A42" s="516"/>
      <c r="B42" s="517"/>
      <c r="C42" s="517"/>
      <c r="D42" s="517"/>
      <c r="E42" s="517"/>
      <c r="F42" s="517"/>
      <c r="G42" s="517"/>
      <c r="H42" s="517"/>
      <c r="I42" s="517"/>
      <c r="J42" s="517"/>
      <c r="K42" s="517"/>
      <c r="L42" s="518"/>
    </row>
    <row r="43" spans="1:13">
      <c r="A43" s="516"/>
      <c r="B43" s="517"/>
      <c r="C43" s="517"/>
      <c r="D43" s="517"/>
      <c r="E43" s="517"/>
      <c r="F43" s="517"/>
      <c r="G43" s="517"/>
      <c r="H43" s="517"/>
      <c r="I43" s="517"/>
      <c r="J43" s="517"/>
      <c r="K43" s="517"/>
      <c r="L43" s="518"/>
    </row>
    <row r="44" spans="1:13">
      <c r="A44" s="516"/>
      <c r="B44" s="517"/>
      <c r="C44" s="517"/>
      <c r="D44" s="517"/>
      <c r="E44" s="517"/>
      <c r="F44" s="517"/>
      <c r="G44" s="517"/>
      <c r="H44" s="517"/>
      <c r="I44" s="517"/>
      <c r="J44" s="517"/>
      <c r="K44" s="517"/>
      <c r="L44" s="518"/>
    </row>
    <row r="45" spans="1:13">
      <c r="A45" s="516"/>
      <c r="B45" s="517"/>
      <c r="C45" s="517"/>
      <c r="D45" s="517"/>
      <c r="E45" s="517"/>
      <c r="F45" s="517"/>
      <c r="G45" s="517"/>
      <c r="H45" s="517"/>
      <c r="I45" s="517"/>
      <c r="J45" s="517"/>
      <c r="K45" s="517"/>
      <c r="L45" s="518"/>
    </row>
    <row r="46" spans="1:13">
      <c r="A46" s="519"/>
      <c r="B46" s="520"/>
      <c r="C46" s="520"/>
      <c r="D46" s="520"/>
      <c r="E46" s="520"/>
      <c r="F46" s="520"/>
      <c r="G46" s="520"/>
      <c r="H46" s="520"/>
      <c r="I46" s="520"/>
      <c r="J46" s="520"/>
      <c r="K46" s="520"/>
      <c r="L46" s="521"/>
    </row>
    <row r="47" spans="1:13">
      <c r="M47" s="195"/>
    </row>
    <row r="48" spans="1:13" ht="15.75">
      <c r="A48" s="176" t="s">
        <v>165</v>
      </c>
      <c r="B48" s="177"/>
      <c r="C48" s="177"/>
      <c r="D48" s="177"/>
      <c r="E48" s="177"/>
      <c r="F48" s="177"/>
      <c r="G48" s="178"/>
      <c r="H48" s="522" t="s">
        <v>166</v>
      </c>
      <c r="I48" s="523"/>
      <c r="J48" s="523"/>
      <c r="K48" s="179" t="str">
        <f>'Chantier 1'!G105</f>
        <v xml:space="preserve"> </v>
      </c>
      <c r="L48" s="180" t="s">
        <v>13</v>
      </c>
      <c r="M48" s="195"/>
    </row>
    <row r="49" spans="1:13" ht="15.75">
      <c r="A49" s="181"/>
      <c r="B49" s="182"/>
      <c r="C49" s="182" t="str">
        <f>'Chantier 1'!$A$5</f>
        <v>XXXXXXX</v>
      </c>
      <c r="D49" s="182"/>
      <c r="E49" s="182"/>
      <c r="F49" s="182"/>
      <c r="G49" s="183"/>
      <c r="H49" s="184"/>
      <c r="I49" s="185"/>
      <c r="J49" s="185"/>
      <c r="K49" s="186"/>
      <c r="L49" s="187"/>
      <c r="M49" s="195"/>
    </row>
    <row r="50" spans="1:13" ht="15.75">
      <c r="A50" s="181"/>
      <c r="B50" s="182"/>
      <c r="C50" s="182" t="str">
        <f>'Chantier 1'!$A$6</f>
        <v>YYYYYYY</v>
      </c>
      <c r="D50" s="182"/>
      <c r="E50" s="182"/>
      <c r="F50" s="182"/>
      <c r="G50" s="183"/>
      <c r="H50" s="184"/>
      <c r="I50" s="185"/>
      <c r="J50" s="185"/>
      <c r="K50" s="186"/>
      <c r="L50" s="187"/>
      <c r="M50" s="195"/>
    </row>
    <row r="51" spans="1:13" ht="15.75">
      <c r="A51" s="181"/>
      <c r="B51" s="182"/>
      <c r="C51" s="182"/>
      <c r="D51" s="182"/>
      <c r="E51" s="182"/>
      <c r="F51" s="182"/>
      <c r="G51" s="183"/>
      <c r="H51" s="184"/>
      <c r="I51" s="185"/>
      <c r="J51" s="185"/>
      <c r="K51" s="186"/>
      <c r="L51" s="187"/>
      <c r="M51" s="195"/>
    </row>
    <row r="52" spans="1:13" ht="15.75">
      <c r="A52" s="188"/>
      <c r="B52" s="189"/>
      <c r="C52" s="189"/>
      <c r="D52" s="189"/>
      <c r="E52" s="189"/>
      <c r="F52" s="189"/>
      <c r="G52" s="190"/>
      <c r="H52" s="191"/>
      <c r="I52" s="192"/>
      <c r="J52" s="192"/>
      <c r="K52" s="193"/>
      <c r="L52" s="194"/>
      <c r="M52" s="195"/>
    </row>
    <row r="53" spans="1:13">
      <c r="A53" s="195"/>
      <c r="B53" s="195"/>
      <c r="C53" s="195"/>
      <c r="D53" s="195"/>
      <c r="E53" s="195"/>
      <c r="F53" s="195"/>
      <c r="G53" s="195"/>
      <c r="H53" s="195"/>
      <c r="I53" s="195"/>
      <c r="J53" s="195"/>
      <c r="K53" s="195"/>
      <c r="L53" s="195"/>
      <c r="M53" s="195"/>
    </row>
  </sheetData>
  <mergeCells count="37">
    <mergeCell ref="A1:C1"/>
    <mergeCell ref="D1:G1"/>
    <mergeCell ref="I1:L1"/>
    <mergeCell ref="B2:C2"/>
    <mergeCell ref="I2:L2"/>
    <mergeCell ref="A3:G4"/>
    <mergeCell ref="H3:L3"/>
    <mergeCell ref="H4:L4"/>
    <mergeCell ref="A6:L6"/>
    <mergeCell ref="B8:L8"/>
    <mergeCell ref="A9:A12"/>
    <mergeCell ref="B9:L9"/>
    <mergeCell ref="B10:L10"/>
    <mergeCell ref="B11:L11"/>
    <mergeCell ref="B12:L12"/>
    <mergeCell ref="A13:A15"/>
    <mergeCell ref="C13:L13"/>
    <mergeCell ref="C14:L14"/>
    <mergeCell ref="C15:L15"/>
    <mergeCell ref="A17:L17"/>
    <mergeCell ref="A19:L19"/>
    <mergeCell ref="A21:C22"/>
    <mergeCell ref="D21:H22"/>
    <mergeCell ref="I21:L21"/>
    <mergeCell ref="A23:C23"/>
    <mergeCell ref="D23:H23"/>
    <mergeCell ref="A24:C24"/>
    <mergeCell ref="D24:H24"/>
    <mergeCell ref="A38:L38"/>
    <mergeCell ref="A40:L46"/>
    <mergeCell ref="H48:J48"/>
    <mergeCell ref="A25:C25"/>
    <mergeCell ref="D25:H25"/>
    <mergeCell ref="A26:C26"/>
    <mergeCell ref="D26:H26"/>
    <mergeCell ref="A28:L28"/>
    <mergeCell ref="A30:L36"/>
  </mergeCells>
  <printOptions horizontalCentered="1"/>
  <pageMargins left="0.39370078740157483" right="0.39370078740157483" top="0.59055118110236227" bottom="0.78740157480314965" header="0.19685039370078741" footer="0.51181102362204722"/>
  <pageSetup paperSize="9" scale="65" orientation="portrait" horizontalDpi="4294967293" verticalDpi="300" r:id="rId1"/>
  <headerFooter alignWithMargins="0">
    <oddFooter>&amp;L&amp;F</oddFooter>
  </headerFooter>
  <rowBreaks count="1" manualBreakCount="1">
    <brk id="52" max="16383" man="1"/>
  </rowBreaks>
</worksheet>
</file>

<file path=xl/worksheets/sheet9.xml><?xml version="1.0" encoding="utf-8"?>
<worksheet xmlns="http://schemas.openxmlformats.org/spreadsheetml/2006/main" xmlns:r="http://schemas.openxmlformats.org/officeDocument/2006/relationships">
  <dimension ref="A1:M47"/>
  <sheetViews>
    <sheetView zoomScaleNormal="100" workbookViewId="0">
      <pane ySplit="2" topLeftCell="A3" activePane="bottomLeft" state="frozen"/>
      <selection activeCell="D16" sqref="D16:H19"/>
      <selection pane="bottomLeft" activeCell="B12" sqref="B12:L12"/>
    </sheetView>
  </sheetViews>
  <sheetFormatPr baseColWidth="10" defaultRowHeight="12.75"/>
  <cols>
    <col min="1" max="7" width="14.7109375" style="164" customWidth="1"/>
    <col min="8" max="8" width="10.7109375" style="164" customWidth="1"/>
    <col min="9" max="12" width="5.7109375" style="164" customWidth="1"/>
    <col min="13" max="16384" width="11.42578125" style="164"/>
  </cols>
  <sheetData>
    <row r="1" spans="1:12" ht="24.95" customHeight="1" thickBot="1">
      <c r="A1" s="540" t="s">
        <v>137</v>
      </c>
      <c r="B1" s="541"/>
      <c r="C1" s="542"/>
      <c r="D1" s="543" t="s">
        <v>0</v>
      </c>
      <c r="E1" s="541"/>
      <c r="F1" s="541"/>
      <c r="G1" s="542"/>
      <c r="H1" s="163" t="s">
        <v>138</v>
      </c>
      <c r="I1" s="544" t="str">
        <f>Base!$B$11</f>
        <v>DUPOND</v>
      </c>
      <c r="J1" s="544"/>
      <c r="K1" s="544"/>
      <c r="L1" s="545"/>
    </row>
    <row r="2" spans="1:12" ht="24.95" customHeight="1" thickBot="1">
      <c r="A2" s="165" t="s">
        <v>139</v>
      </c>
      <c r="B2" s="546" t="str">
        <f>[2]Accueil!C10</f>
        <v>UFA De Lattre</v>
      </c>
      <c r="C2" s="547"/>
      <c r="D2" s="166"/>
      <c r="E2" s="167" t="s">
        <v>31</v>
      </c>
      <c r="F2" s="294">
        <f>Base!$B$2</f>
        <v>2015</v>
      </c>
      <c r="G2" s="168"/>
      <c r="H2" s="169" t="s">
        <v>140</v>
      </c>
      <c r="I2" s="544" t="str">
        <f>Base!$C$11</f>
        <v>Jean</v>
      </c>
      <c r="J2" s="544"/>
      <c r="K2" s="544"/>
      <c r="L2" s="545"/>
    </row>
    <row r="3" spans="1:12" ht="30" customHeight="1">
      <c r="A3" s="548" t="s">
        <v>141</v>
      </c>
      <c r="B3" s="549"/>
      <c r="C3" s="549"/>
      <c r="D3" s="550"/>
      <c r="E3" s="550"/>
      <c r="F3" s="550"/>
      <c r="G3" s="550"/>
      <c r="H3" s="553" t="s">
        <v>142</v>
      </c>
      <c r="I3" s="554"/>
      <c r="J3" s="554"/>
      <c r="K3" s="554"/>
      <c r="L3" s="555"/>
    </row>
    <row r="4" spans="1:12" ht="30" customHeight="1" thickBot="1">
      <c r="A4" s="551"/>
      <c r="B4" s="552"/>
      <c r="C4" s="552"/>
      <c r="D4" s="552"/>
      <c r="E4" s="552"/>
      <c r="F4" s="552"/>
      <c r="G4" s="552"/>
      <c r="H4" s="556" t="str">
        <f>Base!$B$8</f>
        <v>Chantier ZZZZZZZZZZZZZZZZZZZZZ</v>
      </c>
      <c r="I4" s="557"/>
      <c r="J4" s="557"/>
      <c r="K4" s="557"/>
      <c r="L4" s="558"/>
    </row>
    <row r="5" spans="1:12" ht="13.5" thickBot="1"/>
    <row r="6" spans="1:12" ht="26.25" customHeight="1" thickBot="1">
      <c r="A6" s="534" t="s">
        <v>143</v>
      </c>
      <c r="B6" s="535"/>
      <c r="C6" s="535"/>
      <c r="D6" s="535"/>
      <c r="E6" s="535"/>
      <c r="F6" s="535"/>
      <c r="G6" s="535"/>
      <c r="H6" s="535"/>
      <c r="I6" s="535"/>
      <c r="J6" s="535"/>
      <c r="K6" s="535"/>
      <c r="L6" s="536"/>
    </row>
    <row r="7" spans="1:12" ht="13.5" thickBot="1"/>
    <row r="8" spans="1:12" ht="24.75" customHeight="1" thickBot="1">
      <c r="B8" s="537" t="s">
        <v>144</v>
      </c>
      <c r="C8" s="538"/>
      <c r="D8" s="538"/>
      <c r="E8" s="538"/>
      <c r="F8" s="538"/>
      <c r="G8" s="538"/>
      <c r="H8" s="538"/>
      <c r="I8" s="538"/>
      <c r="J8" s="538"/>
      <c r="K8" s="538"/>
      <c r="L8" s="539"/>
    </row>
    <row r="9" spans="1:12" ht="42.75" customHeight="1" thickBot="1">
      <c r="A9" s="532" t="s">
        <v>145</v>
      </c>
      <c r="B9" s="531" t="s">
        <v>146</v>
      </c>
      <c r="C9" s="531"/>
      <c r="D9" s="531"/>
      <c r="E9" s="531"/>
      <c r="F9" s="531"/>
      <c r="G9" s="531"/>
      <c r="H9" s="531"/>
      <c r="I9" s="531"/>
      <c r="J9" s="531"/>
      <c r="K9" s="531"/>
      <c r="L9" s="531"/>
    </row>
    <row r="10" spans="1:12" ht="42.75" customHeight="1" thickBot="1">
      <c r="A10" s="532"/>
      <c r="B10" s="531" t="s">
        <v>147</v>
      </c>
      <c r="C10" s="531"/>
      <c r="D10" s="531"/>
      <c r="E10" s="531"/>
      <c r="F10" s="531"/>
      <c r="G10" s="531"/>
      <c r="H10" s="531"/>
      <c r="I10" s="531"/>
      <c r="J10" s="531"/>
      <c r="K10" s="531"/>
      <c r="L10" s="531"/>
    </row>
    <row r="11" spans="1:12" ht="42.75" customHeight="1" thickBot="1">
      <c r="A11" s="532"/>
      <c r="B11" s="531" t="s">
        <v>148</v>
      </c>
      <c r="C11" s="531"/>
      <c r="D11" s="531"/>
      <c r="E11" s="531"/>
      <c r="F11" s="531"/>
      <c r="G11" s="531"/>
      <c r="H11" s="531"/>
      <c r="I11" s="531"/>
      <c r="J11" s="531"/>
      <c r="K11" s="531"/>
      <c r="L11" s="531"/>
    </row>
    <row r="12" spans="1:12" ht="42.75" customHeight="1" thickBot="1">
      <c r="A12" s="532"/>
      <c r="B12" s="531" t="s">
        <v>149</v>
      </c>
      <c r="C12" s="531"/>
      <c r="D12" s="531"/>
      <c r="E12" s="531"/>
      <c r="F12" s="531"/>
      <c r="G12" s="531"/>
      <c r="H12" s="531"/>
      <c r="I12" s="531"/>
      <c r="J12" s="531"/>
      <c r="K12" s="531"/>
      <c r="L12" s="531"/>
    </row>
    <row r="13" spans="1:12" ht="42.75" customHeight="1" thickBot="1">
      <c r="A13" s="532"/>
      <c r="B13" s="531" t="s">
        <v>150</v>
      </c>
      <c r="C13" s="531"/>
      <c r="D13" s="531"/>
      <c r="E13" s="531"/>
      <c r="F13" s="531"/>
      <c r="G13" s="531"/>
      <c r="H13" s="531"/>
      <c r="I13" s="531"/>
      <c r="J13" s="531"/>
      <c r="K13" s="531"/>
      <c r="L13" s="531"/>
    </row>
    <row r="14" spans="1:12" ht="42.75" customHeight="1" thickBot="1">
      <c r="A14" s="532"/>
      <c r="B14" s="531" t="s">
        <v>151</v>
      </c>
      <c r="C14" s="531"/>
      <c r="D14" s="531"/>
      <c r="E14" s="531"/>
      <c r="F14" s="531"/>
      <c r="G14" s="531"/>
      <c r="H14" s="531"/>
      <c r="I14" s="531"/>
      <c r="J14" s="531"/>
      <c r="K14" s="531"/>
      <c r="L14" s="531"/>
    </row>
    <row r="15" spans="1:12" ht="42.75" customHeight="1" thickBot="1">
      <c r="A15" s="532"/>
      <c r="B15" s="531" t="s">
        <v>152</v>
      </c>
      <c r="C15" s="531"/>
      <c r="D15" s="531"/>
      <c r="E15" s="531"/>
      <c r="F15" s="531"/>
      <c r="G15" s="531"/>
      <c r="H15" s="531"/>
      <c r="I15" s="531"/>
      <c r="J15" s="531"/>
      <c r="K15" s="531"/>
      <c r="L15" s="531"/>
    </row>
    <row r="16" spans="1:12" ht="42.75" customHeight="1" thickBot="1">
      <c r="A16" s="532"/>
      <c r="B16" s="531" t="s">
        <v>153</v>
      </c>
      <c r="C16" s="531"/>
      <c r="D16" s="531"/>
      <c r="E16" s="531"/>
      <c r="F16" s="531"/>
      <c r="G16" s="531"/>
      <c r="H16" s="531"/>
      <c r="I16" s="531"/>
      <c r="J16" s="531"/>
      <c r="K16" s="531"/>
      <c r="L16" s="531"/>
    </row>
    <row r="17" spans="1:13" ht="42.75" customHeight="1" thickBot="1">
      <c r="A17" s="532"/>
      <c r="B17" s="531" t="s">
        <v>154</v>
      </c>
      <c r="C17" s="531"/>
      <c r="D17" s="531"/>
      <c r="E17" s="531"/>
      <c r="F17" s="531"/>
      <c r="G17" s="531"/>
      <c r="H17" s="531"/>
      <c r="I17" s="531"/>
      <c r="J17" s="531"/>
      <c r="K17" s="531"/>
      <c r="L17" s="531"/>
    </row>
    <row r="18" spans="1:13" ht="39" customHeight="1" thickBot="1">
      <c r="A18" s="532" t="s">
        <v>155</v>
      </c>
      <c r="B18" s="170" t="s">
        <v>156</v>
      </c>
      <c r="C18" s="533" t="s">
        <v>157</v>
      </c>
      <c r="D18" s="533"/>
      <c r="E18" s="533"/>
      <c r="F18" s="533"/>
      <c r="G18" s="533"/>
      <c r="H18" s="533"/>
      <c r="I18" s="533"/>
      <c r="J18" s="533"/>
      <c r="K18" s="533"/>
      <c r="L18" s="533"/>
    </row>
    <row r="19" spans="1:13" ht="38.25" thickBot="1">
      <c r="A19" s="532"/>
      <c r="B19" s="170" t="s">
        <v>158</v>
      </c>
      <c r="C19" s="533" t="s">
        <v>159</v>
      </c>
      <c r="D19" s="533"/>
      <c r="E19" s="533"/>
      <c r="F19" s="533"/>
      <c r="G19" s="533"/>
      <c r="H19" s="533"/>
      <c r="I19" s="533"/>
      <c r="J19" s="533"/>
      <c r="K19" s="533"/>
      <c r="L19" s="533"/>
      <c r="M19" s="171"/>
    </row>
    <row r="20" spans="1:13" ht="41.25" customHeight="1" thickBot="1">
      <c r="A20" s="532"/>
      <c r="B20" s="170" t="s">
        <v>160</v>
      </c>
      <c r="C20" s="533" t="s">
        <v>161</v>
      </c>
      <c r="D20" s="533"/>
      <c r="E20" s="533"/>
      <c r="F20" s="533"/>
      <c r="G20" s="533"/>
      <c r="H20" s="533"/>
      <c r="I20" s="533"/>
      <c r="J20" s="533"/>
      <c r="K20" s="533"/>
      <c r="L20" s="533"/>
    </row>
    <row r="22" spans="1:13" ht="15.75">
      <c r="A22" s="528" t="s">
        <v>129</v>
      </c>
      <c r="B22" s="528"/>
      <c r="C22" s="528"/>
      <c r="D22" s="528"/>
      <c r="E22" s="528"/>
      <c r="F22" s="528"/>
      <c r="G22" s="528"/>
      <c r="H22" s="528"/>
      <c r="I22" s="528"/>
      <c r="J22" s="528"/>
      <c r="K22" s="528"/>
      <c r="L22" s="528"/>
    </row>
    <row r="23" spans="1:13" ht="15">
      <c r="A23" s="172"/>
    </row>
    <row r="24" spans="1:13" ht="33" customHeight="1">
      <c r="A24" s="529" t="s">
        <v>162</v>
      </c>
      <c r="B24" s="529"/>
      <c r="C24" s="529"/>
      <c r="D24" s="529"/>
      <c r="E24" s="529"/>
      <c r="F24" s="529"/>
      <c r="G24" s="529"/>
      <c r="H24" s="529"/>
      <c r="I24" s="529"/>
      <c r="J24" s="529"/>
      <c r="K24" s="529"/>
      <c r="L24" s="529"/>
    </row>
    <row r="26" spans="1:13" ht="15.75" customHeight="1">
      <c r="A26" s="530" t="s">
        <v>90</v>
      </c>
      <c r="B26" s="530"/>
      <c r="C26" s="530"/>
      <c r="D26" s="530" t="s">
        <v>91</v>
      </c>
      <c r="E26" s="530"/>
      <c r="F26" s="530"/>
      <c r="G26" s="530"/>
      <c r="H26" s="530"/>
      <c r="I26" s="530" t="s">
        <v>163</v>
      </c>
      <c r="J26" s="530"/>
      <c r="K26" s="530"/>
      <c r="L26" s="530"/>
    </row>
    <row r="27" spans="1:13" ht="18.75" customHeight="1">
      <c r="A27" s="530"/>
      <c r="B27" s="530"/>
      <c r="C27" s="530"/>
      <c r="D27" s="530"/>
      <c r="E27" s="530"/>
      <c r="F27" s="530"/>
      <c r="G27" s="530"/>
      <c r="H27" s="530"/>
      <c r="I27" s="173" t="s">
        <v>92</v>
      </c>
      <c r="J27" s="173" t="s">
        <v>93</v>
      </c>
      <c r="K27" s="173" t="s">
        <v>94</v>
      </c>
      <c r="L27" s="173" t="s">
        <v>95</v>
      </c>
    </row>
    <row r="28" spans="1:13" s="175" customFormat="1" ht="20.100000000000001" customHeight="1">
      <c r="A28" s="524" t="s">
        <v>96</v>
      </c>
      <c r="B28" s="524"/>
      <c r="C28" s="524"/>
      <c r="D28" s="524" t="s">
        <v>97</v>
      </c>
      <c r="E28" s="524"/>
      <c r="F28" s="524"/>
      <c r="G28" s="524"/>
      <c r="H28" s="524"/>
      <c r="I28" s="174" t="e">
        <f>IF('Chantier 1'!$AO12&gt;=16,"X","")</f>
        <v>#DIV/0!</v>
      </c>
      <c r="J28" s="174" t="e">
        <f>IF(AND('Chantier 1'!$AO12&gt;=12,'Chantier 1'!$AO12&lt;16),"X","")</f>
        <v>#DIV/0!</v>
      </c>
      <c r="K28" s="174" t="e">
        <f>IF(AND('Chantier 1'!$AO12&gt;=8,'Chantier 1'!$AO12&lt;12),"X","")</f>
        <v>#DIV/0!</v>
      </c>
      <c r="L28" s="174" t="e">
        <f>IF(AND('Chantier 1'!$AO12&gt;=0,'Chantier 1'!$AO12&lt;8),"X","")</f>
        <v>#DIV/0!</v>
      </c>
    </row>
    <row r="29" spans="1:13" s="175" customFormat="1" ht="20.100000000000001" customHeight="1">
      <c r="A29" s="524" t="s">
        <v>5</v>
      </c>
      <c r="B29" s="524"/>
      <c r="C29" s="524"/>
      <c r="D29" s="524" t="s">
        <v>98</v>
      </c>
      <c r="E29" s="524"/>
      <c r="F29" s="524"/>
      <c r="G29" s="524"/>
      <c r="H29" s="524"/>
      <c r="I29" s="174" t="e">
        <f>IF('Chantier 1'!$AO13&gt;=16,"X","")</f>
        <v>#DIV/0!</v>
      </c>
      <c r="J29" s="174" t="e">
        <f>IF(AND('Chantier 1'!$AO13&gt;=12,'Chantier 1'!$AO13&lt;16),"X","")</f>
        <v>#DIV/0!</v>
      </c>
      <c r="K29" s="174" t="e">
        <f>IF(AND('Chantier 1'!$AO13&gt;=8,'Chantier 1'!$AO13&lt;12),"X","")</f>
        <v>#DIV/0!</v>
      </c>
      <c r="L29" s="174" t="e">
        <f>IF(AND('Chantier 1'!$AO13&gt;=0,'Chantier 1'!$AO13&lt;8),"X","")</f>
        <v>#DIV/0!</v>
      </c>
    </row>
    <row r="30" spans="1:13" s="175" customFormat="1" ht="20.100000000000001" customHeight="1">
      <c r="A30" s="524" t="s">
        <v>99</v>
      </c>
      <c r="B30" s="524"/>
      <c r="C30" s="524"/>
      <c r="D30" s="525" t="s">
        <v>100</v>
      </c>
      <c r="E30" s="526"/>
      <c r="F30" s="526"/>
      <c r="G30" s="526"/>
      <c r="H30" s="527"/>
      <c r="I30" s="174" t="e">
        <f>IF('Chantier 1'!$AO14&gt;=16,"X","")</f>
        <v>#DIV/0!</v>
      </c>
      <c r="J30" s="174" t="e">
        <f>IF(AND('Chantier 1'!$AO14&gt;=12,'Chantier 1'!$AO14&lt;16),"X","")</f>
        <v>#DIV/0!</v>
      </c>
      <c r="K30" s="174" t="e">
        <f>IF(AND('Chantier 1'!$AO14&gt;=8,'Chantier 1'!$AO14&lt;12),"X","")</f>
        <v>#DIV/0!</v>
      </c>
      <c r="L30" s="174" t="e">
        <f>IF(AND('Chantier 1'!$AO14&gt;=0,'Chantier 1'!$AO14&lt;8),"X","")</f>
        <v>#DIV/0!</v>
      </c>
    </row>
    <row r="31" spans="1:13" s="175" customFormat="1" ht="20.100000000000001" customHeight="1">
      <c r="A31" s="524" t="s">
        <v>101</v>
      </c>
      <c r="B31" s="524"/>
      <c r="C31" s="524"/>
      <c r="D31" s="524" t="s">
        <v>102</v>
      </c>
      <c r="E31" s="524"/>
      <c r="F31" s="524"/>
      <c r="G31" s="524"/>
      <c r="H31" s="524"/>
      <c r="I31" s="174" t="e">
        <f>IF('Chantier 1'!$AO15&gt;=16,"X","")</f>
        <v>#DIV/0!</v>
      </c>
      <c r="J31" s="174" t="e">
        <f>IF(AND('Chantier 1'!$AO15&gt;=12,'Chantier 1'!$AO15&lt;16),"X","")</f>
        <v>#DIV/0!</v>
      </c>
      <c r="K31" s="174" t="e">
        <f>IF(AND('Chantier 1'!$AO15&gt;=8,'Chantier 1'!$AO15&lt;12),"X","")</f>
        <v>#DIV/0!</v>
      </c>
      <c r="L31" s="174" t="e">
        <f>IF(AND('Chantier 1'!$AO15&gt;=0,'Chantier 1'!$AO15&lt;8),"X","")</f>
        <v>#DIV/0!</v>
      </c>
    </row>
    <row r="32" spans="1:13" ht="13.5" thickBot="1"/>
    <row r="33" spans="1:12" ht="18.75" thickBot="1">
      <c r="A33" s="510" t="s">
        <v>164</v>
      </c>
      <c r="B33" s="511"/>
      <c r="C33" s="511"/>
      <c r="D33" s="511"/>
      <c r="E33" s="511"/>
      <c r="F33" s="511"/>
      <c r="G33" s="511"/>
      <c r="H33" s="511"/>
      <c r="I33" s="511"/>
      <c r="J33" s="511"/>
      <c r="K33" s="511"/>
      <c r="L33" s="512"/>
    </row>
    <row r="35" spans="1:12">
      <c r="A35" s="513"/>
      <c r="B35" s="514"/>
      <c r="C35" s="514"/>
      <c r="D35" s="514"/>
      <c r="E35" s="514"/>
      <c r="F35" s="514"/>
      <c r="G35" s="514"/>
      <c r="H35" s="514"/>
      <c r="I35" s="514"/>
      <c r="J35" s="514"/>
      <c r="K35" s="514"/>
      <c r="L35" s="515"/>
    </row>
    <row r="36" spans="1:12">
      <c r="A36" s="516"/>
      <c r="B36" s="517"/>
      <c r="C36" s="517"/>
      <c r="D36" s="517"/>
      <c r="E36" s="517"/>
      <c r="F36" s="517"/>
      <c r="G36" s="517"/>
      <c r="H36" s="517"/>
      <c r="I36" s="517"/>
      <c r="J36" s="517"/>
      <c r="K36" s="517"/>
      <c r="L36" s="518"/>
    </row>
    <row r="37" spans="1:12">
      <c r="A37" s="516"/>
      <c r="B37" s="517"/>
      <c r="C37" s="517"/>
      <c r="D37" s="517"/>
      <c r="E37" s="517"/>
      <c r="F37" s="517"/>
      <c r="G37" s="517"/>
      <c r="H37" s="517"/>
      <c r="I37" s="517"/>
      <c r="J37" s="517"/>
      <c r="K37" s="517"/>
      <c r="L37" s="518"/>
    </row>
    <row r="38" spans="1:12">
      <c r="A38" s="516"/>
      <c r="B38" s="517"/>
      <c r="C38" s="517"/>
      <c r="D38" s="517"/>
      <c r="E38" s="517"/>
      <c r="F38" s="517"/>
      <c r="G38" s="517"/>
      <c r="H38" s="517"/>
      <c r="I38" s="517"/>
      <c r="J38" s="517"/>
      <c r="K38" s="517"/>
      <c r="L38" s="518"/>
    </row>
    <row r="39" spans="1:12">
      <c r="A39" s="516"/>
      <c r="B39" s="517"/>
      <c r="C39" s="517"/>
      <c r="D39" s="517"/>
      <c r="E39" s="517"/>
      <c r="F39" s="517"/>
      <c r="G39" s="517"/>
      <c r="H39" s="517"/>
      <c r="I39" s="517"/>
      <c r="J39" s="517"/>
      <c r="K39" s="517"/>
      <c r="L39" s="518"/>
    </row>
    <row r="40" spans="1:12">
      <c r="A40" s="516"/>
      <c r="B40" s="517"/>
      <c r="C40" s="517"/>
      <c r="D40" s="517"/>
      <c r="E40" s="517"/>
      <c r="F40" s="517"/>
      <c r="G40" s="517"/>
      <c r="H40" s="517"/>
      <c r="I40" s="517"/>
      <c r="J40" s="517"/>
      <c r="K40" s="517"/>
      <c r="L40" s="518"/>
    </row>
    <row r="41" spans="1:12">
      <c r="A41" s="519"/>
      <c r="B41" s="520"/>
      <c r="C41" s="520"/>
      <c r="D41" s="520"/>
      <c r="E41" s="520"/>
      <c r="F41" s="520"/>
      <c r="G41" s="520"/>
      <c r="H41" s="520"/>
      <c r="I41" s="520"/>
      <c r="J41" s="520"/>
      <c r="K41" s="520"/>
      <c r="L41" s="521"/>
    </row>
    <row r="43" spans="1:12" ht="15.75">
      <c r="A43" s="176" t="s">
        <v>165</v>
      </c>
      <c r="B43" s="177"/>
      <c r="C43" s="177"/>
      <c r="D43" s="177"/>
      <c r="E43" s="177"/>
      <c r="F43" s="177"/>
      <c r="G43" s="178"/>
      <c r="H43" s="522" t="s">
        <v>166</v>
      </c>
      <c r="I43" s="523"/>
      <c r="J43" s="523"/>
      <c r="K43" s="179" t="str">
        <f>'Chantier 1'!H28</f>
        <v/>
      </c>
      <c r="L43" s="180" t="s">
        <v>13</v>
      </c>
    </row>
    <row r="44" spans="1:12" ht="15.75">
      <c r="A44" s="181"/>
      <c r="B44" s="182"/>
      <c r="C44" s="182" t="str">
        <f>'Chantier 1'!$A$5</f>
        <v>XXXXXXX</v>
      </c>
      <c r="D44" s="182"/>
      <c r="E44" s="182"/>
      <c r="F44" s="182"/>
      <c r="G44" s="183"/>
      <c r="H44" s="184"/>
      <c r="I44" s="185"/>
      <c r="J44" s="185"/>
      <c r="K44" s="186"/>
      <c r="L44" s="187"/>
    </row>
    <row r="45" spans="1:12" ht="15.75">
      <c r="A45" s="181"/>
      <c r="B45" s="182"/>
      <c r="C45" s="182" t="str">
        <f>'Chantier 1'!$A$6</f>
        <v>YYYYYYY</v>
      </c>
      <c r="D45" s="182"/>
      <c r="E45" s="182"/>
      <c r="F45" s="182"/>
      <c r="G45" s="183"/>
      <c r="H45" s="184"/>
      <c r="I45" s="185"/>
      <c r="J45" s="185"/>
      <c r="K45" s="186"/>
      <c r="L45" s="187"/>
    </row>
    <row r="46" spans="1:12" ht="15.75">
      <c r="A46" s="181"/>
      <c r="B46" s="182"/>
      <c r="C46" s="182"/>
      <c r="D46" s="182"/>
      <c r="E46" s="182"/>
      <c r="F46" s="182"/>
      <c r="G46" s="183"/>
      <c r="H46" s="184"/>
      <c r="I46" s="185"/>
      <c r="J46" s="185"/>
      <c r="K46" s="186"/>
      <c r="L46" s="187"/>
    </row>
    <row r="47" spans="1:12" ht="15.75">
      <c r="A47" s="188"/>
      <c r="B47" s="189"/>
      <c r="C47" s="189"/>
      <c r="D47" s="189"/>
      <c r="E47" s="189"/>
      <c r="F47" s="189"/>
      <c r="G47" s="190"/>
      <c r="H47" s="191"/>
      <c r="I47" s="192"/>
      <c r="J47" s="192"/>
      <c r="K47" s="193"/>
      <c r="L47" s="194"/>
    </row>
  </sheetData>
  <mergeCells count="40">
    <mergeCell ref="A1:C1"/>
    <mergeCell ref="D1:G1"/>
    <mergeCell ref="I1:L1"/>
    <mergeCell ref="B2:C2"/>
    <mergeCell ref="I2:L2"/>
    <mergeCell ref="A3:G4"/>
    <mergeCell ref="H3:L3"/>
    <mergeCell ref="H4:L4"/>
    <mergeCell ref="A6:L6"/>
    <mergeCell ref="B8:L8"/>
    <mergeCell ref="A9:A17"/>
    <mergeCell ref="B9:L9"/>
    <mergeCell ref="B10:L10"/>
    <mergeCell ref="B11:L11"/>
    <mergeCell ref="B12:L12"/>
    <mergeCell ref="B13:L13"/>
    <mergeCell ref="B14:L14"/>
    <mergeCell ref="B15:L15"/>
    <mergeCell ref="B16:L16"/>
    <mergeCell ref="B17:L17"/>
    <mergeCell ref="A18:A20"/>
    <mergeCell ref="C18:L18"/>
    <mergeCell ref="C19:L19"/>
    <mergeCell ref="C20:L20"/>
    <mergeCell ref="A22:L22"/>
    <mergeCell ref="A24:L24"/>
    <mergeCell ref="A26:C27"/>
    <mergeCell ref="D26:H27"/>
    <mergeCell ref="I26:L26"/>
    <mergeCell ref="A28:C28"/>
    <mergeCell ref="D28:H28"/>
    <mergeCell ref="A33:L33"/>
    <mergeCell ref="A35:L41"/>
    <mergeCell ref="H43:J43"/>
    <mergeCell ref="A29:C29"/>
    <mergeCell ref="D29:H29"/>
    <mergeCell ref="A30:C30"/>
    <mergeCell ref="D30:H30"/>
    <mergeCell ref="A31:C31"/>
    <mergeCell ref="D31:H31"/>
  </mergeCells>
  <printOptions horizontalCentered="1"/>
  <pageMargins left="0.39370078740157483" right="0.39370078740157483" top="0.59055118110236227" bottom="0.78740157480314965" header="0.19685039370078741" footer="0.51181102362204722"/>
  <pageSetup paperSize="9" scale="68" orientation="portrait" horizontalDpi="4294967293" verticalDpi="300"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31</vt:i4>
      </vt:variant>
    </vt:vector>
  </HeadingPairs>
  <TitlesOfParts>
    <vt:vector size="50" baseType="lpstr">
      <vt:lpstr>Base</vt:lpstr>
      <vt:lpstr>Chantier 1</vt:lpstr>
      <vt:lpstr>1.1 CCF1</vt:lpstr>
      <vt:lpstr>1.1 CCF2</vt:lpstr>
      <vt:lpstr>1.1 CCF3</vt:lpstr>
      <vt:lpstr>1.2 CCF1</vt:lpstr>
      <vt:lpstr>1.2 CCF2</vt:lpstr>
      <vt:lpstr>1.2 CCF3</vt:lpstr>
      <vt:lpstr>1.3 CCF1</vt:lpstr>
      <vt:lpstr>1.3 CCF2</vt:lpstr>
      <vt:lpstr>1.3 CCF3</vt:lpstr>
      <vt:lpstr>1.4 CCF1</vt:lpstr>
      <vt:lpstr>1.4 CCF2</vt:lpstr>
      <vt:lpstr>1.4 CCF3</vt:lpstr>
      <vt:lpstr>1.5 CCF1</vt:lpstr>
      <vt:lpstr>1.5 CCF2</vt:lpstr>
      <vt:lpstr>1.5 CCF3</vt:lpstr>
      <vt:lpstr>Feuil1</vt:lpstr>
      <vt:lpstr>Feuil2</vt:lpstr>
      <vt:lpstr>'1.1 CCF2'!Nom__BRITAN</vt:lpstr>
      <vt:lpstr>'1.1 CCF3'!Nom__BRITAN</vt:lpstr>
      <vt:lpstr>'1.2 CCF1'!Nom__BRITAN</vt:lpstr>
      <vt:lpstr>'1.2 CCF2'!Nom__BRITAN</vt:lpstr>
      <vt:lpstr>'1.2 CCF3'!Nom__BRITAN</vt:lpstr>
      <vt:lpstr>'1.3 CCF1'!Nom__BRITAN</vt:lpstr>
      <vt:lpstr>'1.3 CCF2'!Nom__BRITAN</vt:lpstr>
      <vt:lpstr>'1.3 CCF3'!Nom__BRITAN</vt:lpstr>
      <vt:lpstr>'1.4 CCF1'!Nom__BRITAN</vt:lpstr>
      <vt:lpstr>'1.4 CCF2'!Nom__BRITAN</vt:lpstr>
      <vt:lpstr>'1.4 CCF3'!Nom__BRITAN</vt:lpstr>
      <vt:lpstr>'1.5 CCF1'!Nom__BRITAN</vt:lpstr>
      <vt:lpstr>'1.5 CCF2'!Nom__BRITAN</vt:lpstr>
      <vt:lpstr>'1.5 CCF3'!Nom__BRITAN</vt:lpstr>
      <vt:lpstr>Nom__BRITAN</vt:lpstr>
      <vt:lpstr>'1.1 CCF1'!Zone_d_impression</vt:lpstr>
      <vt:lpstr>'1.1 CCF2'!Zone_d_impression</vt:lpstr>
      <vt:lpstr>'1.1 CCF3'!Zone_d_impression</vt:lpstr>
      <vt:lpstr>'1.2 CCF1'!Zone_d_impression</vt:lpstr>
      <vt:lpstr>'1.2 CCF2'!Zone_d_impression</vt:lpstr>
      <vt:lpstr>'1.2 CCF3'!Zone_d_impression</vt:lpstr>
      <vt:lpstr>'1.3 CCF1'!Zone_d_impression</vt:lpstr>
      <vt:lpstr>'1.3 CCF2'!Zone_d_impression</vt:lpstr>
      <vt:lpstr>'1.3 CCF3'!Zone_d_impression</vt:lpstr>
      <vt:lpstr>'1.4 CCF1'!Zone_d_impression</vt:lpstr>
      <vt:lpstr>'1.4 CCF2'!Zone_d_impression</vt:lpstr>
      <vt:lpstr>'1.4 CCF3'!Zone_d_impression</vt:lpstr>
      <vt:lpstr>'1.5 CCF1'!Zone_d_impression</vt:lpstr>
      <vt:lpstr>'1.5 CCF2'!Zone_d_impression</vt:lpstr>
      <vt:lpstr>'1.5 CCF3'!Zone_d_impression</vt:lpstr>
      <vt:lpstr>'Chantier 1'!Zone_d_impression</vt:lpstr>
    </vt:vector>
  </TitlesOfParts>
  <Company>Lycée De Lattre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Analyse référentiel BTS ET</dc:subject>
  <dc:creator>Christian BARBEAU</dc:creator>
  <dc:description>Activités - Fonctions - Taches - Compétences - grille d'évaluation des compétences -</dc:description>
  <cp:lastModifiedBy>Christian</cp:lastModifiedBy>
  <cp:lastPrinted>2015-01-19T20:11:12Z</cp:lastPrinted>
  <dcterms:created xsi:type="dcterms:W3CDTF">2006-03-28T16:36:07Z</dcterms:created>
  <dcterms:modified xsi:type="dcterms:W3CDTF">2015-01-28T08:20:19Z</dcterms:modified>
</cp:coreProperties>
</file>