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8565" windowHeight="5745"/>
  </bookViews>
  <sheets>
    <sheet name="Q2.1 Identification expérimenta" sheetId="1" r:id="rId1"/>
    <sheet name="Q2.2 Choix pécharge rigide" sheetId="2" r:id="rId2"/>
    <sheet name="Q3.2 Choix précharge élastique" sheetId="3" r:id="rId3"/>
  </sheets>
  <definedNames>
    <definedName name="gamma">'Q2.1 Identification expérimenta'!$K$25</definedName>
    <definedName name="K">'Q2.1 Identification expérimenta'!$I$26</definedName>
    <definedName name="Kp">'Q3.2 Choix précharge élastique'!$C$23</definedName>
  </definedNames>
  <calcPr calcId="145621"/>
</workbook>
</file>

<file path=xl/calcChain.xml><?xml version="1.0" encoding="utf-8"?>
<calcChain xmlns="http://schemas.openxmlformats.org/spreadsheetml/2006/main">
  <c r="I26" i="1" l="1"/>
  <c r="D7" i="1" l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30" i="3" l="1"/>
  <c r="H70" i="3" l="1"/>
  <c r="L70" i="3"/>
  <c r="P70" i="3"/>
  <c r="T70" i="3"/>
  <c r="X70" i="3"/>
  <c r="H71" i="3"/>
  <c r="L71" i="3"/>
  <c r="P71" i="3"/>
  <c r="T71" i="3"/>
  <c r="X71" i="3"/>
  <c r="H72" i="3"/>
  <c r="L72" i="3"/>
  <c r="P72" i="3"/>
  <c r="T72" i="3"/>
  <c r="X72" i="3"/>
  <c r="H73" i="3"/>
  <c r="L73" i="3"/>
  <c r="P73" i="3"/>
  <c r="T73" i="3"/>
  <c r="X73" i="3"/>
  <c r="H74" i="3"/>
  <c r="L74" i="3"/>
  <c r="P74" i="3"/>
  <c r="T74" i="3"/>
  <c r="X74" i="3"/>
  <c r="H75" i="3"/>
  <c r="L75" i="3"/>
  <c r="P75" i="3"/>
  <c r="T75" i="3"/>
  <c r="X75" i="3"/>
  <c r="H76" i="3"/>
  <c r="L76" i="3"/>
  <c r="P76" i="3"/>
  <c r="T76" i="3"/>
  <c r="X76" i="3"/>
  <c r="H77" i="3"/>
  <c r="L77" i="3"/>
  <c r="P77" i="3"/>
  <c r="T77" i="3"/>
  <c r="X77" i="3"/>
  <c r="H78" i="3"/>
  <c r="L78" i="3"/>
  <c r="P78" i="3"/>
  <c r="T78" i="3"/>
  <c r="X78" i="3"/>
  <c r="H79" i="3"/>
  <c r="L79" i="3"/>
  <c r="P79" i="3"/>
  <c r="T79" i="3"/>
  <c r="X79" i="3"/>
  <c r="H80" i="3"/>
  <c r="L80" i="3"/>
  <c r="P80" i="3"/>
  <c r="T80" i="3"/>
  <c r="X80" i="3"/>
  <c r="H81" i="3"/>
  <c r="L81" i="3"/>
  <c r="P81" i="3"/>
  <c r="T81" i="3"/>
  <c r="X81" i="3"/>
  <c r="H82" i="3"/>
  <c r="L82" i="3"/>
  <c r="P82" i="3"/>
  <c r="T82" i="3"/>
  <c r="X82" i="3"/>
  <c r="H83" i="3"/>
  <c r="L83" i="3"/>
  <c r="P83" i="3"/>
  <c r="T83" i="3"/>
  <c r="X83" i="3"/>
  <c r="H84" i="3"/>
  <c r="L84" i="3"/>
  <c r="P84" i="3"/>
  <c r="T84" i="3"/>
  <c r="X84" i="3"/>
  <c r="H85" i="3"/>
  <c r="L85" i="3"/>
  <c r="P85" i="3"/>
  <c r="T85" i="3"/>
  <c r="X85" i="3"/>
  <c r="H86" i="3"/>
  <c r="L86" i="3"/>
  <c r="P86" i="3"/>
  <c r="T86" i="3"/>
  <c r="X86" i="3"/>
  <c r="H87" i="3"/>
  <c r="L87" i="3"/>
  <c r="P87" i="3"/>
  <c r="T87" i="3"/>
  <c r="X87" i="3"/>
  <c r="H88" i="3"/>
  <c r="L88" i="3"/>
  <c r="P88" i="3"/>
  <c r="T88" i="3"/>
  <c r="X88" i="3"/>
  <c r="H89" i="3"/>
  <c r="L89" i="3"/>
  <c r="P89" i="3"/>
  <c r="T89" i="3"/>
  <c r="X89" i="3"/>
  <c r="H90" i="3"/>
  <c r="L90" i="3"/>
  <c r="P90" i="3"/>
  <c r="T90" i="3"/>
  <c r="X90" i="3"/>
  <c r="H91" i="3"/>
  <c r="L91" i="3"/>
  <c r="P91" i="3"/>
  <c r="T91" i="3"/>
  <c r="X91" i="3"/>
  <c r="H92" i="3"/>
  <c r="L92" i="3"/>
  <c r="P92" i="3"/>
  <c r="T92" i="3"/>
  <c r="X92" i="3"/>
  <c r="H93" i="3"/>
  <c r="L93" i="3"/>
  <c r="P93" i="3"/>
  <c r="T93" i="3"/>
  <c r="X93" i="3"/>
  <c r="H94" i="3"/>
  <c r="L94" i="3"/>
  <c r="P94" i="3"/>
  <c r="T94" i="3"/>
  <c r="X94" i="3"/>
  <c r="H95" i="3"/>
  <c r="L95" i="3"/>
  <c r="P95" i="3"/>
  <c r="T95" i="3"/>
  <c r="X95" i="3"/>
  <c r="H96" i="3"/>
  <c r="L96" i="3"/>
  <c r="P96" i="3"/>
  <c r="T96" i="3"/>
  <c r="X96" i="3"/>
  <c r="H97" i="3"/>
  <c r="L97" i="3"/>
  <c r="P97" i="3"/>
  <c r="T97" i="3"/>
  <c r="X97" i="3"/>
  <c r="H98" i="3"/>
  <c r="L98" i="3"/>
  <c r="P98" i="3"/>
  <c r="T98" i="3"/>
  <c r="X98" i="3"/>
  <c r="H99" i="3"/>
  <c r="L99" i="3"/>
  <c r="P99" i="3"/>
  <c r="T99" i="3"/>
  <c r="X99" i="3"/>
  <c r="H100" i="3"/>
  <c r="L100" i="3"/>
  <c r="P100" i="3"/>
  <c r="T100" i="3"/>
  <c r="X100" i="3"/>
  <c r="H101" i="3"/>
  <c r="L101" i="3"/>
  <c r="P101" i="3"/>
  <c r="T101" i="3"/>
  <c r="X101" i="3"/>
  <c r="H102" i="3"/>
  <c r="L102" i="3"/>
  <c r="P102" i="3"/>
  <c r="T102" i="3"/>
  <c r="X102" i="3"/>
  <c r="H103" i="3"/>
  <c r="L103" i="3"/>
  <c r="P103" i="3"/>
  <c r="T103" i="3"/>
  <c r="X103" i="3"/>
  <c r="H104" i="3"/>
  <c r="L104" i="3"/>
  <c r="P104" i="3"/>
  <c r="T104" i="3"/>
  <c r="X104" i="3"/>
  <c r="H105" i="3"/>
  <c r="L105" i="3"/>
  <c r="P105" i="3"/>
  <c r="T105" i="3"/>
  <c r="X105" i="3"/>
  <c r="H106" i="3"/>
  <c r="L106" i="3"/>
  <c r="P106" i="3"/>
  <c r="T106" i="3"/>
  <c r="X106" i="3"/>
  <c r="H107" i="3"/>
  <c r="L107" i="3"/>
  <c r="P107" i="3"/>
  <c r="T107" i="3"/>
  <c r="X107" i="3"/>
  <c r="H108" i="3"/>
  <c r="L108" i="3"/>
  <c r="P108" i="3"/>
  <c r="T108" i="3"/>
  <c r="X108" i="3"/>
  <c r="H109" i="3"/>
  <c r="L109" i="3"/>
  <c r="P109" i="3"/>
  <c r="T109" i="3"/>
  <c r="X109" i="3"/>
  <c r="H110" i="3"/>
  <c r="L110" i="3"/>
  <c r="P110" i="3"/>
  <c r="T110" i="3"/>
  <c r="X11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S20" i="3" l="1"/>
  <c r="O21" i="3"/>
  <c r="C20" i="3"/>
  <c r="S18" i="2"/>
  <c r="K18" i="2"/>
  <c r="C19" i="2"/>
  <c r="W20" i="3"/>
  <c r="S21" i="3"/>
  <c r="W19" i="2"/>
  <c r="O19" i="2"/>
  <c r="G19" i="2"/>
  <c r="C18" i="2"/>
  <c r="G21" i="3"/>
  <c r="W21" i="3"/>
  <c r="W18" i="2"/>
  <c r="O18" i="2"/>
  <c r="G18" i="2"/>
  <c r="K21" i="3"/>
  <c r="C21" i="3"/>
  <c r="S19" i="2"/>
  <c r="K19" i="2"/>
  <c r="G20" i="3"/>
  <c r="K20" i="3"/>
  <c r="O20" i="3"/>
  <c r="K23" i="2" l="1"/>
  <c r="L35" i="2" s="1"/>
  <c r="G22" i="2"/>
  <c r="G29" i="2" s="1"/>
  <c r="W23" i="2"/>
  <c r="X61" i="2" s="1"/>
  <c r="K22" i="2"/>
  <c r="K50" i="2" s="1"/>
  <c r="S25" i="3"/>
  <c r="S70" i="3" s="1"/>
  <c r="U70" i="3" s="1"/>
  <c r="O25" i="3"/>
  <c r="O76" i="3" s="1"/>
  <c r="Q76" i="3" s="1"/>
  <c r="S23" i="2"/>
  <c r="T29" i="2" s="1"/>
  <c r="O22" i="2"/>
  <c r="O67" i="2" s="1"/>
  <c r="C22" i="2"/>
  <c r="C28" i="2" s="1"/>
  <c r="S22" i="2"/>
  <c r="S66" i="2" s="1"/>
  <c r="K25" i="3"/>
  <c r="K95" i="3" s="1"/>
  <c r="M95" i="3" s="1"/>
  <c r="W22" i="2"/>
  <c r="W42" i="2" s="1"/>
  <c r="G23" i="2"/>
  <c r="H28" i="2" s="1"/>
  <c r="W25" i="3"/>
  <c r="W82" i="3" s="1"/>
  <c r="Y82" i="3" s="1"/>
  <c r="C25" i="3"/>
  <c r="C34" i="3" s="1"/>
  <c r="E34" i="3" s="1"/>
  <c r="G25" i="3"/>
  <c r="G106" i="3" s="1"/>
  <c r="I106" i="3" s="1"/>
  <c r="O23" i="2"/>
  <c r="P67" i="2" s="1"/>
  <c r="C23" i="2"/>
  <c r="D28" i="2" s="1"/>
  <c r="S57" i="2" l="1"/>
  <c r="G28" i="2"/>
  <c r="I28" i="2" s="1"/>
  <c r="G27" i="2"/>
  <c r="P34" i="2"/>
  <c r="T46" i="2"/>
  <c r="K52" i="2"/>
  <c r="G42" i="2"/>
  <c r="P62" i="2"/>
  <c r="K60" i="2"/>
  <c r="S55" i="2"/>
  <c r="O30" i="3"/>
  <c r="Q30" i="3" s="1"/>
  <c r="O63" i="3"/>
  <c r="Q63" i="3" s="1"/>
  <c r="G30" i="2"/>
  <c r="T48" i="2"/>
  <c r="S42" i="2"/>
  <c r="G63" i="2"/>
  <c r="S30" i="2"/>
  <c r="S36" i="2"/>
  <c r="S65" i="2"/>
  <c r="S56" i="2"/>
  <c r="S40" i="2"/>
  <c r="S62" i="2"/>
  <c r="S43" i="2"/>
  <c r="S39" i="2"/>
  <c r="C88" i="3"/>
  <c r="E88" i="3" s="1"/>
  <c r="K54" i="2"/>
  <c r="S50" i="2"/>
  <c r="S48" i="2"/>
  <c r="S54" i="2"/>
  <c r="S41" i="2"/>
  <c r="S67" i="2"/>
  <c r="S47" i="2"/>
  <c r="G40" i="2"/>
  <c r="G49" i="2"/>
  <c r="C100" i="3"/>
  <c r="E100" i="3" s="1"/>
  <c r="S58" i="2"/>
  <c r="S59" i="2"/>
  <c r="S32" i="2"/>
  <c r="S46" i="2"/>
  <c r="S44" i="2"/>
  <c r="S35" i="2"/>
  <c r="S31" i="2"/>
  <c r="K30" i="2"/>
  <c r="G34" i="2"/>
  <c r="G54" i="2"/>
  <c r="G60" i="2"/>
  <c r="C39" i="3"/>
  <c r="E39" i="3" s="1"/>
  <c r="S63" i="2"/>
  <c r="C62" i="3"/>
  <c r="E62" i="3" s="1"/>
  <c r="C94" i="3"/>
  <c r="E94" i="3" s="1"/>
  <c r="C71" i="3"/>
  <c r="E71" i="3" s="1"/>
  <c r="C70" i="3"/>
  <c r="E70" i="3" s="1"/>
  <c r="C73" i="3"/>
  <c r="E73" i="3" s="1"/>
  <c r="C37" i="3"/>
  <c r="E37" i="3" s="1"/>
  <c r="C102" i="3"/>
  <c r="E102" i="3" s="1"/>
  <c r="C67" i="3"/>
  <c r="E67" i="3" s="1"/>
  <c r="G91" i="3"/>
  <c r="I91" i="3" s="1"/>
  <c r="G62" i="3"/>
  <c r="I62" i="3" s="1"/>
  <c r="S51" i="3"/>
  <c r="U51" i="3" s="1"/>
  <c r="K88" i="3"/>
  <c r="M88" i="3" s="1"/>
  <c r="C97" i="3"/>
  <c r="E97" i="3" s="1"/>
  <c r="C49" i="3"/>
  <c r="E49" i="3" s="1"/>
  <c r="C72" i="3"/>
  <c r="E72" i="3" s="1"/>
  <c r="W75" i="3"/>
  <c r="Y75" i="3" s="1"/>
  <c r="K43" i="3"/>
  <c r="M43" i="3" s="1"/>
  <c r="K45" i="3"/>
  <c r="M45" i="3" s="1"/>
  <c r="C92" i="3"/>
  <c r="E92" i="3" s="1"/>
  <c r="C68" i="3"/>
  <c r="E68" i="3" s="1"/>
  <c r="F69" i="3" s="1"/>
  <c r="C32" i="3"/>
  <c r="E32" i="3" s="1"/>
  <c r="F33" i="3" s="1"/>
  <c r="C58" i="3"/>
  <c r="E58" i="3" s="1"/>
  <c r="C108" i="3"/>
  <c r="E108" i="3" s="1"/>
  <c r="C85" i="3"/>
  <c r="E85" i="3" s="1"/>
  <c r="C106" i="3"/>
  <c r="E106" i="3" s="1"/>
  <c r="W52" i="3"/>
  <c r="Y52" i="3" s="1"/>
  <c r="K62" i="3"/>
  <c r="M62" i="3" s="1"/>
  <c r="C105" i="3"/>
  <c r="E105" i="3" s="1"/>
  <c r="G47" i="3"/>
  <c r="I47" i="3" s="1"/>
  <c r="C66" i="3"/>
  <c r="E66" i="3" s="1"/>
  <c r="C30" i="3"/>
  <c r="E30" i="3" s="1"/>
  <c r="C50" i="3"/>
  <c r="E50" i="3" s="1"/>
  <c r="C47" i="3"/>
  <c r="E47" i="3" s="1"/>
  <c r="C31" i="3"/>
  <c r="E31" i="3" s="1"/>
  <c r="C109" i="3"/>
  <c r="E109" i="3" s="1"/>
  <c r="C89" i="3"/>
  <c r="E89" i="3" s="1"/>
  <c r="C110" i="3"/>
  <c r="E110" i="3" s="1"/>
  <c r="W68" i="3"/>
  <c r="Y68" i="3" s="1"/>
  <c r="K60" i="3"/>
  <c r="M60" i="3" s="1"/>
  <c r="N61" i="3" s="1"/>
  <c r="X64" i="2"/>
  <c r="X52" i="2"/>
  <c r="K86" i="3"/>
  <c r="M86" i="3" s="1"/>
  <c r="K66" i="3"/>
  <c r="M66" i="3" s="1"/>
  <c r="K91" i="3"/>
  <c r="M91" i="3" s="1"/>
  <c r="K45" i="2"/>
  <c r="S68" i="3"/>
  <c r="U68" i="3" s="1"/>
  <c r="V69" i="3" s="1"/>
  <c r="X33" i="2"/>
  <c r="X63" i="2"/>
  <c r="K52" i="3"/>
  <c r="M52" i="3" s="1"/>
  <c r="K47" i="3"/>
  <c r="M47" i="3" s="1"/>
  <c r="K46" i="3"/>
  <c r="M46" i="3" s="1"/>
  <c r="K77" i="3"/>
  <c r="M77" i="3" s="1"/>
  <c r="K62" i="2"/>
  <c r="S34" i="3"/>
  <c r="U34" i="3" s="1"/>
  <c r="S100" i="3"/>
  <c r="U100" i="3" s="1"/>
  <c r="S93" i="3"/>
  <c r="U93" i="3" s="1"/>
  <c r="S27" i="2"/>
  <c r="S34" i="2"/>
  <c r="S64" i="2"/>
  <c r="S53" i="2"/>
  <c r="S38" i="2"/>
  <c r="S52" i="2"/>
  <c r="S37" i="2"/>
  <c r="S49" i="2"/>
  <c r="S45" i="2"/>
  <c r="O38" i="2"/>
  <c r="K44" i="2"/>
  <c r="S37" i="3"/>
  <c r="U37" i="3" s="1"/>
  <c r="K35" i="2"/>
  <c r="M35" i="2" s="1"/>
  <c r="X48" i="2"/>
  <c r="X38" i="2"/>
  <c r="X55" i="2"/>
  <c r="G67" i="2"/>
  <c r="G65" i="2"/>
  <c r="G64" i="2"/>
  <c r="G45" i="2"/>
  <c r="K31" i="2"/>
  <c r="K38" i="2"/>
  <c r="X40" i="2"/>
  <c r="W52" i="2"/>
  <c r="K59" i="3"/>
  <c r="M59" i="3" s="1"/>
  <c r="K58" i="3"/>
  <c r="M58" i="3" s="1"/>
  <c r="K57" i="3"/>
  <c r="M57" i="3" s="1"/>
  <c r="K87" i="3"/>
  <c r="M87" i="3" s="1"/>
  <c r="K57" i="2"/>
  <c r="S67" i="3"/>
  <c r="U67" i="3" s="1"/>
  <c r="K66" i="2"/>
  <c r="S33" i="3"/>
  <c r="U33" i="3" s="1"/>
  <c r="S92" i="3"/>
  <c r="U92" i="3" s="1"/>
  <c r="S77" i="3"/>
  <c r="U77" i="3" s="1"/>
  <c r="S69" i="3"/>
  <c r="U69" i="3" s="1"/>
  <c r="K37" i="2"/>
  <c r="X47" i="2"/>
  <c r="X30" i="2"/>
  <c r="X27" i="2"/>
  <c r="H29" i="2"/>
  <c r="I29" i="2" s="1"/>
  <c r="K81" i="3"/>
  <c r="M81" i="3" s="1"/>
  <c r="K94" i="3"/>
  <c r="M94" i="3" s="1"/>
  <c r="H27" i="2"/>
  <c r="I27" i="2" s="1"/>
  <c r="K38" i="3"/>
  <c r="M38" i="3" s="1"/>
  <c r="K83" i="3"/>
  <c r="M83" i="3" s="1"/>
  <c r="K30" i="3"/>
  <c r="M30" i="3" s="1"/>
  <c r="K53" i="3"/>
  <c r="M53" i="3" s="1"/>
  <c r="K54" i="3"/>
  <c r="M54" i="3" s="1"/>
  <c r="K55" i="3"/>
  <c r="M55" i="3" s="1"/>
  <c r="K68" i="3"/>
  <c r="M68" i="3" s="1"/>
  <c r="K37" i="3"/>
  <c r="M37" i="3" s="1"/>
  <c r="K44" i="3"/>
  <c r="M44" i="3" s="1"/>
  <c r="K33" i="3"/>
  <c r="M33" i="3" s="1"/>
  <c r="K65" i="3"/>
  <c r="M65" i="3" s="1"/>
  <c r="K101" i="3"/>
  <c r="M101" i="3" s="1"/>
  <c r="K108" i="3"/>
  <c r="M108" i="3" s="1"/>
  <c r="K93" i="3"/>
  <c r="M93" i="3" s="1"/>
  <c r="N94" i="3" s="1"/>
  <c r="K107" i="3"/>
  <c r="M107" i="3" s="1"/>
  <c r="K96" i="3"/>
  <c r="M96" i="3" s="1"/>
  <c r="K74" i="3"/>
  <c r="M74" i="3" s="1"/>
  <c r="K89" i="3"/>
  <c r="M89" i="3" s="1"/>
  <c r="K79" i="3"/>
  <c r="M79" i="3" s="1"/>
  <c r="O49" i="2"/>
  <c r="O48" i="2"/>
  <c r="K41" i="2"/>
  <c r="X49" i="2"/>
  <c r="X36" i="2"/>
  <c r="G35" i="2"/>
  <c r="H44" i="2"/>
  <c r="W44" i="2"/>
  <c r="K51" i="3"/>
  <c r="M51" i="3" s="1"/>
  <c r="N52" i="3" s="1"/>
  <c r="K67" i="3"/>
  <c r="M67" i="3" s="1"/>
  <c r="K84" i="3"/>
  <c r="M84" i="3" s="1"/>
  <c r="K69" i="3"/>
  <c r="M69" i="3" s="1"/>
  <c r="K31" i="3"/>
  <c r="M31" i="3" s="1"/>
  <c r="K63" i="3"/>
  <c r="M63" i="3" s="1"/>
  <c r="K36" i="3"/>
  <c r="M36" i="3" s="1"/>
  <c r="K61" i="3"/>
  <c r="M61" i="3" s="1"/>
  <c r="K85" i="3"/>
  <c r="M85" i="3" s="1"/>
  <c r="K41" i="3"/>
  <c r="M41" i="3" s="1"/>
  <c r="K32" i="3"/>
  <c r="M32" i="3" s="1"/>
  <c r="K71" i="3"/>
  <c r="M71" i="3" s="1"/>
  <c r="K100" i="3"/>
  <c r="M100" i="3" s="1"/>
  <c r="K70" i="3"/>
  <c r="M70" i="3" s="1"/>
  <c r="K72" i="3"/>
  <c r="M72" i="3" s="1"/>
  <c r="K104" i="3"/>
  <c r="M104" i="3" s="1"/>
  <c r="K90" i="3"/>
  <c r="M90" i="3" s="1"/>
  <c r="K97" i="3"/>
  <c r="M97" i="3" s="1"/>
  <c r="N96" i="3" s="1"/>
  <c r="K110" i="3"/>
  <c r="M110" i="3" s="1"/>
  <c r="C29" i="2"/>
  <c r="T60" i="2"/>
  <c r="K39" i="2"/>
  <c r="K92" i="3"/>
  <c r="M92" i="3" s="1"/>
  <c r="D34" i="2"/>
  <c r="D41" i="2"/>
  <c r="D39" i="2"/>
  <c r="C44" i="3"/>
  <c r="E44" i="3" s="1"/>
  <c r="C42" i="3"/>
  <c r="E42" i="3" s="1"/>
  <c r="C45" i="3"/>
  <c r="E45" i="3" s="1"/>
  <c r="C99" i="3"/>
  <c r="E99" i="3" s="1"/>
  <c r="C33" i="3"/>
  <c r="E33" i="3" s="1"/>
  <c r="C77" i="3"/>
  <c r="E77" i="3" s="1"/>
  <c r="C76" i="3"/>
  <c r="E76" i="3" s="1"/>
  <c r="C74" i="3"/>
  <c r="E74" i="3" s="1"/>
  <c r="C84" i="3"/>
  <c r="E84" i="3" s="1"/>
  <c r="C96" i="3"/>
  <c r="E96" i="3" s="1"/>
  <c r="F95" i="3" s="1"/>
  <c r="W64" i="3"/>
  <c r="Y64" i="3" s="1"/>
  <c r="H31" i="2"/>
  <c r="H62" i="2"/>
  <c r="K35" i="3"/>
  <c r="M35" i="3" s="1"/>
  <c r="K56" i="3"/>
  <c r="M56" i="3" s="1"/>
  <c r="K42" i="3"/>
  <c r="M42" i="3" s="1"/>
  <c r="N43" i="3" s="1"/>
  <c r="K98" i="3"/>
  <c r="M98" i="3" s="1"/>
  <c r="K34" i="3"/>
  <c r="M34" i="3" s="1"/>
  <c r="K39" i="3"/>
  <c r="M39" i="3" s="1"/>
  <c r="K40" i="3"/>
  <c r="M40" i="3" s="1"/>
  <c r="N39" i="3" s="1"/>
  <c r="K99" i="3"/>
  <c r="M99" i="3" s="1"/>
  <c r="K48" i="3"/>
  <c r="M48" i="3" s="1"/>
  <c r="K105" i="3"/>
  <c r="M105" i="3" s="1"/>
  <c r="K49" i="3"/>
  <c r="M49" i="3" s="1"/>
  <c r="K50" i="3"/>
  <c r="M50" i="3" s="1"/>
  <c r="N51" i="3" s="1"/>
  <c r="K75" i="3"/>
  <c r="M75" i="3" s="1"/>
  <c r="K82" i="3"/>
  <c r="M82" i="3" s="1"/>
  <c r="K102" i="3"/>
  <c r="M102" i="3" s="1"/>
  <c r="K80" i="3"/>
  <c r="M80" i="3" s="1"/>
  <c r="K76" i="3"/>
  <c r="M76" i="3" s="1"/>
  <c r="K103" i="3"/>
  <c r="M103" i="3" s="1"/>
  <c r="N104" i="3" s="1"/>
  <c r="K78" i="3"/>
  <c r="M78" i="3" s="1"/>
  <c r="K64" i="3"/>
  <c r="M64" i="3" s="1"/>
  <c r="O56" i="2"/>
  <c r="T58" i="2"/>
  <c r="G84" i="3"/>
  <c r="I84" i="3" s="1"/>
  <c r="C42" i="2"/>
  <c r="G88" i="3"/>
  <c r="I88" i="3" s="1"/>
  <c r="G44" i="3"/>
  <c r="I44" i="3" s="1"/>
  <c r="C51" i="2"/>
  <c r="O59" i="2"/>
  <c r="O62" i="2"/>
  <c r="D36" i="2"/>
  <c r="D29" i="2"/>
  <c r="P43" i="2"/>
  <c r="P31" i="2"/>
  <c r="G68" i="3"/>
  <c r="I68" i="3" s="1"/>
  <c r="G30" i="3"/>
  <c r="I30" i="3" s="1"/>
  <c r="G69" i="3"/>
  <c r="I69" i="3" s="1"/>
  <c r="G80" i="3"/>
  <c r="I80" i="3" s="1"/>
  <c r="G63" i="3"/>
  <c r="I63" i="3" s="1"/>
  <c r="G34" i="3"/>
  <c r="I34" i="3" s="1"/>
  <c r="G46" i="3"/>
  <c r="I46" i="3" s="1"/>
  <c r="G39" i="3"/>
  <c r="I39" i="3" s="1"/>
  <c r="G82" i="3"/>
  <c r="I82" i="3" s="1"/>
  <c r="G109" i="3"/>
  <c r="I109" i="3" s="1"/>
  <c r="C90" i="3"/>
  <c r="E90" i="3" s="1"/>
  <c r="W51" i="3"/>
  <c r="Y51" i="3" s="1"/>
  <c r="W60" i="3"/>
  <c r="Y60" i="3" s="1"/>
  <c r="H48" i="2"/>
  <c r="H42" i="2"/>
  <c r="H36" i="2"/>
  <c r="W36" i="2"/>
  <c r="K49" i="2"/>
  <c r="K47" i="2"/>
  <c r="S29" i="2"/>
  <c r="U29" i="2" s="1"/>
  <c r="C48" i="2"/>
  <c r="O33" i="2"/>
  <c r="O31" i="2"/>
  <c r="O37" i="2"/>
  <c r="O27" i="2"/>
  <c r="O40" i="2"/>
  <c r="T59" i="2"/>
  <c r="K61" i="2"/>
  <c r="K65" i="2"/>
  <c r="K51" i="2"/>
  <c r="K34" i="2"/>
  <c r="G61" i="3"/>
  <c r="I61" i="3" s="1"/>
  <c r="G64" i="3"/>
  <c r="I64" i="3" s="1"/>
  <c r="G93" i="3"/>
  <c r="I93" i="3" s="1"/>
  <c r="G36" i="3"/>
  <c r="I36" i="3" s="1"/>
  <c r="G96" i="3"/>
  <c r="I96" i="3" s="1"/>
  <c r="P42" i="2"/>
  <c r="G49" i="3"/>
  <c r="I49" i="3" s="1"/>
  <c r="G65" i="3"/>
  <c r="I65" i="3" s="1"/>
  <c r="G33" i="3"/>
  <c r="I33" i="3" s="1"/>
  <c r="G67" i="3"/>
  <c r="I67" i="3" s="1"/>
  <c r="G53" i="3"/>
  <c r="I53" i="3" s="1"/>
  <c r="G78" i="3"/>
  <c r="I78" i="3" s="1"/>
  <c r="G110" i="3"/>
  <c r="I110" i="3" s="1"/>
  <c r="W56" i="3"/>
  <c r="Y56" i="3" s="1"/>
  <c r="C37" i="2"/>
  <c r="O66" i="2"/>
  <c r="O39" i="2"/>
  <c r="D27" i="2"/>
  <c r="D46" i="2"/>
  <c r="P35" i="2"/>
  <c r="P61" i="2"/>
  <c r="G37" i="3"/>
  <c r="I37" i="3" s="1"/>
  <c r="G60" i="3"/>
  <c r="I60" i="3" s="1"/>
  <c r="G54" i="3"/>
  <c r="I54" i="3" s="1"/>
  <c r="G59" i="3"/>
  <c r="I59" i="3" s="1"/>
  <c r="J60" i="3" s="1"/>
  <c r="G48" i="3"/>
  <c r="I48" i="3" s="1"/>
  <c r="G98" i="3"/>
  <c r="I98" i="3" s="1"/>
  <c r="G70" i="3"/>
  <c r="I70" i="3" s="1"/>
  <c r="G50" i="3"/>
  <c r="I50" i="3" s="1"/>
  <c r="G72" i="3"/>
  <c r="I72" i="3" s="1"/>
  <c r="G77" i="3"/>
  <c r="I77" i="3" s="1"/>
  <c r="W45" i="3"/>
  <c r="Y45" i="3" s="1"/>
  <c r="H65" i="2"/>
  <c r="H66" i="2"/>
  <c r="K53" i="2"/>
  <c r="K32" i="2"/>
  <c r="O65" i="2"/>
  <c r="O57" i="2"/>
  <c r="O29" i="2"/>
  <c r="O28" i="2"/>
  <c r="O54" i="2"/>
  <c r="K64" i="2"/>
  <c r="K48" i="2"/>
  <c r="K56" i="2"/>
  <c r="K55" i="2"/>
  <c r="L39" i="2"/>
  <c r="W99" i="3"/>
  <c r="Y99" i="3" s="1"/>
  <c r="W76" i="3"/>
  <c r="Y76" i="3" s="1"/>
  <c r="W85" i="3"/>
  <c r="Y85" i="3" s="1"/>
  <c r="W81" i="3"/>
  <c r="Y81" i="3" s="1"/>
  <c r="W94" i="3"/>
  <c r="Y94" i="3" s="1"/>
  <c r="W40" i="3"/>
  <c r="Y40" i="3" s="1"/>
  <c r="W41" i="3"/>
  <c r="Y41" i="3" s="1"/>
  <c r="W42" i="3"/>
  <c r="Y42" i="3" s="1"/>
  <c r="W58" i="3"/>
  <c r="Y58" i="3" s="1"/>
  <c r="W63" i="3"/>
  <c r="Y63" i="3" s="1"/>
  <c r="W31" i="3"/>
  <c r="Y31" i="3" s="1"/>
  <c r="W50" i="3"/>
  <c r="Y50" i="3" s="1"/>
  <c r="W107" i="3"/>
  <c r="Y107" i="3" s="1"/>
  <c r="W104" i="3"/>
  <c r="Y104" i="3" s="1"/>
  <c r="W88" i="3"/>
  <c r="Y88" i="3" s="1"/>
  <c r="W91" i="3"/>
  <c r="Y91" i="3" s="1"/>
  <c r="W78" i="3"/>
  <c r="Y78" i="3" s="1"/>
  <c r="W65" i="3"/>
  <c r="Y65" i="3" s="1"/>
  <c r="W33" i="3"/>
  <c r="Y33" i="3" s="1"/>
  <c r="W74" i="3"/>
  <c r="Y74" i="3" s="1"/>
  <c r="W86" i="3"/>
  <c r="Y86" i="3" s="1"/>
  <c r="W55" i="3"/>
  <c r="Y55" i="3" s="1"/>
  <c r="W54" i="3"/>
  <c r="Y54" i="3" s="1"/>
  <c r="Z55" i="3" s="1"/>
  <c r="W71" i="3"/>
  <c r="Y71" i="3" s="1"/>
  <c r="P65" i="2"/>
  <c r="W35" i="3"/>
  <c r="Y35" i="3" s="1"/>
  <c r="W44" i="3"/>
  <c r="Y44" i="3" s="1"/>
  <c r="W36" i="3"/>
  <c r="Y36" i="3" s="1"/>
  <c r="W79" i="3"/>
  <c r="Y79" i="3" s="1"/>
  <c r="D53" i="2"/>
  <c r="P52" i="2"/>
  <c r="P49" i="2"/>
  <c r="P48" i="2"/>
  <c r="P38" i="2"/>
  <c r="W89" i="3"/>
  <c r="Y89" i="3" s="1"/>
  <c r="W59" i="3"/>
  <c r="Y59" i="3" s="1"/>
  <c r="W62" i="3"/>
  <c r="Y62" i="3" s="1"/>
  <c r="W69" i="3"/>
  <c r="Y69" i="3" s="1"/>
  <c r="W53" i="3"/>
  <c r="Y53" i="3" s="1"/>
  <c r="Z54" i="3" s="1"/>
  <c r="W49" i="3"/>
  <c r="Y49" i="3" s="1"/>
  <c r="W84" i="3"/>
  <c r="Y84" i="3" s="1"/>
  <c r="Z83" i="3" s="1"/>
  <c r="W108" i="3"/>
  <c r="Y108" i="3" s="1"/>
  <c r="W106" i="3"/>
  <c r="Y106" i="3" s="1"/>
  <c r="Z107" i="3" s="1"/>
  <c r="H67" i="2"/>
  <c r="H54" i="2"/>
  <c r="H60" i="2"/>
  <c r="H64" i="2"/>
  <c r="I64" i="2" s="1"/>
  <c r="H35" i="2"/>
  <c r="H39" i="2"/>
  <c r="H45" i="2"/>
  <c r="H47" i="2"/>
  <c r="H41" i="2"/>
  <c r="H38" i="2"/>
  <c r="H50" i="2"/>
  <c r="H58" i="2"/>
  <c r="H43" i="2"/>
  <c r="H52" i="2"/>
  <c r="H53" i="2"/>
  <c r="H63" i="2"/>
  <c r="H57" i="2"/>
  <c r="T56" i="2"/>
  <c r="T44" i="2"/>
  <c r="O60" i="3"/>
  <c r="Q60" i="3" s="1"/>
  <c r="O61" i="3"/>
  <c r="Q61" i="3" s="1"/>
  <c r="O57" i="3"/>
  <c r="Q57" i="3" s="1"/>
  <c r="O33" i="3"/>
  <c r="Q33" i="3" s="1"/>
  <c r="O106" i="3"/>
  <c r="Q106" i="3" s="1"/>
  <c r="X66" i="2"/>
  <c r="X35" i="2"/>
  <c r="X29" i="2"/>
  <c r="X57" i="2"/>
  <c r="X60" i="2"/>
  <c r="X46" i="2"/>
  <c r="X65" i="2"/>
  <c r="X42" i="2"/>
  <c r="Y42" i="2" s="1"/>
  <c r="X34" i="2"/>
  <c r="X43" i="2"/>
  <c r="X45" i="2"/>
  <c r="X28" i="2"/>
  <c r="X41" i="2"/>
  <c r="X62" i="2"/>
  <c r="X32" i="2"/>
  <c r="X58" i="2"/>
  <c r="X50" i="2"/>
  <c r="G66" i="2"/>
  <c r="G62" i="2"/>
  <c r="G37" i="2"/>
  <c r="G36" i="2"/>
  <c r="L67" i="2"/>
  <c r="L44" i="2"/>
  <c r="L34" i="2"/>
  <c r="L49" i="2"/>
  <c r="L32" i="2"/>
  <c r="L45" i="2"/>
  <c r="L41" i="2"/>
  <c r="D57" i="2"/>
  <c r="D45" i="2"/>
  <c r="D50" i="2"/>
  <c r="P27" i="2"/>
  <c r="P44" i="2"/>
  <c r="P63" i="2"/>
  <c r="P56" i="2"/>
  <c r="P53" i="2"/>
  <c r="P54" i="2"/>
  <c r="W90" i="3"/>
  <c r="Y90" i="3" s="1"/>
  <c r="W66" i="3"/>
  <c r="Y66" i="3" s="1"/>
  <c r="W61" i="3"/>
  <c r="Y61" i="3" s="1"/>
  <c r="W83" i="3"/>
  <c r="Y83" i="3" s="1"/>
  <c r="W46" i="3"/>
  <c r="Y46" i="3" s="1"/>
  <c r="W96" i="3"/>
  <c r="Y96" i="3" s="1"/>
  <c r="W73" i="3"/>
  <c r="Y73" i="3" s="1"/>
  <c r="T31" i="2"/>
  <c r="T65" i="2"/>
  <c r="T52" i="2"/>
  <c r="T45" i="2"/>
  <c r="T32" i="2"/>
  <c r="T62" i="2"/>
  <c r="T67" i="2"/>
  <c r="T34" i="2"/>
  <c r="T33" i="2"/>
  <c r="T28" i="2"/>
  <c r="T35" i="2"/>
  <c r="T37" i="2"/>
  <c r="U37" i="2" s="1"/>
  <c r="L52" i="2"/>
  <c r="D54" i="2"/>
  <c r="D42" i="2"/>
  <c r="D63" i="2"/>
  <c r="D35" i="2"/>
  <c r="P50" i="2"/>
  <c r="P28" i="2"/>
  <c r="Q28" i="2" s="1"/>
  <c r="P47" i="2"/>
  <c r="P45" i="2"/>
  <c r="C107" i="3"/>
  <c r="E107" i="3" s="1"/>
  <c r="C101" i="3"/>
  <c r="E101" i="3" s="1"/>
  <c r="C80" i="3"/>
  <c r="E80" i="3" s="1"/>
  <c r="W67" i="3"/>
  <c r="Y67" i="3" s="1"/>
  <c r="W39" i="3"/>
  <c r="Y39" i="3" s="1"/>
  <c r="D52" i="2"/>
  <c r="D62" i="2"/>
  <c r="D32" i="2"/>
  <c r="D67" i="2"/>
  <c r="D59" i="2"/>
  <c r="P36" i="2"/>
  <c r="P51" i="2"/>
  <c r="P57" i="2"/>
  <c r="P58" i="2"/>
  <c r="P39" i="2"/>
  <c r="P40" i="2"/>
  <c r="P29" i="2"/>
  <c r="P30" i="2"/>
  <c r="G58" i="3"/>
  <c r="I58" i="3" s="1"/>
  <c r="G83" i="3"/>
  <c r="I83" i="3" s="1"/>
  <c r="G76" i="3"/>
  <c r="I76" i="3" s="1"/>
  <c r="C60" i="3"/>
  <c r="E60" i="3" s="1"/>
  <c r="C53" i="3"/>
  <c r="E53" i="3" s="1"/>
  <c r="C64" i="3"/>
  <c r="E64" i="3" s="1"/>
  <c r="C52" i="3"/>
  <c r="E52" i="3" s="1"/>
  <c r="C38" i="3"/>
  <c r="E38" i="3" s="1"/>
  <c r="C48" i="3"/>
  <c r="E48" i="3" s="1"/>
  <c r="C56" i="3"/>
  <c r="E56" i="3" s="1"/>
  <c r="C46" i="3"/>
  <c r="E46" i="3" s="1"/>
  <c r="C95" i="3"/>
  <c r="E95" i="3" s="1"/>
  <c r="C51" i="3"/>
  <c r="E51" i="3" s="1"/>
  <c r="F50" i="3" s="1"/>
  <c r="C79" i="3"/>
  <c r="E79" i="3" s="1"/>
  <c r="C35" i="3"/>
  <c r="E35" i="3" s="1"/>
  <c r="C75" i="3"/>
  <c r="E75" i="3" s="1"/>
  <c r="C81" i="3"/>
  <c r="E81" i="3" s="1"/>
  <c r="C103" i="3"/>
  <c r="E103" i="3" s="1"/>
  <c r="W34" i="3"/>
  <c r="Y34" i="3" s="1"/>
  <c r="W43" i="3"/>
  <c r="Y43" i="3" s="1"/>
  <c r="W38" i="3"/>
  <c r="Y38" i="3" s="1"/>
  <c r="W37" i="3"/>
  <c r="Y37" i="3" s="1"/>
  <c r="W32" i="3"/>
  <c r="Y32" i="3" s="1"/>
  <c r="Z33" i="3" s="1"/>
  <c r="W47" i="3"/>
  <c r="Y47" i="3" s="1"/>
  <c r="W30" i="3"/>
  <c r="Y30" i="3" s="1"/>
  <c r="W57" i="3"/>
  <c r="Y57" i="3" s="1"/>
  <c r="W87" i="3"/>
  <c r="Y87" i="3" s="1"/>
  <c r="W77" i="3"/>
  <c r="Y77" i="3" s="1"/>
  <c r="W102" i="3"/>
  <c r="Y102" i="3" s="1"/>
  <c r="H61" i="2"/>
  <c r="H59" i="2"/>
  <c r="H46" i="2"/>
  <c r="T53" i="2"/>
  <c r="C65" i="2"/>
  <c r="C43" i="2"/>
  <c r="C44" i="2"/>
  <c r="C35" i="2"/>
  <c r="C63" i="2"/>
  <c r="C61" i="2"/>
  <c r="C31" i="2"/>
  <c r="C40" i="2"/>
  <c r="T64" i="2"/>
  <c r="T36" i="2"/>
  <c r="T55" i="2"/>
  <c r="G33" i="2"/>
  <c r="G39" i="2"/>
  <c r="G53" i="2"/>
  <c r="G44" i="2"/>
  <c r="G32" i="2"/>
  <c r="G47" i="2"/>
  <c r="G38" i="2"/>
  <c r="G41" i="2"/>
  <c r="G56" i="2"/>
  <c r="G59" i="2"/>
  <c r="G58" i="2"/>
  <c r="G31" i="2"/>
  <c r="G61" i="2"/>
  <c r="G52" i="2"/>
  <c r="G48" i="2"/>
  <c r="G55" i="2"/>
  <c r="G46" i="2"/>
  <c r="G57" i="2"/>
  <c r="I57" i="2" s="1"/>
  <c r="G51" i="2"/>
  <c r="G50" i="2"/>
  <c r="G43" i="2"/>
  <c r="L66" i="2"/>
  <c r="O47" i="2"/>
  <c r="O61" i="2"/>
  <c r="O50" i="2"/>
  <c r="O43" i="2"/>
  <c r="O30" i="2"/>
  <c r="O58" i="2"/>
  <c r="K59" i="2"/>
  <c r="K46" i="2"/>
  <c r="K109" i="3"/>
  <c r="M109" i="3" s="1"/>
  <c r="K73" i="3"/>
  <c r="M73" i="3" s="1"/>
  <c r="K106" i="3"/>
  <c r="M106" i="3" s="1"/>
  <c r="S60" i="2"/>
  <c r="S28" i="2"/>
  <c r="S51" i="2"/>
  <c r="S33" i="2"/>
  <c r="S61" i="2"/>
  <c r="O64" i="2"/>
  <c r="O63" i="2"/>
  <c r="O60" i="2"/>
  <c r="O53" i="2"/>
  <c r="O32" i="2"/>
  <c r="O35" i="2"/>
  <c r="O34" i="2"/>
  <c r="O44" i="2"/>
  <c r="W27" i="2"/>
  <c r="W58" i="2"/>
  <c r="W48" i="2"/>
  <c r="W56" i="2"/>
  <c r="W32" i="2"/>
  <c r="W55" i="2"/>
  <c r="W40" i="2"/>
  <c r="Y40" i="2" s="1"/>
  <c r="W49" i="2"/>
  <c r="W35" i="2"/>
  <c r="W62" i="2"/>
  <c r="W64" i="2"/>
  <c r="W61" i="2"/>
  <c r="Y61" i="2" s="1"/>
  <c r="W38" i="2"/>
  <c r="W46" i="2"/>
  <c r="W31" i="2"/>
  <c r="W63" i="2"/>
  <c r="W30" i="2"/>
  <c r="W57" i="2"/>
  <c r="W51" i="2"/>
  <c r="W37" i="2"/>
  <c r="W43" i="2"/>
  <c r="W66" i="2"/>
  <c r="W50" i="2"/>
  <c r="W29" i="2"/>
  <c r="W39" i="2"/>
  <c r="W60" i="2"/>
  <c r="W33" i="2"/>
  <c r="Y33" i="2" s="1"/>
  <c r="W65" i="2"/>
  <c r="W67" i="2"/>
  <c r="W53" i="2"/>
  <c r="W59" i="2"/>
  <c r="W47" i="2"/>
  <c r="W54" i="2"/>
  <c r="W34" i="2"/>
  <c r="W45" i="2"/>
  <c r="Y45" i="2" s="1"/>
  <c r="W41" i="2"/>
  <c r="Y41" i="2" s="1"/>
  <c r="W28" i="2"/>
  <c r="O86" i="3"/>
  <c r="Q86" i="3" s="1"/>
  <c r="O75" i="3"/>
  <c r="Q75" i="3" s="1"/>
  <c r="O82" i="3"/>
  <c r="Q82" i="3" s="1"/>
  <c r="O64" i="3"/>
  <c r="Q64" i="3" s="1"/>
  <c r="O80" i="3"/>
  <c r="Q80" i="3" s="1"/>
  <c r="O98" i="3"/>
  <c r="Q98" i="3" s="1"/>
  <c r="O104" i="3"/>
  <c r="Q104" i="3" s="1"/>
  <c r="O37" i="3"/>
  <c r="Q37" i="3" s="1"/>
  <c r="O53" i="3"/>
  <c r="Q53" i="3" s="1"/>
  <c r="O55" i="3"/>
  <c r="Q55" i="3" s="1"/>
  <c r="O32" i="3"/>
  <c r="Q32" i="3" s="1"/>
  <c r="O49" i="3"/>
  <c r="Q49" i="3" s="1"/>
  <c r="O51" i="3"/>
  <c r="Q51" i="3" s="1"/>
  <c r="R52" i="3" s="1"/>
  <c r="O38" i="3"/>
  <c r="Q38" i="3" s="1"/>
  <c r="O31" i="3"/>
  <c r="Q31" i="3" s="1"/>
  <c r="O50" i="3"/>
  <c r="Q50" i="3" s="1"/>
  <c r="O107" i="3"/>
  <c r="Q107" i="3" s="1"/>
  <c r="O58" i="3"/>
  <c r="Q58" i="3" s="1"/>
  <c r="O93" i="3"/>
  <c r="Q93" i="3" s="1"/>
  <c r="O36" i="3"/>
  <c r="Q36" i="3" s="1"/>
  <c r="O47" i="3"/>
  <c r="Q47" i="3" s="1"/>
  <c r="O97" i="3"/>
  <c r="Q97" i="3" s="1"/>
  <c r="O101" i="3"/>
  <c r="Q101" i="3" s="1"/>
  <c r="O44" i="3"/>
  <c r="Q44" i="3" s="1"/>
  <c r="O48" i="3"/>
  <c r="Q48" i="3" s="1"/>
  <c r="O41" i="3"/>
  <c r="Q41" i="3" s="1"/>
  <c r="O46" i="3"/>
  <c r="Q46" i="3" s="1"/>
  <c r="O87" i="3"/>
  <c r="Q87" i="3" s="1"/>
  <c r="O45" i="3"/>
  <c r="Q45" i="3" s="1"/>
  <c r="R46" i="3" s="1"/>
  <c r="O43" i="3"/>
  <c r="Q43" i="3" s="1"/>
  <c r="O108" i="3"/>
  <c r="Q108" i="3" s="1"/>
  <c r="O96" i="3"/>
  <c r="Q96" i="3" s="1"/>
  <c r="O105" i="3"/>
  <c r="Q105" i="3" s="1"/>
  <c r="R106" i="3" s="1"/>
  <c r="S39" i="3"/>
  <c r="U39" i="3" s="1"/>
  <c r="S64" i="3"/>
  <c r="U64" i="3" s="1"/>
  <c r="S102" i="3"/>
  <c r="U102" i="3" s="1"/>
  <c r="S87" i="3"/>
  <c r="U87" i="3" s="1"/>
  <c r="S46" i="3"/>
  <c r="U46" i="3" s="1"/>
  <c r="S76" i="3"/>
  <c r="U76" i="3" s="1"/>
  <c r="S59" i="3"/>
  <c r="U59" i="3" s="1"/>
  <c r="S52" i="3"/>
  <c r="U52" i="3" s="1"/>
  <c r="S109" i="3"/>
  <c r="U109" i="3" s="1"/>
  <c r="S49" i="3"/>
  <c r="U49" i="3" s="1"/>
  <c r="S89" i="3"/>
  <c r="U89" i="3" s="1"/>
  <c r="S73" i="3"/>
  <c r="U73" i="3" s="1"/>
  <c r="S94" i="3"/>
  <c r="U94" i="3" s="1"/>
  <c r="S88" i="3"/>
  <c r="U88" i="3" s="1"/>
  <c r="S74" i="3"/>
  <c r="U74" i="3" s="1"/>
  <c r="S91" i="3"/>
  <c r="U91" i="3" s="1"/>
  <c r="S58" i="3"/>
  <c r="U58" i="3" s="1"/>
  <c r="S57" i="3"/>
  <c r="U57" i="3" s="1"/>
  <c r="S56" i="3"/>
  <c r="U56" i="3" s="1"/>
  <c r="S108" i="3"/>
  <c r="U108" i="3" s="1"/>
  <c r="S50" i="3"/>
  <c r="U50" i="3" s="1"/>
  <c r="S65" i="3"/>
  <c r="U65" i="3" s="1"/>
  <c r="O65" i="3"/>
  <c r="Q65" i="3" s="1"/>
  <c r="S36" i="3"/>
  <c r="U36" i="3" s="1"/>
  <c r="C62" i="2"/>
  <c r="C59" i="2"/>
  <c r="C57" i="2"/>
  <c r="C67" i="2"/>
  <c r="C36" i="2"/>
  <c r="C38" i="2"/>
  <c r="C34" i="2"/>
  <c r="C58" i="2"/>
  <c r="C66" i="2"/>
  <c r="C32" i="2"/>
  <c r="C64" i="2"/>
  <c r="C52" i="2"/>
  <c r="C45" i="2"/>
  <c r="O54" i="3"/>
  <c r="Q54" i="3" s="1"/>
  <c r="O68" i="3"/>
  <c r="Q68" i="3" s="1"/>
  <c r="O74" i="3"/>
  <c r="Q74" i="3" s="1"/>
  <c r="R75" i="3" s="1"/>
  <c r="O81" i="3"/>
  <c r="Q81" i="3" s="1"/>
  <c r="O91" i="3"/>
  <c r="Q91" i="3" s="1"/>
  <c r="O103" i="3"/>
  <c r="Q103" i="3" s="1"/>
  <c r="O83" i="3"/>
  <c r="Q83" i="3" s="1"/>
  <c r="O92" i="3"/>
  <c r="Q92" i="3" s="1"/>
  <c r="S99" i="3"/>
  <c r="U99" i="3" s="1"/>
  <c r="S41" i="3"/>
  <c r="U41" i="3" s="1"/>
  <c r="S104" i="3"/>
  <c r="U104" i="3" s="1"/>
  <c r="S45" i="3"/>
  <c r="U45" i="3" s="1"/>
  <c r="S62" i="3"/>
  <c r="U62" i="3" s="1"/>
  <c r="S85" i="3"/>
  <c r="U85" i="3" s="1"/>
  <c r="S72" i="3"/>
  <c r="U72" i="3" s="1"/>
  <c r="S66" i="3"/>
  <c r="U66" i="3" s="1"/>
  <c r="S106" i="3"/>
  <c r="U106" i="3" s="1"/>
  <c r="S84" i="3"/>
  <c r="U84" i="3" s="1"/>
  <c r="S95" i="3"/>
  <c r="U95" i="3" s="1"/>
  <c r="S78" i="3"/>
  <c r="U78" i="3" s="1"/>
  <c r="L57" i="2"/>
  <c r="L33" i="2"/>
  <c r="L63" i="2"/>
  <c r="L50" i="2"/>
  <c r="M50" i="2" s="1"/>
  <c r="L37" i="2"/>
  <c r="L59" i="2"/>
  <c r="L27" i="2"/>
  <c r="L30" i="2"/>
  <c r="M30" i="2" s="1"/>
  <c r="L62" i="2"/>
  <c r="L28" i="2"/>
  <c r="D49" i="2"/>
  <c r="D65" i="2"/>
  <c r="D56" i="2"/>
  <c r="D44" i="2"/>
  <c r="D47" i="2"/>
  <c r="D48" i="2"/>
  <c r="D61" i="2"/>
  <c r="D66" i="2"/>
  <c r="D30" i="2"/>
  <c r="D58" i="2"/>
  <c r="G57" i="3"/>
  <c r="I57" i="3" s="1"/>
  <c r="G86" i="3"/>
  <c r="I86" i="3" s="1"/>
  <c r="G85" i="3"/>
  <c r="I85" i="3" s="1"/>
  <c r="G95" i="3"/>
  <c r="I95" i="3" s="1"/>
  <c r="G104" i="3"/>
  <c r="I104" i="3" s="1"/>
  <c r="J105" i="3" s="1"/>
  <c r="G101" i="3"/>
  <c r="I101" i="3" s="1"/>
  <c r="G74" i="3"/>
  <c r="I74" i="3" s="1"/>
  <c r="G107" i="3"/>
  <c r="I107" i="3" s="1"/>
  <c r="G97" i="3"/>
  <c r="I97" i="3" s="1"/>
  <c r="G100" i="3"/>
  <c r="I100" i="3" s="1"/>
  <c r="G81" i="3"/>
  <c r="I81" i="3" s="1"/>
  <c r="G108" i="3"/>
  <c r="I108" i="3" s="1"/>
  <c r="G79" i="3"/>
  <c r="I79" i="3" s="1"/>
  <c r="G31" i="3"/>
  <c r="I31" i="3" s="1"/>
  <c r="G66" i="3"/>
  <c r="I66" i="3" s="1"/>
  <c r="G87" i="3"/>
  <c r="I87" i="3" s="1"/>
  <c r="G90" i="3"/>
  <c r="I90" i="3" s="1"/>
  <c r="G42" i="3"/>
  <c r="I42" i="3" s="1"/>
  <c r="G102" i="3"/>
  <c r="I102" i="3" s="1"/>
  <c r="G71" i="3"/>
  <c r="I71" i="3" s="1"/>
  <c r="G105" i="3"/>
  <c r="I105" i="3" s="1"/>
  <c r="S110" i="3"/>
  <c r="U110" i="3" s="1"/>
  <c r="O100" i="3"/>
  <c r="Q100" i="3" s="1"/>
  <c r="S75" i="3"/>
  <c r="U75" i="3" s="1"/>
  <c r="C39" i="2"/>
  <c r="O69" i="3"/>
  <c r="Q69" i="3" s="1"/>
  <c r="S47" i="3"/>
  <c r="U47" i="3" s="1"/>
  <c r="O62" i="3"/>
  <c r="Q62" i="3" s="1"/>
  <c r="O72" i="3"/>
  <c r="Q72" i="3" s="1"/>
  <c r="S98" i="3"/>
  <c r="U98" i="3" s="1"/>
  <c r="C55" i="2"/>
  <c r="S38" i="3"/>
  <c r="U38" i="3" s="1"/>
  <c r="S55" i="3"/>
  <c r="U55" i="3" s="1"/>
  <c r="O59" i="3"/>
  <c r="Q59" i="3" s="1"/>
  <c r="O42" i="3"/>
  <c r="Q42" i="3" s="1"/>
  <c r="C50" i="2"/>
  <c r="C54" i="2"/>
  <c r="C60" i="2"/>
  <c r="C33" i="2"/>
  <c r="T40" i="2"/>
  <c r="T27" i="2"/>
  <c r="T38" i="2"/>
  <c r="T47" i="2"/>
  <c r="T57" i="2"/>
  <c r="U57" i="2" s="1"/>
  <c r="T30" i="2"/>
  <c r="T66" i="2"/>
  <c r="U66" i="2" s="1"/>
  <c r="T43" i="2"/>
  <c r="T39" i="2"/>
  <c r="O66" i="3"/>
  <c r="Q66" i="3" s="1"/>
  <c r="O35" i="3"/>
  <c r="Q35" i="3" s="1"/>
  <c r="O40" i="3"/>
  <c r="Q40" i="3" s="1"/>
  <c r="O94" i="3"/>
  <c r="Q94" i="3" s="1"/>
  <c r="O95" i="3"/>
  <c r="Q95" i="3" s="1"/>
  <c r="O84" i="3"/>
  <c r="Q84" i="3" s="1"/>
  <c r="O90" i="3"/>
  <c r="Q90" i="3" s="1"/>
  <c r="O89" i="3"/>
  <c r="Q89" i="3" s="1"/>
  <c r="O110" i="3"/>
  <c r="Q110" i="3" s="1"/>
  <c r="S30" i="3"/>
  <c r="U30" i="3" s="1"/>
  <c r="S31" i="3"/>
  <c r="U31" i="3" s="1"/>
  <c r="S60" i="3"/>
  <c r="U60" i="3" s="1"/>
  <c r="S53" i="3"/>
  <c r="U53" i="3" s="1"/>
  <c r="S54" i="3"/>
  <c r="U54" i="3" s="1"/>
  <c r="S71" i="3"/>
  <c r="U71" i="3" s="1"/>
  <c r="S105" i="3"/>
  <c r="U105" i="3" s="1"/>
  <c r="S83" i="3"/>
  <c r="U83" i="3" s="1"/>
  <c r="S90" i="3"/>
  <c r="U90" i="3" s="1"/>
  <c r="S80" i="3"/>
  <c r="U80" i="3" s="1"/>
  <c r="S103" i="3"/>
  <c r="U103" i="3" s="1"/>
  <c r="K67" i="2"/>
  <c r="K29" i="2"/>
  <c r="K28" i="2"/>
  <c r="K27" i="2"/>
  <c r="K40" i="2"/>
  <c r="L55" i="2"/>
  <c r="L56" i="2"/>
  <c r="M56" i="2" s="1"/>
  <c r="L47" i="2"/>
  <c r="L61" i="2"/>
  <c r="L29" i="2"/>
  <c r="L51" i="2"/>
  <c r="L46" i="2"/>
  <c r="L64" i="2"/>
  <c r="L42" i="2"/>
  <c r="L58" i="2"/>
  <c r="D55" i="2"/>
  <c r="D33" i="2"/>
  <c r="D37" i="2"/>
  <c r="D60" i="2"/>
  <c r="D40" i="2"/>
  <c r="D64" i="2"/>
  <c r="D43" i="2"/>
  <c r="D51" i="2"/>
  <c r="D31" i="2"/>
  <c r="D38" i="2"/>
  <c r="P59" i="2"/>
  <c r="P41" i="2"/>
  <c r="P60" i="2"/>
  <c r="P66" i="2"/>
  <c r="P33" i="2"/>
  <c r="P55" i="2"/>
  <c r="P64" i="2"/>
  <c r="P32" i="2"/>
  <c r="P37" i="2"/>
  <c r="P46" i="2"/>
  <c r="G45" i="3"/>
  <c r="I45" i="3" s="1"/>
  <c r="G52" i="3"/>
  <c r="I52" i="3" s="1"/>
  <c r="G32" i="3"/>
  <c r="I32" i="3" s="1"/>
  <c r="G43" i="3"/>
  <c r="I43" i="3" s="1"/>
  <c r="G40" i="3"/>
  <c r="I40" i="3" s="1"/>
  <c r="G41" i="3"/>
  <c r="I41" i="3" s="1"/>
  <c r="G56" i="3"/>
  <c r="I56" i="3" s="1"/>
  <c r="G92" i="3"/>
  <c r="I92" i="3" s="1"/>
  <c r="G35" i="3"/>
  <c r="I35" i="3" s="1"/>
  <c r="G51" i="3"/>
  <c r="I51" i="3" s="1"/>
  <c r="G55" i="3"/>
  <c r="I55" i="3" s="1"/>
  <c r="G38" i="3"/>
  <c r="I38" i="3" s="1"/>
  <c r="G89" i="3"/>
  <c r="I89" i="3" s="1"/>
  <c r="G103" i="3"/>
  <c r="I103" i="3" s="1"/>
  <c r="G99" i="3"/>
  <c r="I99" i="3" s="1"/>
  <c r="G75" i="3"/>
  <c r="I75" i="3" s="1"/>
  <c r="G94" i="3"/>
  <c r="I94" i="3" s="1"/>
  <c r="G73" i="3"/>
  <c r="I73" i="3" s="1"/>
  <c r="C69" i="3"/>
  <c r="E69" i="3" s="1"/>
  <c r="C54" i="3"/>
  <c r="E54" i="3" s="1"/>
  <c r="C43" i="3"/>
  <c r="E43" i="3" s="1"/>
  <c r="C41" i="3"/>
  <c r="E41" i="3" s="1"/>
  <c r="C36" i="3"/>
  <c r="E36" i="3" s="1"/>
  <c r="F35" i="3" s="1"/>
  <c r="C61" i="3"/>
  <c r="E61" i="3" s="1"/>
  <c r="C55" i="3"/>
  <c r="E55" i="3" s="1"/>
  <c r="C57" i="3"/>
  <c r="E57" i="3" s="1"/>
  <c r="C40" i="3"/>
  <c r="E40" i="3" s="1"/>
  <c r="C65" i="3"/>
  <c r="E65" i="3" s="1"/>
  <c r="C63" i="3"/>
  <c r="E63" i="3" s="1"/>
  <c r="C98" i="3"/>
  <c r="E98" i="3" s="1"/>
  <c r="C83" i="3"/>
  <c r="E83" i="3" s="1"/>
  <c r="C104" i="3"/>
  <c r="E104" i="3" s="1"/>
  <c r="C93" i="3"/>
  <c r="E93" i="3" s="1"/>
  <c r="C86" i="3"/>
  <c r="E86" i="3" s="1"/>
  <c r="C91" i="3"/>
  <c r="E91" i="3" s="1"/>
  <c r="C82" i="3"/>
  <c r="E82" i="3" s="1"/>
  <c r="C78" i="3"/>
  <c r="E78" i="3" s="1"/>
  <c r="C87" i="3"/>
  <c r="E87" i="3" s="1"/>
  <c r="C59" i="3"/>
  <c r="E59" i="3" s="1"/>
  <c r="W48" i="3"/>
  <c r="Y48" i="3" s="1"/>
  <c r="W105" i="3"/>
  <c r="Y105" i="3" s="1"/>
  <c r="W109" i="3"/>
  <c r="Y109" i="3" s="1"/>
  <c r="Z110" i="3" s="1"/>
  <c r="W97" i="3"/>
  <c r="Y97" i="3" s="1"/>
  <c r="W92" i="3"/>
  <c r="Y92" i="3" s="1"/>
  <c r="W72" i="3"/>
  <c r="Y72" i="3" s="1"/>
  <c r="W95" i="3"/>
  <c r="Y95" i="3" s="1"/>
  <c r="W70" i="3"/>
  <c r="Y70" i="3" s="1"/>
  <c r="W100" i="3"/>
  <c r="Y100" i="3" s="1"/>
  <c r="W93" i="3"/>
  <c r="Y93" i="3" s="1"/>
  <c r="W98" i="3"/>
  <c r="Y98" i="3" s="1"/>
  <c r="W80" i="3"/>
  <c r="Y80" i="3" s="1"/>
  <c r="W110" i="3"/>
  <c r="Y110" i="3" s="1"/>
  <c r="W101" i="3"/>
  <c r="Y101" i="3" s="1"/>
  <c r="W103" i="3"/>
  <c r="Y103" i="3" s="1"/>
  <c r="H49" i="2"/>
  <c r="H33" i="2"/>
  <c r="H40" i="2"/>
  <c r="H37" i="2"/>
  <c r="H55" i="2"/>
  <c r="H51" i="2"/>
  <c r="H34" i="2"/>
  <c r="H32" i="2"/>
  <c r="H56" i="2"/>
  <c r="H30" i="2"/>
  <c r="T41" i="2"/>
  <c r="S101" i="3"/>
  <c r="U101" i="3" s="1"/>
  <c r="O79" i="3"/>
  <c r="Q79" i="3" s="1"/>
  <c r="O77" i="3"/>
  <c r="Q77" i="3" s="1"/>
  <c r="C41" i="2"/>
  <c r="C27" i="2"/>
  <c r="O52" i="3"/>
  <c r="Q52" i="3" s="1"/>
  <c r="S35" i="3"/>
  <c r="U35" i="3" s="1"/>
  <c r="S44" i="3"/>
  <c r="U44" i="3" s="1"/>
  <c r="O85" i="3"/>
  <c r="Q85" i="3" s="1"/>
  <c r="O99" i="3"/>
  <c r="Q99" i="3" s="1"/>
  <c r="O102" i="3"/>
  <c r="Q102" i="3" s="1"/>
  <c r="C30" i="2"/>
  <c r="C46" i="2"/>
  <c r="O56" i="3"/>
  <c r="Q56" i="3" s="1"/>
  <c r="S43" i="3"/>
  <c r="U43" i="3" s="1"/>
  <c r="S48" i="3"/>
  <c r="U48" i="3" s="1"/>
  <c r="C49" i="2"/>
  <c r="C56" i="2"/>
  <c r="C53" i="2"/>
  <c r="C47" i="2"/>
  <c r="Q67" i="2"/>
  <c r="O41" i="2"/>
  <c r="O55" i="2"/>
  <c r="O45" i="2"/>
  <c r="O36" i="2"/>
  <c r="O51" i="2"/>
  <c r="O42" i="2"/>
  <c r="O52" i="2"/>
  <c r="O46" i="2"/>
  <c r="T54" i="2"/>
  <c r="U54" i="2" s="1"/>
  <c r="T51" i="2"/>
  <c r="T63" i="2"/>
  <c r="T42" i="2"/>
  <c r="T50" i="2"/>
  <c r="T61" i="2"/>
  <c r="T49" i="2"/>
  <c r="O34" i="3"/>
  <c r="Q34" i="3" s="1"/>
  <c r="O67" i="3"/>
  <c r="Q67" i="3" s="1"/>
  <c r="O39" i="3"/>
  <c r="Q39" i="3" s="1"/>
  <c r="O88" i="3"/>
  <c r="Q88" i="3" s="1"/>
  <c r="O70" i="3"/>
  <c r="Q70" i="3" s="1"/>
  <c r="O109" i="3"/>
  <c r="Q109" i="3" s="1"/>
  <c r="O71" i="3"/>
  <c r="Q71" i="3" s="1"/>
  <c r="O78" i="3"/>
  <c r="Q78" i="3" s="1"/>
  <c r="O73" i="3"/>
  <c r="Q73" i="3" s="1"/>
  <c r="S96" i="3"/>
  <c r="U96" i="3" s="1"/>
  <c r="K43" i="2"/>
  <c r="S63" i="3"/>
  <c r="U63" i="3" s="1"/>
  <c r="S32" i="3"/>
  <c r="U32" i="3" s="1"/>
  <c r="S40" i="3"/>
  <c r="U40" i="3" s="1"/>
  <c r="S61" i="3"/>
  <c r="U61" i="3" s="1"/>
  <c r="S82" i="3"/>
  <c r="U82" i="3" s="1"/>
  <c r="S42" i="3"/>
  <c r="U42" i="3" s="1"/>
  <c r="S97" i="3"/>
  <c r="U97" i="3" s="1"/>
  <c r="S86" i="3"/>
  <c r="U86" i="3" s="1"/>
  <c r="S81" i="3"/>
  <c r="U81" i="3" s="1"/>
  <c r="S79" i="3"/>
  <c r="U79" i="3" s="1"/>
  <c r="S107" i="3"/>
  <c r="U107" i="3" s="1"/>
  <c r="K33" i="2"/>
  <c r="K36" i="2"/>
  <c r="K63" i="2"/>
  <c r="K58" i="2"/>
  <c r="K42" i="2"/>
  <c r="X67" i="2"/>
  <c r="X31" i="2"/>
  <c r="X51" i="2"/>
  <c r="X56" i="2"/>
  <c r="X54" i="2"/>
  <c r="X59" i="2"/>
  <c r="X44" i="2"/>
  <c r="X39" i="2"/>
  <c r="X37" i="2"/>
  <c r="X53" i="2"/>
  <c r="L65" i="2"/>
  <c r="L54" i="2"/>
  <c r="L31" i="2"/>
  <c r="L53" i="2"/>
  <c r="L40" i="2"/>
  <c r="L43" i="2"/>
  <c r="L36" i="2"/>
  <c r="L48" i="2"/>
  <c r="L60" i="2"/>
  <c r="L38" i="2"/>
  <c r="M37" i="2" l="1"/>
  <c r="F93" i="3"/>
  <c r="F101" i="3"/>
  <c r="U55" i="2"/>
  <c r="V104" i="3"/>
  <c r="U50" i="2"/>
  <c r="F70" i="3"/>
  <c r="Q37" i="2"/>
  <c r="J79" i="3"/>
  <c r="Q31" i="2"/>
  <c r="I42" i="2"/>
  <c r="Q30" i="2"/>
  <c r="R29" i="2" s="1"/>
  <c r="R73" i="3"/>
  <c r="U40" i="2"/>
  <c r="Q34" i="2"/>
  <c r="I43" i="2"/>
  <c r="I61" i="2"/>
  <c r="U53" i="2"/>
  <c r="F49" i="3"/>
  <c r="U45" i="2"/>
  <c r="Z74" i="3"/>
  <c r="M41" i="2"/>
  <c r="M34" i="2"/>
  <c r="I63" i="2"/>
  <c r="V32" i="3"/>
  <c r="I41" i="2"/>
  <c r="Z45" i="3"/>
  <c r="Z32" i="3"/>
  <c r="U46" i="2"/>
  <c r="M60" i="2"/>
  <c r="I30" i="2"/>
  <c r="J29" i="2" s="1"/>
  <c r="I33" i="2"/>
  <c r="U43" i="2"/>
  <c r="I44" i="2"/>
  <c r="J43" i="2" s="1"/>
  <c r="U35" i="2"/>
  <c r="V36" i="2" s="1"/>
  <c r="U67" i="2"/>
  <c r="M32" i="2"/>
  <c r="N31" i="2" s="1"/>
  <c r="N59" i="3"/>
  <c r="F38" i="3"/>
  <c r="U32" i="2"/>
  <c r="U42" i="2"/>
  <c r="F99" i="3"/>
  <c r="F40" i="3"/>
  <c r="M67" i="2"/>
  <c r="Y47" i="2"/>
  <c r="Z46" i="2" s="1"/>
  <c r="I52" i="2"/>
  <c r="I59" i="2"/>
  <c r="J58" i="2" s="1"/>
  <c r="I39" i="2"/>
  <c r="J92" i="3"/>
  <c r="I35" i="2"/>
  <c r="Q48" i="2"/>
  <c r="N45" i="3"/>
  <c r="U58" i="2"/>
  <c r="V56" i="3"/>
  <c r="N41" i="3"/>
  <c r="Y64" i="2"/>
  <c r="Q62" i="2"/>
  <c r="I65" i="2"/>
  <c r="U39" i="2"/>
  <c r="V38" i="2" s="1"/>
  <c r="R64" i="3"/>
  <c r="Y55" i="2"/>
  <c r="Q63" i="2"/>
  <c r="Q50" i="2"/>
  <c r="M52" i="2"/>
  <c r="N51" i="2" s="1"/>
  <c r="R62" i="3"/>
  <c r="M39" i="2"/>
  <c r="N40" i="2" s="1"/>
  <c r="J61" i="3"/>
  <c r="N98" i="3"/>
  <c r="N109" i="3"/>
  <c r="N73" i="3"/>
  <c r="N37" i="3"/>
  <c r="N88" i="3"/>
  <c r="M45" i="2"/>
  <c r="Y52" i="2"/>
  <c r="I54" i="2"/>
  <c r="U49" i="2"/>
  <c r="Y63" i="2"/>
  <c r="Z62" i="2" s="1"/>
  <c r="I38" i="2"/>
  <c r="Z78" i="3"/>
  <c r="Z42" i="3"/>
  <c r="I45" i="2"/>
  <c r="J83" i="3"/>
  <c r="Q53" i="2"/>
  <c r="I55" i="2"/>
  <c r="J56" i="2" s="1"/>
  <c r="Q33" i="2"/>
  <c r="U36" i="2"/>
  <c r="I60" i="2"/>
  <c r="J63" i="3"/>
  <c r="N44" i="3"/>
  <c r="F87" i="3"/>
  <c r="M64" i="2"/>
  <c r="U38" i="2"/>
  <c r="N105" i="3"/>
  <c r="F36" i="3"/>
  <c r="U62" i="2"/>
  <c r="N42" i="3"/>
  <c r="U44" i="2"/>
  <c r="U48" i="2"/>
  <c r="U56" i="2"/>
  <c r="I49" i="2"/>
  <c r="Q59" i="2"/>
  <c r="Y48" i="2"/>
  <c r="F32" i="3"/>
  <c r="M54" i="2"/>
  <c r="Q42" i="2"/>
  <c r="Q55" i="2"/>
  <c r="U41" i="2"/>
  <c r="V42" i="2" s="1"/>
  <c r="I40" i="2"/>
  <c r="J41" i="2" s="1"/>
  <c r="J36" i="3"/>
  <c r="U30" i="2"/>
  <c r="U27" i="2"/>
  <c r="V28" i="2" s="1"/>
  <c r="U31" i="2"/>
  <c r="V30" i="2" s="1"/>
  <c r="Z84" i="3"/>
  <c r="Q54" i="2"/>
  <c r="U59" i="2"/>
  <c r="M47" i="2"/>
  <c r="N46" i="2" s="1"/>
  <c r="F89" i="3"/>
  <c r="N38" i="3"/>
  <c r="M44" i="2"/>
  <c r="V45" i="3"/>
  <c r="F88" i="3"/>
  <c r="J53" i="3"/>
  <c r="Q66" i="2"/>
  <c r="U47" i="2"/>
  <c r="Q47" i="2"/>
  <c r="M38" i="2"/>
  <c r="R89" i="3"/>
  <c r="U63" i="2"/>
  <c r="I34" i="2"/>
  <c r="F44" i="3"/>
  <c r="R85" i="3"/>
  <c r="J43" i="3"/>
  <c r="Y38" i="2"/>
  <c r="Z39" i="2" s="1"/>
  <c r="Y27" i="2"/>
  <c r="Q43" i="2"/>
  <c r="M66" i="2"/>
  <c r="U64" i="2"/>
  <c r="V65" i="2" s="1"/>
  <c r="Z35" i="3"/>
  <c r="J77" i="3"/>
  <c r="Q57" i="2"/>
  <c r="U65" i="2"/>
  <c r="I66" i="2"/>
  <c r="J65" i="2" s="1"/>
  <c r="Z63" i="3"/>
  <c r="J38" i="3"/>
  <c r="N65" i="3"/>
  <c r="N81" i="3"/>
  <c r="N56" i="3"/>
  <c r="I67" i="2"/>
  <c r="Q58" i="2"/>
  <c r="N36" i="3"/>
  <c r="Q38" i="2"/>
  <c r="U34" i="2"/>
  <c r="N87" i="3"/>
  <c r="U51" i="2"/>
  <c r="I51" i="2"/>
  <c r="Z109" i="3"/>
  <c r="Z101" i="3"/>
  <c r="M51" i="2"/>
  <c r="V99" i="3"/>
  <c r="R104" i="3"/>
  <c r="V50" i="3"/>
  <c r="R32" i="3"/>
  <c r="Y65" i="2"/>
  <c r="Y29" i="2"/>
  <c r="Y49" i="2"/>
  <c r="F104" i="3"/>
  <c r="Q40" i="2"/>
  <c r="R39" i="2" s="1"/>
  <c r="M49" i="2"/>
  <c r="N48" i="2" s="1"/>
  <c r="Q49" i="2"/>
  <c r="F75" i="3"/>
  <c r="F98" i="3"/>
  <c r="F72" i="3"/>
  <c r="F74" i="3"/>
  <c r="F96" i="3"/>
  <c r="F107" i="3"/>
  <c r="F91" i="3"/>
  <c r="F71" i="3"/>
  <c r="F54" i="3"/>
  <c r="F58" i="3"/>
  <c r="F51" i="3"/>
  <c r="F106" i="3"/>
  <c r="F67" i="3"/>
  <c r="J90" i="3"/>
  <c r="J35" i="3"/>
  <c r="V36" i="3"/>
  <c r="V94" i="3"/>
  <c r="V68" i="3"/>
  <c r="N66" i="3"/>
  <c r="N83" i="3"/>
  <c r="N84" i="3"/>
  <c r="N82" i="3"/>
  <c r="N53" i="3"/>
  <c r="Z82" i="3"/>
  <c r="V78" i="3"/>
  <c r="V33" i="3"/>
  <c r="F64" i="3"/>
  <c r="J76" i="3"/>
  <c r="J44" i="3"/>
  <c r="N93" i="3"/>
  <c r="Z53" i="3"/>
  <c r="F92" i="3"/>
  <c r="F39" i="3"/>
  <c r="J57" i="3"/>
  <c r="J33" i="3"/>
  <c r="V66" i="3"/>
  <c r="Z86" i="3"/>
  <c r="Z40" i="3"/>
  <c r="Z67" i="3"/>
  <c r="F73" i="3"/>
  <c r="J49" i="3"/>
  <c r="N55" i="3"/>
  <c r="N92" i="3"/>
  <c r="F109" i="3"/>
  <c r="F46" i="3"/>
  <c r="J48" i="3"/>
  <c r="F31" i="3"/>
  <c r="F52" i="3"/>
  <c r="J39" i="3"/>
  <c r="N60" i="3"/>
  <c r="F42" i="3"/>
  <c r="F56" i="3"/>
  <c r="R41" i="3"/>
  <c r="N64" i="3"/>
  <c r="Z89" i="3"/>
  <c r="Z37" i="3"/>
  <c r="Z87" i="3"/>
  <c r="Z59" i="3"/>
  <c r="J71" i="3"/>
  <c r="Z108" i="3"/>
  <c r="Z95" i="3"/>
  <c r="N63" i="3"/>
  <c r="R59" i="3"/>
  <c r="Z58" i="3"/>
  <c r="F65" i="3"/>
  <c r="Z51" i="3"/>
  <c r="N90" i="3"/>
  <c r="Z50" i="3"/>
  <c r="Z49" i="3"/>
  <c r="J46" i="3"/>
  <c r="R34" i="3"/>
  <c r="N40" i="3"/>
  <c r="V92" i="3"/>
  <c r="Z70" i="3"/>
  <c r="Z90" i="3"/>
  <c r="N86" i="3"/>
  <c r="F45" i="3"/>
  <c r="F57" i="3"/>
  <c r="N79" i="3"/>
  <c r="F48" i="3"/>
  <c r="Z69" i="3"/>
  <c r="F105" i="3"/>
  <c r="Z48" i="3"/>
  <c r="F59" i="3"/>
  <c r="F100" i="3"/>
  <c r="N76" i="3"/>
  <c r="N103" i="3"/>
  <c r="N72" i="3"/>
  <c r="N62" i="3"/>
  <c r="N80" i="3"/>
  <c r="N106" i="3"/>
  <c r="N69" i="3"/>
  <c r="N31" i="3"/>
  <c r="N48" i="3"/>
  <c r="I58" i="2"/>
  <c r="N46" i="3"/>
  <c r="R79" i="3"/>
  <c r="Z76" i="3"/>
  <c r="V76" i="3"/>
  <c r="Q44" i="2"/>
  <c r="F61" i="3"/>
  <c r="V49" i="3"/>
  <c r="N58" i="3"/>
  <c r="F94" i="3"/>
  <c r="M46" i="2"/>
  <c r="V58" i="2"/>
  <c r="N35" i="3"/>
  <c r="M59" i="2"/>
  <c r="V67" i="3"/>
  <c r="N108" i="3"/>
  <c r="Y60" i="2"/>
  <c r="Y66" i="2"/>
  <c r="U33" i="2"/>
  <c r="I46" i="2"/>
  <c r="F80" i="3"/>
  <c r="Z68" i="3"/>
  <c r="U52" i="2"/>
  <c r="Z80" i="3"/>
  <c r="N57" i="3"/>
  <c r="N68" i="3"/>
  <c r="V83" i="3"/>
  <c r="Q45" i="2"/>
  <c r="M61" i="2"/>
  <c r="N78" i="3"/>
  <c r="N85" i="3"/>
  <c r="M31" i="2"/>
  <c r="Y44" i="2"/>
  <c r="Z43" i="2" s="1"/>
  <c r="N67" i="3"/>
  <c r="Z73" i="3"/>
  <c r="F83" i="3"/>
  <c r="V91" i="3"/>
  <c r="J75" i="3"/>
  <c r="M62" i="2"/>
  <c r="M57" i="2"/>
  <c r="V93" i="3"/>
  <c r="R44" i="3"/>
  <c r="Y30" i="2"/>
  <c r="I31" i="2"/>
  <c r="J30" i="2" s="1"/>
  <c r="Q39" i="2"/>
  <c r="I62" i="2"/>
  <c r="Q56" i="2"/>
  <c r="R55" i="2" s="1"/>
  <c r="N77" i="3"/>
  <c r="N49" i="3"/>
  <c r="F76" i="3"/>
  <c r="F43" i="3"/>
  <c r="N91" i="3"/>
  <c r="N101" i="3"/>
  <c r="N32" i="3"/>
  <c r="N50" i="3"/>
  <c r="Y36" i="2"/>
  <c r="N97" i="3"/>
  <c r="N102" i="3"/>
  <c r="N54" i="3"/>
  <c r="J28" i="2"/>
  <c r="N89" i="3"/>
  <c r="I56" i="2"/>
  <c r="Z98" i="3"/>
  <c r="J100" i="3"/>
  <c r="R70" i="3"/>
  <c r="N100" i="3"/>
  <c r="N99" i="3"/>
  <c r="U60" i="2"/>
  <c r="V59" i="2" s="1"/>
  <c r="N74" i="3"/>
  <c r="J59" i="3"/>
  <c r="I36" i="2"/>
  <c r="I53" i="2"/>
  <c r="J81" i="3"/>
  <c r="N70" i="3"/>
  <c r="N47" i="3"/>
  <c r="J52" i="3"/>
  <c r="N95" i="3"/>
  <c r="R98" i="3"/>
  <c r="R99" i="3"/>
  <c r="Y46" i="2"/>
  <c r="Y62" i="2"/>
  <c r="N34" i="3"/>
  <c r="I37" i="2"/>
  <c r="M55" i="2"/>
  <c r="N75" i="3"/>
  <c r="Z46" i="3"/>
  <c r="Q61" i="2"/>
  <c r="J97" i="3"/>
  <c r="J62" i="3"/>
  <c r="J47" i="3"/>
  <c r="J68" i="3"/>
  <c r="N33" i="3"/>
  <c r="R58" i="3"/>
  <c r="F66" i="3"/>
  <c r="V97" i="3"/>
  <c r="R35" i="3"/>
  <c r="M48" i="2"/>
  <c r="N49" i="2" s="1"/>
  <c r="M53" i="2"/>
  <c r="R86" i="3"/>
  <c r="Z94" i="3"/>
  <c r="J67" i="3"/>
  <c r="V51" i="3"/>
  <c r="F81" i="3"/>
  <c r="Y43" i="2"/>
  <c r="Z42" i="2" s="1"/>
  <c r="Y35" i="2"/>
  <c r="Z34" i="2" s="1"/>
  <c r="Q29" i="2"/>
  <c r="Q65" i="2"/>
  <c r="R66" i="2" s="1"/>
  <c r="Z56" i="3"/>
  <c r="Z41" i="3"/>
  <c r="Z77" i="3"/>
  <c r="J66" i="3"/>
  <c r="Z61" i="3"/>
  <c r="N71" i="3"/>
  <c r="V108" i="3"/>
  <c r="I47" i="2"/>
  <c r="Z105" i="3"/>
  <c r="F34" i="3"/>
  <c r="Q32" i="2"/>
  <c r="V39" i="3"/>
  <c r="F108" i="3"/>
  <c r="J101" i="3"/>
  <c r="E56" i="2"/>
  <c r="E67" i="2"/>
  <c r="R56" i="3"/>
  <c r="R76" i="3"/>
  <c r="Z38" i="3"/>
  <c r="J84" i="3"/>
  <c r="Z62" i="3"/>
  <c r="Q27" i="2"/>
  <c r="Z36" i="3"/>
  <c r="M36" i="2"/>
  <c r="N37" i="2" s="1"/>
  <c r="V82" i="3"/>
  <c r="V64" i="3"/>
  <c r="Q52" i="2"/>
  <c r="J95" i="3"/>
  <c r="Q64" i="2"/>
  <c r="R63" i="2" s="1"/>
  <c r="V72" i="3"/>
  <c r="J91" i="3"/>
  <c r="J80" i="3"/>
  <c r="J58" i="3"/>
  <c r="V85" i="3"/>
  <c r="V86" i="3"/>
  <c r="V42" i="3"/>
  <c r="V59" i="3"/>
  <c r="J45" i="3"/>
  <c r="V90" i="3"/>
  <c r="F86" i="3"/>
  <c r="Q60" i="2"/>
  <c r="I50" i="2"/>
  <c r="Z103" i="3"/>
  <c r="Z31" i="3"/>
  <c r="Z52" i="3"/>
  <c r="J69" i="3"/>
  <c r="V95" i="3"/>
  <c r="Z64" i="3"/>
  <c r="M65" i="2"/>
  <c r="J32" i="3"/>
  <c r="J87" i="3"/>
  <c r="M42" i="2"/>
  <c r="V102" i="3"/>
  <c r="F62" i="3"/>
  <c r="J93" i="3"/>
  <c r="V55" i="3"/>
  <c r="R91" i="3"/>
  <c r="J88" i="3"/>
  <c r="J108" i="3"/>
  <c r="V77" i="3"/>
  <c r="V65" i="3"/>
  <c r="Y34" i="2"/>
  <c r="Y50" i="2"/>
  <c r="Y51" i="2"/>
  <c r="Q35" i="2"/>
  <c r="I48" i="2"/>
  <c r="Z44" i="3"/>
  <c r="J64" i="3"/>
  <c r="Z39" i="3"/>
  <c r="F60" i="3"/>
  <c r="Q51" i="2"/>
  <c r="R53" i="3"/>
  <c r="I32" i="2"/>
  <c r="Z96" i="3"/>
  <c r="Z85" i="3"/>
  <c r="Z57" i="3"/>
  <c r="F79" i="3"/>
  <c r="M29" i="2"/>
  <c r="R96" i="3"/>
  <c r="R67" i="3"/>
  <c r="J82" i="3"/>
  <c r="V46" i="3"/>
  <c r="R93" i="3"/>
  <c r="Z72" i="3"/>
  <c r="F85" i="3"/>
  <c r="V70" i="3"/>
  <c r="R88" i="3"/>
  <c r="R50" i="3"/>
  <c r="N107" i="3"/>
  <c r="J99" i="3"/>
  <c r="Y57" i="2"/>
  <c r="Z56" i="2" s="1"/>
  <c r="Y58" i="2"/>
  <c r="V34" i="3"/>
  <c r="J73" i="3"/>
  <c r="F102" i="3"/>
  <c r="F78" i="3"/>
  <c r="Z75" i="3"/>
  <c r="Z66" i="3"/>
  <c r="F63" i="3"/>
  <c r="Y56" i="2"/>
  <c r="M33" i="2"/>
  <c r="N34" i="2" s="1"/>
  <c r="V87" i="3"/>
  <c r="R40" i="3"/>
  <c r="U61" i="2"/>
  <c r="M28" i="2"/>
  <c r="N29" i="2" s="1"/>
  <c r="V84" i="3"/>
  <c r="V54" i="3"/>
  <c r="Z43" i="3"/>
  <c r="J72" i="3"/>
  <c r="V63" i="3"/>
  <c r="J51" i="3"/>
  <c r="F47" i="3"/>
  <c r="R74" i="3"/>
  <c r="Q36" i="2"/>
  <c r="R35" i="2" s="1"/>
  <c r="Z106" i="3"/>
  <c r="Z60" i="3"/>
  <c r="F55" i="3"/>
  <c r="R90" i="3"/>
  <c r="R60" i="3"/>
  <c r="F77" i="3"/>
  <c r="J102" i="3"/>
  <c r="R84" i="3"/>
  <c r="N33" i="2"/>
  <c r="V75" i="3"/>
  <c r="V60" i="3"/>
  <c r="R107" i="3"/>
  <c r="R47" i="3"/>
  <c r="R102" i="3"/>
  <c r="R94" i="3"/>
  <c r="R33" i="3"/>
  <c r="R105" i="3"/>
  <c r="R83" i="3"/>
  <c r="Y28" i="2"/>
  <c r="Y39" i="2"/>
  <c r="Z40" i="2" s="1"/>
  <c r="Y32" i="2"/>
  <c r="J50" i="3"/>
  <c r="U28" i="2"/>
  <c r="Z88" i="3"/>
  <c r="Z34" i="3"/>
  <c r="Z65" i="3"/>
  <c r="Z93" i="3"/>
  <c r="Z91" i="3"/>
  <c r="J56" i="3"/>
  <c r="J54" i="3"/>
  <c r="J104" i="3"/>
  <c r="J106" i="3"/>
  <c r="V37" i="3"/>
  <c r="V35" i="3"/>
  <c r="V107" i="3"/>
  <c r="V109" i="3"/>
  <c r="V62" i="3"/>
  <c r="M43" i="2"/>
  <c r="N44" i="2" s="1"/>
  <c r="R72" i="3"/>
  <c r="M40" i="2"/>
  <c r="R109" i="3"/>
  <c r="J107" i="3"/>
  <c r="J109" i="3"/>
  <c r="J96" i="3"/>
  <c r="J94" i="3"/>
  <c r="J70" i="3"/>
  <c r="V100" i="3"/>
  <c r="R69" i="3"/>
  <c r="J78" i="3"/>
  <c r="J31" i="3"/>
  <c r="V89" i="3"/>
  <c r="R42" i="3"/>
  <c r="R39" i="3"/>
  <c r="Z47" i="3"/>
  <c r="Y54" i="2"/>
  <c r="J55" i="3"/>
  <c r="Z92" i="3"/>
  <c r="J37" i="3"/>
  <c r="F41" i="3"/>
  <c r="R57" i="3"/>
  <c r="R100" i="3"/>
  <c r="R80" i="3"/>
  <c r="Z104" i="3"/>
  <c r="Z99" i="3"/>
  <c r="Z97" i="3"/>
  <c r="J41" i="3"/>
  <c r="V81" i="3"/>
  <c r="R95" i="3"/>
  <c r="R43" i="3"/>
  <c r="R63" i="3"/>
  <c r="R61" i="3"/>
  <c r="V79" i="3"/>
  <c r="V57" i="3"/>
  <c r="F90" i="3"/>
  <c r="V47" i="3"/>
  <c r="V40" i="3"/>
  <c r="V38" i="3"/>
  <c r="F53" i="3"/>
  <c r="V52" i="3"/>
  <c r="Y59" i="2"/>
  <c r="Z60" i="2" s="1"/>
  <c r="Y31" i="2"/>
  <c r="Z32" i="2" s="1"/>
  <c r="Z41" i="2"/>
  <c r="F103" i="3"/>
  <c r="J34" i="3"/>
  <c r="F84" i="3"/>
  <c r="F82" i="3"/>
  <c r="J98" i="3"/>
  <c r="N36" i="2"/>
  <c r="J89" i="3"/>
  <c r="V103" i="3"/>
  <c r="V101" i="3"/>
  <c r="Y67" i="2"/>
  <c r="F68" i="3"/>
  <c r="F37" i="3"/>
  <c r="M63" i="2"/>
  <c r="N64" i="2" s="1"/>
  <c r="V80" i="3"/>
  <c r="V43" i="3"/>
  <c r="R71" i="3"/>
  <c r="Z102" i="3"/>
  <c r="Z100" i="3"/>
  <c r="Q46" i="2"/>
  <c r="V31" i="3"/>
  <c r="R82" i="3"/>
  <c r="V58" i="3"/>
  <c r="R97" i="3"/>
  <c r="R45" i="3"/>
  <c r="R37" i="3"/>
  <c r="R51" i="3"/>
  <c r="R38" i="3"/>
  <c r="R65" i="3"/>
  <c r="R77" i="3"/>
  <c r="R31" i="3"/>
  <c r="Y53" i="2"/>
  <c r="Z54" i="2" s="1"/>
  <c r="J85" i="3"/>
  <c r="M58" i="2"/>
  <c r="V98" i="3"/>
  <c r="V41" i="3"/>
  <c r="R68" i="3"/>
  <c r="Q41" i="2"/>
  <c r="V56" i="2"/>
  <c r="V44" i="3"/>
  <c r="R103" i="3"/>
  <c r="R78" i="3"/>
  <c r="Z81" i="3"/>
  <c r="Z79" i="3"/>
  <c r="Z71" i="3"/>
  <c r="J74" i="3"/>
  <c r="J42" i="3"/>
  <c r="M27" i="2"/>
  <c r="V106" i="3"/>
  <c r="V61" i="3"/>
  <c r="R36" i="3"/>
  <c r="V48" i="3"/>
  <c r="R101" i="3"/>
  <c r="J103" i="3"/>
  <c r="J86" i="3"/>
  <c r="V96" i="3"/>
  <c r="V73" i="3"/>
  <c r="V105" i="3"/>
  <c r="R92" i="3"/>
  <c r="R55" i="3"/>
  <c r="R66" i="3"/>
  <c r="J40" i="3"/>
  <c r="V74" i="3"/>
  <c r="V53" i="3"/>
  <c r="V88" i="3"/>
  <c r="V71" i="3"/>
  <c r="R49" i="3"/>
  <c r="R48" i="3"/>
  <c r="R108" i="3"/>
  <c r="R54" i="3"/>
  <c r="R81" i="3"/>
  <c r="R87" i="3"/>
  <c r="J65" i="3"/>
  <c r="Y37" i="2"/>
  <c r="F97" i="3"/>
  <c r="E65" i="2"/>
  <c r="E45" i="2"/>
  <c r="E27" i="2"/>
  <c r="E50" i="2"/>
  <c r="E58" i="2"/>
  <c r="E53" i="2"/>
  <c r="E34" i="2"/>
  <c r="E42" i="2"/>
  <c r="E54" i="2"/>
  <c r="E63" i="2"/>
  <c r="E62" i="2"/>
  <c r="E49" i="2"/>
  <c r="E52" i="2"/>
  <c r="F53" i="2" s="1"/>
  <c r="E61" i="2"/>
  <c r="F62" i="2" s="1"/>
  <c r="E64" i="2"/>
  <c r="E39" i="2"/>
  <c r="E38" i="2"/>
  <c r="E47" i="2"/>
  <c r="E46" i="2"/>
  <c r="E32" i="2"/>
  <c r="E59" i="2"/>
  <c r="E51" i="2"/>
  <c r="F52" i="2" s="1"/>
  <c r="E36" i="2"/>
  <c r="E41" i="2"/>
  <c r="E40" i="2"/>
  <c r="E48" i="2"/>
  <c r="E35" i="2"/>
  <c r="E33" i="2"/>
  <c r="E28" i="2"/>
  <c r="E55" i="2"/>
  <c r="E66" i="2"/>
  <c r="E57" i="2"/>
  <c r="E44" i="2"/>
  <c r="E37" i="2"/>
  <c r="E60" i="2"/>
  <c r="F61" i="2" s="1"/>
  <c r="E31" i="2"/>
  <c r="E30" i="2"/>
  <c r="E29" i="2"/>
  <c r="E43" i="2"/>
  <c r="V50" i="2" l="1"/>
  <c r="J40" i="2"/>
  <c r="J34" i="2"/>
  <c r="J64" i="2"/>
  <c r="J42" i="2"/>
  <c r="V57" i="2"/>
  <c r="N38" i="2"/>
  <c r="J54" i="2"/>
  <c r="J45" i="2"/>
  <c r="N65" i="2"/>
  <c r="R54" i="2"/>
  <c r="F32" i="2"/>
  <c r="V54" i="2"/>
  <c r="Z51" i="2"/>
  <c r="R30" i="2"/>
  <c r="R32" i="2"/>
  <c r="R62" i="2"/>
  <c r="J36" i="2"/>
  <c r="J37" i="2"/>
  <c r="N61" i="2"/>
  <c r="V51" i="2"/>
  <c r="V52" i="2"/>
  <c r="V31" i="2"/>
  <c r="V49" i="2"/>
  <c r="J55" i="2"/>
  <c r="R38" i="2"/>
  <c r="R49" i="2"/>
  <c r="R47" i="2"/>
  <c r="R53" i="2"/>
  <c r="R33" i="2"/>
  <c r="J51" i="2"/>
  <c r="V39" i="2"/>
  <c r="V41" i="2"/>
  <c r="V44" i="2"/>
  <c r="V47" i="2"/>
  <c r="J62" i="2"/>
  <c r="J60" i="2"/>
  <c r="V29" i="2"/>
  <c r="Z48" i="2"/>
  <c r="V43" i="2"/>
  <c r="J39" i="2"/>
  <c r="J53" i="2"/>
  <c r="V34" i="2"/>
  <c r="Z66" i="2"/>
  <c r="V55" i="2"/>
  <c r="N66" i="2"/>
  <c r="Z47" i="2"/>
  <c r="V33" i="2"/>
  <c r="V46" i="2"/>
  <c r="J44" i="2"/>
  <c r="Z37" i="2"/>
  <c r="N58" i="2"/>
  <c r="J59" i="2"/>
  <c r="J66" i="2"/>
  <c r="R58" i="2"/>
  <c r="N53" i="2"/>
  <c r="R44" i="2"/>
  <c r="V48" i="2"/>
  <c r="N30" i="2"/>
  <c r="Z64" i="2"/>
  <c r="V40" i="2"/>
  <c r="V60" i="2"/>
  <c r="N43" i="2"/>
  <c r="R61" i="2"/>
  <c r="N54" i="2"/>
  <c r="J61" i="2"/>
  <c r="N45" i="2"/>
  <c r="V35" i="2"/>
  <c r="N55" i="2"/>
  <c r="Z29" i="2"/>
  <c r="R52" i="2"/>
  <c r="J47" i="2"/>
  <c r="J38" i="2"/>
  <c r="Z65" i="2"/>
  <c r="V64" i="2"/>
  <c r="R48" i="2"/>
  <c r="R41" i="2"/>
  <c r="V45" i="2"/>
  <c r="V66" i="2"/>
  <c r="N63" i="2"/>
  <c r="N50" i="2"/>
  <c r="Z31" i="2"/>
  <c r="V63" i="2"/>
  <c r="R34" i="2"/>
  <c r="R56" i="2"/>
  <c r="V32" i="2"/>
  <c r="J50" i="2"/>
  <c r="J48" i="2"/>
  <c r="J33" i="2"/>
  <c r="V61" i="2"/>
  <c r="J35" i="2"/>
  <c r="R46" i="2"/>
  <c r="V37" i="2"/>
  <c r="F55" i="2"/>
  <c r="F57" i="2"/>
  <c r="Z38" i="2"/>
  <c r="N52" i="2"/>
  <c r="Z59" i="2"/>
  <c r="N56" i="2"/>
  <c r="Z45" i="2"/>
  <c r="N60" i="2"/>
  <c r="R43" i="2"/>
  <c r="Z50" i="2"/>
  <c r="Z28" i="2"/>
  <c r="N39" i="2"/>
  <c r="J32" i="2"/>
  <c r="R37" i="2"/>
  <c r="R65" i="2"/>
  <c r="N32" i="2"/>
  <c r="R31" i="2"/>
  <c r="J52" i="2"/>
  <c r="R64" i="2"/>
  <c r="Z61" i="2"/>
  <c r="J57" i="2"/>
  <c r="Z33" i="2"/>
  <c r="R59" i="2"/>
  <c r="V53" i="2"/>
  <c r="J63" i="2"/>
  <c r="R36" i="2"/>
  <c r="Z44" i="2"/>
  <c r="R57" i="2"/>
  <c r="Z63" i="2"/>
  <c r="N35" i="2"/>
  <c r="Z35" i="2"/>
  <c r="R51" i="2"/>
  <c r="N47" i="2"/>
  <c r="Z57" i="2"/>
  <c r="R28" i="2"/>
  <c r="J46" i="2"/>
  <c r="R60" i="2"/>
  <c r="J49" i="2"/>
  <c r="F66" i="2"/>
  <c r="Z49" i="2"/>
  <c r="Z58" i="2"/>
  <c r="V62" i="2"/>
  <c r="J31" i="2"/>
  <c r="R50" i="2"/>
  <c r="N62" i="2"/>
  <c r="N28" i="2"/>
  <c r="Z55" i="2"/>
  <c r="Z53" i="2"/>
  <c r="Z30" i="2"/>
  <c r="R45" i="2"/>
  <c r="Z52" i="2"/>
  <c r="N42" i="2"/>
  <c r="R42" i="2"/>
  <c r="R40" i="2"/>
  <c r="N57" i="2"/>
  <c r="N59" i="2"/>
  <c r="N41" i="2"/>
  <c r="Z36" i="2"/>
  <c r="F38" i="2"/>
  <c r="F49" i="2"/>
  <c r="F28" i="2"/>
  <c r="F44" i="2"/>
  <c r="F36" i="2"/>
  <c r="F47" i="2"/>
  <c r="F37" i="2"/>
  <c r="F48" i="2"/>
  <c r="F64" i="2"/>
  <c r="F58" i="2"/>
  <c r="F43" i="2"/>
  <c r="F51" i="2"/>
  <c r="F65" i="2"/>
  <c r="F63" i="2"/>
  <c r="F35" i="2"/>
  <c r="F30" i="2"/>
  <c r="F56" i="2"/>
  <c r="F54" i="2"/>
  <c r="F46" i="2"/>
  <c r="F31" i="2"/>
  <c r="F45" i="2"/>
  <c r="F29" i="2"/>
  <c r="F41" i="2"/>
  <c r="F60" i="2"/>
  <c r="F39" i="2"/>
  <c r="F59" i="2"/>
  <c r="F34" i="2"/>
  <c r="F42" i="2"/>
  <c r="F33" i="2"/>
  <c r="F40" i="2"/>
  <c r="F50" i="2"/>
</calcChain>
</file>

<file path=xl/sharedStrings.xml><?xml version="1.0" encoding="utf-8"?>
<sst xmlns="http://schemas.openxmlformats.org/spreadsheetml/2006/main" count="129" uniqueCount="34">
  <si>
    <t>F</t>
  </si>
  <si>
    <t>K1=</t>
  </si>
  <si>
    <t>K2=</t>
  </si>
  <si>
    <t>u</t>
  </si>
  <si>
    <t>F1</t>
  </si>
  <si>
    <t>F2</t>
  </si>
  <si>
    <t>Données d'entrée</t>
  </si>
  <si>
    <t>Données calculées</t>
  </si>
  <si>
    <t>kbr,num</t>
  </si>
  <si>
    <t>F(N)</t>
  </si>
  <si>
    <t>d (microns)</t>
  </si>
  <si>
    <t>K=</t>
  </si>
  <si>
    <t>d1,0 (m)</t>
  </si>
  <si>
    <t>d2,0 (m)</t>
  </si>
  <si>
    <t>[N]</t>
  </si>
  <si>
    <t>[N/micron]</t>
  </si>
  <si>
    <t>[micron]</t>
  </si>
  <si>
    <t>Données expérimentales</t>
  </si>
  <si>
    <t>Q2.1 Identification des paramètres K et gamma</t>
  </si>
  <si>
    <t>Q2.2 Choix de l'effort de précharge</t>
  </si>
  <si>
    <t>(précharge rigide)</t>
  </si>
  <si>
    <t>P  [N]</t>
  </si>
  <si>
    <t>K1</t>
  </si>
  <si>
    <t>K2</t>
  </si>
  <si>
    <t>Résultats relevés sur la courbe (4chiffres significatifs)</t>
  </si>
  <si>
    <t>Graphiques à remplir</t>
  </si>
  <si>
    <t>(précharge élastique)</t>
  </si>
  <si>
    <t>P   [N]</t>
  </si>
  <si>
    <t>Kp [N/micron]</t>
  </si>
  <si>
    <t>LN(K)=</t>
  </si>
  <si>
    <t>ln(F)</t>
  </si>
  <si>
    <t>ln(d*1e-6)</t>
  </si>
  <si>
    <t>Q2.3 Choix de l'effort de précharge</t>
  </si>
  <si>
    <t>γ=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</si>
</sst>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20"/>
      <color rgb="FF4F81BD"/>
      <name val="Cambria"/>
      <family val="1"/>
    </font>
    <font>
      <b/>
      <sz val="20"/>
      <color rgb="FF4F81BD"/>
      <name val="Times New Roman"/>
      <family val="1"/>
    </font>
    <font>
      <sz val="14"/>
      <color theme="1"/>
      <name val="Cambria Math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11" fontId="0" fillId="0" borderId="4" xfId="0" applyNumberFormat="1" applyBorder="1"/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164" fontId="0" fillId="0" borderId="11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7" xfId="0" applyBorder="1"/>
    <xf numFmtId="1" fontId="0" fillId="0" borderId="4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7" xfId="0" applyNumberFormat="1" applyBorder="1"/>
    <xf numFmtId="1" fontId="0" fillId="0" borderId="8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/>
    <xf numFmtId="165" fontId="0" fillId="0" borderId="4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11" fontId="0" fillId="0" borderId="2" xfId="0" applyNumberFormat="1" applyBorder="1" applyAlignment="1">
      <alignment horizontal="center"/>
    </xf>
    <xf numFmtId="11" fontId="0" fillId="0" borderId="3" xfId="0" applyNumberFormat="1" applyBorder="1" applyAlignment="1">
      <alignment horizontal="center"/>
    </xf>
    <xf numFmtId="11" fontId="0" fillId="0" borderId="0" xfId="0" applyNumberForma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1" fontId="0" fillId="0" borderId="7" xfId="0" applyNumberFormat="1" applyBorder="1" applyAlignment="1">
      <alignment horizontal="center"/>
    </xf>
    <xf numFmtId="11" fontId="0" fillId="0" borderId="8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1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1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right"/>
    </xf>
    <xf numFmtId="0" fontId="3" fillId="0" borderId="13" xfId="0" applyFont="1" applyBorder="1" applyAlignment="1">
      <alignment horizontal="right" vertical="top"/>
    </xf>
    <xf numFmtId="0" fontId="0" fillId="3" borderId="15" xfId="0" applyFill="1" applyBorder="1" applyAlignment="1">
      <alignment horizontal="left"/>
    </xf>
    <xf numFmtId="0" fontId="0" fillId="3" borderId="1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68273608656061"/>
          <c:y val="5.1400554097404488E-2"/>
          <c:w val="0.60996844625191082"/>
          <c:h val="0.82241105278506854"/>
        </c:manualLayout>
      </c:layout>
      <c:scatterChart>
        <c:scatterStyle val="lineMarker"/>
        <c:varyColors val="0"/>
        <c:ser>
          <c:idx val="0"/>
          <c:order val="0"/>
          <c:tx>
            <c:v>ln(FA)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3575231667470139"/>
                  <c:y val="8.7488334791484393E-2"/>
                </c:manualLayout>
              </c:layout>
              <c:numFmt formatCode="General" sourceLinked="0"/>
            </c:trendlineLbl>
          </c:trendline>
          <c:xVal>
            <c:numRef>
              <c:f>'Q2.1 Identification expérimenta'!$E$8:$E$27</c:f>
              <c:numCache>
                <c:formatCode>0\.000</c:formatCode>
                <c:ptCount val="20"/>
                <c:pt idx="0">
                  <c:v>-13.498148331411082</c:v>
                </c:pt>
                <c:pt idx="1">
                  <c:v>-13.050740633731362</c:v>
                </c:pt>
                <c:pt idx="2">
                  <c:v>-12.786498468026119</c:v>
                </c:pt>
                <c:pt idx="3">
                  <c:v>-12.572307425146668</c:v>
                </c:pt>
                <c:pt idx="4">
                  <c:v>-12.434781655317265</c:v>
                </c:pt>
                <c:pt idx="5">
                  <c:v>-12.314794359246122</c:v>
                </c:pt>
                <c:pt idx="6">
                  <c:v>-12.201124905806241</c:v>
                </c:pt>
                <c:pt idx="7">
                  <c:v>-12.130649823884314</c:v>
                </c:pt>
                <c:pt idx="8">
                  <c:v>-12.039592571733573</c:v>
                </c:pt>
                <c:pt idx="9">
                  <c:v>-11.969878623271729</c:v>
                </c:pt>
                <c:pt idx="10">
                  <c:v>-11.91506112185753</c:v>
                </c:pt>
                <c:pt idx="11">
                  <c:v>-11.852939968015853</c:v>
                </c:pt>
                <c:pt idx="12">
                  <c:v>-11.809567558793521</c:v>
                </c:pt>
                <c:pt idx="13">
                  <c:v>-11.760169616648634</c:v>
                </c:pt>
                <c:pt idx="14">
                  <c:v>-11.705042844554336</c:v>
                </c:pt>
                <c:pt idx="15">
                  <c:v>-11.657720049873461</c:v>
                </c:pt>
                <c:pt idx="16">
                  <c:v>-11.614913894727971</c:v>
                </c:pt>
                <c:pt idx="17">
                  <c:v>-11.590065722164596</c:v>
                </c:pt>
                <c:pt idx="18">
                  <c:v>-11.546947713584665</c:v>
                </c:pt>
                <c:pt idx="19">
                  <c:v>-11.51428639060957</c:v>
                </c:pt>
              </c:numCache>
            </c:numRef>
          </c:xVal>
          <c:yVal>
            <c:numRef>
              <c:f>'Q2.1 Identification expérimenta'!$D$8:$D$27</c:f>
              <c:numCache>
                <c:formatCode>General</c:formatCode>
                <c:ptCount val="20"/>
                <c:pt idx="0">
                  <c:v>3.912023005428146</c:v>
                </c:pt>
                <c:pt idx="1">
                  <c:v>4.6051701859880918</c:v>
                </c:pt>
                <c:pt idx="2">
                  <c:v>5.0106352940962555</c:v>
                </c:pt>
                <c:pt idx="3">
                  <c:v>5.2983173665480363</c:v>
                </c:pt>
                <c:pt idx="4">
                  <c:v>5.521460917862246</c:v>
                </c:pt>
                <c:pt idx="5">
                  <c:v>5.7037824746562009</c:v>
                </c:pt>
                <c:pt idx="6">
                  <c:v>5.857933154483459</c:v>
                </c:pt>
                <c:pt idx="7">
                  <c:v>5.9914645471079817</c:v>
                </c:pt>
                <c:pt idx="8">
                  <c:v>6.1092475827643655</c:v>
                </c:pt>
                <c:pt idx="9">
                  <c:v>6.2146080984221914</c:v>
                </c:pt>
                <c:pt idx="10">
                  <c:v>6.3099182782265162</c:v>
                </c:pt>
                <c:pt idx="11">
                  <c:v>6.3969296552161463</c:v>
                </c:pt>
                <c:pt idx="12">
                  <c:v>6.4769723628896827</c:v>
                </c:pt>
                <c:pt idx="13">
                  <c:v>6.5510803350434044</c:v>
                </c:pt>
                <c:pt idx="14">
                  <c:v>6.620073206530356</c:v>
                </c:pt>
                <c:pt idx="15">
                  <c:v>6.6846117276679271</c:v>
                </c:pt>
                <c:pt idx="16">
                  <c:v>6.7452363494843626</c:v>
                </c:pt>
                <c:pt idx="17">
                  <c:v>6.8023947633243109</c:v>
                </c:pt>
                <c:pt idx="18">
                  <c:v>6.8564619845945867</c:v>
                </c:pt>
                <c:pt idx="19">
                  <c:v>6.9077552789821368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80416"/>
        <c:axId val="117780992"/>
      </c:scatterChart>
      <c:valAx>
        <c:axId val="11778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ln(d)</a:t>
                </a:r>
              </a:p>
            </c:rich>
          </c:tx>
          <c:layout>
            <c:manualLayout>
              <c:xMode val="edge"/>
              <c:yMode val="edge"/>
              <c:x val="0.67152421331948886"/>
              <c:y val="0.79071741032370957"/>
            </c:manualLayout>
          </c:layout>
          <c:overlay val="0"/>
        </c:title>
        <c:numFmt formatCode="0\.000" sourceLinked="1"/>
        <c:majorTickMark val="out"/>
        <c:minorTickMark val="none"/>
        <c:tickLblPos val="nextTo"/>
        <c:crossAx val="117780992"/>
        <c:crosses val="autoZero"/>
        <c:crossBetween val="midCat"/>
      </c:valAx>
      <c:valAx>
        <c:axId val="117780992"/>
        <c:scaling>
          <c:orientation val="minMax"/>
          <c:min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</a:t>
                </a:r>
                <a:r>
                  <a:rPr lang="en-US" baseline="0"/>
                  <a:t> (F</a:t>
                </a:r>
                <a:r>
                  <a:rPr lang="en-US" baseline="-25000"/>
                  <a:t>A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780416"/>
        <c:crossesAt val="-14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230544258890711"/>
          <c:y val="0.2403568824730242"/>
          <c:w val="0.18043665970325135"/>
          <c:h val="0.35724919801691457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'Q2.2 Choix pécharge rigide'!$C$20:$F$20</c:f>
              <c:strCache>
                <c:ptCount val="1"/>
                <c:pt idx="0">
                  <c:v>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'Q2.2 Choix pécharge rigide'!$E$28:$E$66</c:f>
              <c:numCache>
                <c:formatCode>0</c:formatCode>
                <c:ptCount val="39"/>
                <c:pt idx="0">
                  <c:v>1855.1977492313119</c:v>
                </c:pt>
                <c:pt idx="1">
                  <c:v>1710.1427934129488</c:v>
                </c:pt>
                <c:pt idx="2">
                  <c:v>1569.1086705645807</c:v>
                </c:pt>
                <c:pt idx="3">
                  <c:v>1432.2106746073409</c:v>
                </c:pt>
                <c:pt idx="4">
                  <c:v>1299.5747190165487</c:v>
                </c:pt>
                <c:pt idx="5">
                  <c:v>1171.339078439785</c:v>
                </c:pt>
                <c:pt idx="6">
                  <c:v>1047.6565590645077</c:v>
                </c:pt>
                <c:pt idx="7">
                  <c:v>928.69724395587707</c:v>
                </c:pt>
                <c:pt idx="8">
                  <c:v>814.65202564684944</c:v>
                </c:pt>
                <c:pt idx="9">
                  <c:v>705.73724282798219</c:v>
                </c:pt>
                <c:pt idx="10">
                  <c:v>602.20090956080787</c:v>
                </c:pt>
                <c:pt idx="11">
                  <c:v>504.33131914673743</c:v>
                </c:pt>
                <c:pt idx="12">
                  <c:v>412.46933364717478</c:v>
                </c:pt>
                <c:pt idx="13">
                  <c:v>327.0266829009754</c:v>
                </c:pt>
                <c:pt idx="14">
                  <c:v>248.51469197714167</c:v>
                </c:pt>
                <c:pt idx="15">
                  <c:v>177.5926433043949</c:v>
                </c:pt>
                <c:pt idx="16">
                  <c:v>115.15749834000349</c:v>
                </c:pt>
                <c:pt idx="17">
                  <c:v>62.53656229242744</c:v>
                </c:pt>
                <c:pt idx="18">
                  <c:v>22.021304208257572</c:v>
                </c:pt>
                <c:pt idx="19">
                  <c:v>0</c:v>
                </c:pt>
                <c:pt idx="20">
                  <c:v>-22.021304208257572</c:v>
                </c:pt>
                <c:pt idx="21">
                  <c:v>-62.53656229242744</c:v>
                </c:pt>
                <c:pt idx="22">
                  <c:v>-115.15749834000349</c:v>
                </c:pt>
                <c:pt idx="23">
                  <c:v>-177.5926433043949</c:v>
                </c:pt>
                <c:pt idx="24">
                  <c:v>-248.51469197714167</c:v>
                </c:pt>
                <c:pt idx="25">
                  <c:v>-327.0266829009754</c:v>
                </c:pt>
                <c:pt idx="26">
                  <c:v>-412.46933364717478</c:v>
                </c:pt>
                <c:pt idx="27">
                  <c:v>-504.33131914673743</c:v>
                </c:pt>
                <c:pt idx="28">
                  <c:v>-602.20090956080787</c:v>
                </c:pt>
                <c:pt idx="29">
                  <c:v>-705.73724282798219</c:v>
                </c:pt>
                <c:pt idx="30">
                  <c:v>-814.65202564684944</c:v>
                </c:pt>
                <c:pt idx="31">
                  <c:v>-928.69724395587707</c:v>
                </c:pt>
                <c:pt idx="32">
                  <c:v>-1047.6565590645077</c:v>
                </c:pt>
                <c:pt idx="33">
                  <c:v>-1171.339078439785</c:v>
                </c:pt>
                <c:pt idx="34">
                  <c:v>-1299.5747190165487</c:v>
                </c:pt>
                <c:pt idx="35">
                  <c:v>-1432.2106746073409</c:v>
                </c:pt>
                <c:pt idx="36">
                  <c:v>-1569.1086705645807</c:v>
                </c:pt>
                <c:pt idx="37">
                  <c:v>-1710.1427934129488</c:v>
                </c:pt>
                <c:pt idx="38">
                  <c:v>-1855.1977492313119</c:v>
                </c:pt>
              </c:numCache>
            </c:numRef>
          </c:xVal>
          <c:yVal>
            <c:numRef>
              <c:f>'Q2.2 Choix pécharge rigide'!$F$28:$F$66</c:f>
              <c:numCache>
                <c:formatCode>0</c:formatCode>
                <c:ptCount val="39"/>
                <c:pt idx="0">
                  <c:v>294.02465420119142</c:v>
                </c:pt>
                <c:pt idx="1">
                  <c:v>286.08907866673121</c:v>
                </c:pt>
                <c:pt idx="2">
                  <c:v>277.93211880560784</c:v>
                </c:pt>
                <c:pt idx="3">
                  <c:v>269.53395154803206</c:v>
                </c:pt>
                <c:pt idx="4">
                  <c:v>260.87159616755594</c:v>
                </c:pt>
                <c:pt idx="5">
                  <c:v>251.91815995204092</c:v>
                </c:pt>
                <c:pt idx="6">
                  <c:v>242.64183448390793</c:v>
                </c:pt>
                <c:pt idx="7">
                  <c:v>233.00453341765831</c:v>
                </c:pt>
                <c:pt idx="8">
                  <c:v>222.96000112789488</c:v>
                </c:pt>
                <c:pt idx="9">
                  <c:v>212.45111608604157</c:v>
                </c:pt>
                <c:pt idx="10">
                  <c:v>201.40592368124476</c:v>
                </c:pt>
                <c:pt idx="11">
                  <c:v>189.73157591363309</c:v>
                </c:pt>
                <c:pt idx="12">
                  <c:v>177.30463624576203</c:v>
                </c:pt>
                <c:pt idx="13">
                  <c:v>163.95464167003311</c:v>
                </c:pt>
                <c:pt idx="14">
                  <c:v>149.4340395965805</c:v>
                </c:pt>
                <c:pt idx="15">
                  <c:v>133.35719363713818</c:v>
                </c:pt>
                <c:pt idx="16">
                  <c:v>115.05608101196745</c:v>
                </c:pt>
                <c:pt idx="17">
                  <c:v>93.13619413174591</c:v>
                </c:pt>
                <c:pt idx="18">
                  <c:v>62.53656229242744</c:v>
                </c:pt>
                <c:pt idx="19">
                  <c:v>44.042608416515144</c:v>
                </c:pt>
                <c:pt idx="20">
                  <c:v>62.53656229242744</c:v>
                </c:pt>
                <c:pt idx="21">
                  <c:v>93.13619413174591</c:v>
                </c:pt>
                <c:pt idx="22">
                  <c:v>115.05608101196745</c:v>
                </c:pt>
                <c:pt idx="23">
                  <c:v>133.35719363713818</c:v>
                </c:pt>
                <c:pt idx="24">
                  <c:v>149.4340395965805</c:v>
                </c:pt>
                <c:pt idx="25">
                  <c:v>163.95464167003311</c:v>
                </c:pt>
                <c:pt idx="26">
                  <c:v>177.30463624576203</c:v>
                </c:pt>
                <c:pt idx="27">
                  <c:v>189.73157591363309</c:v>
                </c:pt>
                <c:pt idx="28">
                  <c:v>201.40592368124476</c:v>
                </c:pt>
                <c:pt idx="29">
                  <c:v>212.45111608604157</c:v>
                </c:pt>
                <c:pt idx="30">
                  <c:v>222.96000112789488</c:v>
                </c:pt>
                <c:pt idx="31">
                  <c:v>233.00453341765831</c:v>
                </c:pt>
                <c:pt idx="32">
                  <c:v>242.64183448390793</c:v>
                </c:pt>
                <c:pt idx="33">
                  <c:v>251.91815995204092</c:v>
                </c:pt>
                <c:pt idx="34">
                  <c:v>260.87159616755594</c:v>
                </c:pt>
                <c:pt idx="35">
                  <c:v>269.53395154803206</c:v>
                </c:pt>
                <c:pt idx="36">
                  <c:v>277.93211880560784</c:v>
                </c:pt>
                <c:pt idx="37">
                  <c:v>286.08907866673121</c:v>
                </c:pt>
                <c:pt idx="38">
                  <c:v>294.02465420119142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'Q2.2 Choix pécharge rigide'!$G$20:$J$20</c:f>
              <c:strCache>
                <c:ptCount val="1"/>
                <c:pt idx="0">
                  <c:v>100</c:v>
                </c:pt>
              </c:strCache>
            </c:strRef>
          </c:tx>
          <c:marker>
            <c:symbol val="none"/>
          </c:marker>
          <c:xVal>
            <c:numRef>
              <c:f>'Q2.2 Choix pécharge rigide'!$I$28:$I$66</c:f>
              <c:numCache>
                <c:formatCode>0</c:formatCode>
                <c:ptCount val="39"/>
                <c:pt idx="0">
                  <c:v>2271.0972601961216</c:v>
                </c:pt>
                <c:pt idx="1">
                  <c:v>2115.5765756786968</c:v>
                </c:pt>
                <c:pt idx="2">
                  <c:v>1963.8053744964313</c:v>
                </c:pt>
                <c:pt idx="3">
                  <c:v>1815.8764499328131</c:v>
                </c:pt>
                <c:pt idx="4">
                  <c:v>1671.8899088808676</c:v>
                </c:pt>
                <c:pt idx="5">
                  <c:v>1531.9541882918143</c:v>
                </c:pt>
                <c:pt idx="6">
                  <c:v>1396.1872813590862</c:v>
                </c:pt>
                <c:pt idx="7">
                  <c:v>1264.7182326418483</c:v>
                </c:pt>
                <c:pt idx="8">
                  <c:v>1137.688983153055</c:v>
                </c:pt>
                <c:pt idx="9">
                  <c:v>1015.2566784580895</c:v>
                </c:pt>
                <c:pt idx="10">
                  <c:v>897.59660098887537</c:v>
                </c:pt>
                <c:pt idx="11">
                  <c:v>784.90596226431921</c:v>
                </c:pt>
                <c:pt idx="12">
                  <c:v>677.40890968819213</c:v>
                </c:pt>
                <c:pt idx="13">
                  <c:v>575.36329992037963</c:v>
                </c:pt>
                <c:pt idx="14">
                  <c:v>479.07013290863819</c:v>
                </c:pt>
                <c:pt idx="15">
                  <c:v>388.88716615962971</c:v>
                </c:pt>
                <c:pt idx="16">
                  <c:v>305.24944963326982</c:v>
                </c:pt>
                <c:pt idx="17">
                  <c:v>214.94691519618226</c:v>
                </c:pt>
                <c:pt idx="18">
                  <c:v>109.61862111660187</c:v>
                </c:pt>
                <c:pt idx="19">
                  <c:v>0</c:v>
                </c:pt>
                <c:pt idx="20">
                  <c:v>-109.61862111660187</c:v>
                </c:pt>
                <c:pt idx="21">
                  <c:v>-214.94691519618226</c:v>
                </c:pt>
                <c:pt idx="22">
                  <c:v>-305.24944963326982</c:v>
                </c:pt>
                <c:pt idx="23">
                  <c:v>-388.88716615962971</c:v>
                </c:pt>
                <c:pt idx="24">
                  <c:v>-479.07013290863819</c:v>
                </c:pt>
                <c:pt idx="25">
                  <c:v>-575.36329992037963</c:v>
                </c:pt>
                <c:pt idx="26">
                  <c:v>-677.40890968819213</c:v>
                </c:pt>
                <c:pt idx="27">
                  <c:v>-784.90596226431921</c:v>
                </c:pt>
                <c:pt idx="28">
                  <c:v>-897.59660098887537</c:v>
                </c:pt>
                <c:pt idx="29">
                  <c:v>-1015.2566784580895</c:v>
                </c:pt>
                <c:pt idx="30">
                  <c:v>-1137.688983153055</c:v>
                </c:pt>
                <c:pt idx="31">
                  <c:v>-1264.7182326418483</c:v>
                </c:pt>
                <c:pt idx="32">
                  <c:v>-1396.1872813590862</c:v>
                </c:pt>
                <c:pt idx="33">
                  <c:v>-1531.9541882918143</c:v>
                </c:pt>
                <c:pt idx="34">
                  <c:v>-1671.8899088808676</c:v>
                </c:pt>
                <c:pt idx="35">
                  <c:v>-1815.8764499328131</c:v>
                </c:pt>
                <c:pt idx="36">
                  <c:v>-1963.8053744964313</c:v>
                </c:pt>
                <c:pt idx="37">
                  <c:v>-2115.5765756786968</c:v>
                </c:pt>
                <c:pt idx="38">
                  <c:v>-2271.0972601961216</c:v>
                </c:pt>
              </c:numCache>
            </c:numRef>
          </c:xVal>
          <c:yVal>
            <c:numRef>
              <c:f>'Q2.2 Choix pécharge rigide'!$J$28:$J$66</c:f>
              <c:numCache>
                <c:formatCode>0</c:formatCode>
                <c:ptCount val="39"/>
                <c:pt idx="0">
                  <c:v>314.70452197433997</c:v>
                </c:pt>
                <c:pt idx="1">
                  <c:v>307.29188569969028</c:v>
                </c:pt>
                <c:pt idx="2">
                  <c:v>299.70012574588372</c:v>
                </c:pt>
                <c:pt idx="3">
                  <c:v>291.91546561556379</c:v>
                </c:pt>
                <c:pt idx="4">
                  <c:v>283.92226164099884</c:v>
                </c:pt>
                <c:pt idx="5">
                  <c:v>275.70262752178132</c:v>
                </c:pt>
                <c:pt idx="6">
                  <c:v>267.23595564996594</c:v>
                </c:pt>
                <c:pt idx="7">
                  <c:v>258.49829820603122</c:v>
                </c:pt>
                <c:pt idx="8">
                  <c:v>249.46155418375884</c:v>
                </c:pt>
                <c:pt idx="9">
                  <c:v>240.09238216417964</c:v>
                </c:pt>
                <c:pt idx="10">
                  <c:v>230.35071619377027</c:v>
                </c:pt>
                <c:pt idx="11">
                  <c:v>220.18769130068324</c:v>
                </c:pt>
                <c:pt idx="12">
                  <c:v>209.54266234393958</c:v>
                </c:pt>
                <c:pt idx="13">
                  <c:v>198.33877677955394</c:v>
                </c:pt>
                <c:pt idx="14">
                  <c:v>186.47613376074992</c:v>
                </c:pt>
                <c:pt idx="15">
                  <c:v>173.82068327536837</c:v>
                </c:pt>
                <c:pt idx="16">
                  <c:v>173.94025096344745</c:v>
                </c:pt>
                <c:pt idx="17">
                  <c:v>195.63082851666795</c:v>
                </c:pt>
                <c:pt idx="18">
                  <c:v>214.94691519618226</c:v>
                </c:pt>
                <c:pt idx="19">
                  <c:v>219.23724223320374</c:v>
                </c:pt>
                <c:pt idx="20">
                  <c:v>214.94691519618226</c:v>
                </c:pt>
                <c:pt idx="21">
                  <c:v>195.63082851666795</c:v>
                </c:pt>
                <c:pt idx="22">
                  <c:v>173.94025096344745</c:v>
                </c:pt>
                <c:pt idx="23">
                  <c:v>173.82068327536837</c:v>
                </c:pt>
                <c:pt idx="24">
                  <c:v>186.47613376074992</c:v>
                </c:pt>
                <c:pt idx="25">
                  <c:v>198.33877677955394</c:v>
                </c:pt>
                <c:pt idx="26">
                  <c:v>209.54266234393958</c:v>
                </c:pt>
                <c:pt idx="27">
                  <c:v>220.18769130068324</c:v>
                </c:pt>
                <c:pt idx="28">
                  <c:v>230.35071619377027</c:v>
                </c:pt>
                <c:pt idx="29">
                  <c:v>240.09238216417964</c:v>
                </c:pt>
                <c:pt idx="30">
                  <c:v>249.46155418375884</c:v>
                </c:pt>
                <c:pt idx="31">
                  <c:v>258.49829820603122</c:v>
                </c:pt>
                <c:pt idx="32">
                  <c:v>267.23595564996594</c:v>
                </c:pt>
                <c:pt idx="33">
                  <c:v>275.70262752178132</c:v>
                </c:pt>
                <c:pt idx="34">
                  <c:v>283.92226164099884</c:v>
                </c:pt>
                <c:pt idx="35">
                  <c:v>291.91546561556379</c:v>
                </c:pt>
                <c:pt idx="36">
                  <c:v>299.70012574588372</c:v>
                </c:pt>
                <c:pt idx="37">
                  <c:v>307.29188569969028</c:v>
                </c:pt>
                <c:pt idx="38">
                  <c:v>314.70452197433997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'Q2.2 Choix pécharge rigide'!$K$20:$N$20</c:f>
              <c:strCache>
                <c:ptCount val="1"/>
                <c:pt idx="0">
                  <c:v>200</c:v>
                </c:pt>
              </c:strCache>
            </c:strRef>
          </c:tx>
          <c:marker>
            <c:symbol val="none"/>
          </c:marker>
          <c:xVal>
            <c:numRef>
              <c:f>'Q2.2 Choix pécharge rigide'!$M$28:$M$66</c:f>
              <c:numCache>
                <c:formatCode>0</c:formatCode>
                <c:ptCount val="39"/>
                <c:pt idx="0">
                  <c:v>2526.9995224432937</c:v>
                </c:pt>
                <c:pt idx="1">
                  <c:v>2365.6681333937595</c:v>
                </c:pt>
                <c:pt idx="2">
                  <c:v>2207.9511511315795</c:v>
                </c:pt>
                <c:pt idx="3">
                  <c:v>2053.9313983804786</c:v>
                </c:pt>
                <c:pt idx="4">
                  <c:v>1903.6977179313531</c:v>
                </c:pt>
                <c:pt idx="5">
                  <c:v>1757.3457408357206</c:v>
                </c:pt>
                <c:pt idx="6">
                  <c:v>1614.9787994188664</c:v>
                </c:pt>
                <c:pt idx="7">
                  <c:v>1476.7090222551481</c:v>
                </c:pt>
                <c:pt idx="8">
                  <c:v>1342.6586606077913</c:v>
                </c:pt>
                <c:pt idx="9">
                  <c:v>1212.9617133752761</c:v>
                </c:pt>
                <c:pt idx="10">
                  <c:v>1087.7659429855353</c:v>
                </c:pt>
                <c:pt idx="11">
                  <c:v>967.235412309239</c:v>
                </c:pt>
                <c:pt idx="12">
                  <c:v>851.55372987398914</c:v>
                </c:pt>
                <c:pt idx="13">
                  <c:v>740.92828025482174</c:v>
                </c:pt>
                <c:pt idx="14">
                  <c:v>635.59586170824309</c:v>
                </c:pt>
                <c:pt idx="15">
                  <c:v>531.71216289631695</c:v>
                </c:pt>
                <c:pt idx="16">
                  <c:v>408.18091235800671</c:v>
                </c:pt>
                <c:pt idx="17">
                  <c:v>275.72573710146332</c:v>
                </c:pt>
                <c:pt idx="18">
                  <c:v>138.84167167524137</c:v>
                </c:pt>
                <c:pt idx="19">
                  <c:v>0</c:v>
                </c:pt>
                <c:pt idx="20">
                  <c:v>-138.84167167524137</c:v>
                </c:pt>
                <c:pt idx="21">
                  <c:v>-275.72573710146332</c:v>
                </c:pt>
                <c:pt idx="22">
                  <c:v>-408.18091235800671</c:v>
                </c:pt>
                <c:pt idx="23">
                  <c:v>-531.71216289631695</c:v>
                </c:pt>
                <c:pt idx="24">
                  <c:v>-635.59586170824309</c:v>
                </c:pt>
                <c:pt idx="25">
                  <c:v>-740.92828025482174</c:v>
                </c:pt>
                <c:pt idx="26">
                  <c:v>-851.55372987398914</c:v>
                </c:pt>
                <c:pt idx="27">
                  <c:v>-967.235412309239</c:v>
                </c:pt>
                <c:pt idx="28">
                  <c:v>-1087.7659429855353</c:v>
                </c:pt>
                <c:pt idx="29">
                  <c:v>-1212.9617133752761</c:v>
                </c:pt>
                <c:pt idx="30">
                  <c:v>-1342.6586606077913</c:v>
                </c:pt>
                <c:pt idx="31">
                  <c:v>-1476.7090222551481</c:v>
                </c:pt>
                <c:pt idx="32">
                  <c:v>-1614.9787994188664</c:v>
                </c:pt>
                <c:pt idx="33">
                  <c:v>-1757.3457408357206</c:v>
                </c:pt>
                <c:pt idx="34">
                  <c:v>-1903.6977179313531</c:v>
                </c:pt>
                <c:pt idx="35">
                  <c:v>-2053.9313983804786</c:v>
                </c:pt>
                <c:pt idx="36">
                  <c:v>-2207.9511511315795</c:v>
                </c:pt>
                <c:pt idx="37">
                  <c:v>-2365.6681333937595</c:v>
                </c:pt>
                <c:pt idx="38">
                  <c:v>-2526.9995224432937</c:v>
                </c:pt>
              </c:numCache>
            </c:numRef>
          </c:xVal>
          <c:yVal>
            <c:numRef>
              <c:f>'Q2.2 Choix pécharge rigide'!$N$28:$N$66</c:f>
              <c:numCache>
                <c:formatCode>0</c:formatCode>
                <c:ptCount val="39"/>
                <c:pt idx="0">
                  <c:v>326.19973058286314</c:v>
                </c:pt>
                <c:pt idx="1">
                  <c:v>319.04837131171416</c:v>
                </c:pt>
                <c:pt idx="2">
                  <c:v>311.73673501328085</c:v>
                </c:pt>
                <c:pt idx="3">
                  <c:v>304.25343320022648</c:v>
                </c:pt>
                <c:pt idx="4">
                  <c:v>296.58565754475808</c:v>
                </c:pt>
                <c:pt idx="5">
                  <c:v>288.71891851248665</c:v>
                </c:pt>
                <c:pt idx="6">
                  <c:v>280.63671858057251</c:v>
                </c:pt>
                <c:pt idx="7">
                  <c:v>272.32013881107514</c:v>
                </c:pt>
                <c:pt idx="8">
                  <c:v>263.74730887987198</c:v>
                </c:pt>
                <c:pt idx="9">
                  <c:v>254.89271762225599</c:v>
                </c:pt>
                <c:pt idx="10">
                  <c:v>245.72630106603708</c:v>
                </c:pt>
                <c:pt idx="11">
                  <c:v>236.21221311154613</c:v>
                </c:pt>
                <c:pt idx="12">
                  <c:v>226.30713205441725</c:v>
                </c:pt>
                <c:pt idx="13">
                  <c:v>215.95786816574605</c:v>
                </c:pt>
                <c:pt idx="14">
                  <c:v>209.21611735850479</c:v>
                </c:pt>
                <c:pt idx="15">
                  <c:v>227.41494935023638</c:v>
                </c:pt>
                <c:pt idx="16">
                  <c:v>255.98642579485363</c:v>
                </c:pt>
                <c:pt idx="17">
                  <c:v>269.33924068276531</c:v>
                </c:pt>
                <c:pt idx="18">
                  <c:v>275.72573710146332</c:v>
                </c:pt>
                <c:pt idx="19">
                  <c:v>277.68334335048274</c:v>
                </c:pt>
                <c:pt idx="20">
                  <c:v>275.72573710146332</c:v>
                </c:pt>
                <c:pt idx="21">
                  <c:v>269.33924068276531</c:v>
                </c:pt>
                <c:pt idx="22">
                  <c:v>255.98642579485363</c:v>
                </c:pt>
                <c:pt idx="23">
                  <c:v>227.41494935023638</c:v>
                </c:pt>
                <c:pt idx="24">
                  <c:v>209.21611735850479</c:v>
                </c:pt>
                <c:pt idx="25">
                  <c:v>215.95786816574605</c:v>
                </c:pt>
                <c:pt idx="26">
                  <c:v>226.30713205441725</c:v>
                </c:pt>
                <c:pt idx="27">
                  <c:v>236.21221311154613</c:v>
                </c:pt>
                <c:pt idx="28">
                  <c:v>245.72630106603708</c:v>
                </c:pt>
                <c:pt idx="29">
                  <c:v>254.89271762225599</c:v>
                </c:pt>
                <c:pt idx="30">
                  <c:v>263.74730887987198</c:v>
                </c:pt>
                <c:pt idx="31">
                  <c:v>272.32013881107514</c:v>
                </c:pt>
                <c:pt idx="32">
                  <c:v>280.63671858057251</c:v>
                </c:pt>
                <c:pt idx="33">
                  <c:v>288.71891851248665</c:v>
                </c:pt>
                <c:pt idx="34">
                  <c:v>296.58565754475808</c:v>
                </c:pt>
                <c:pt idx="35">
                  <c:v>304.25343320022648</c:v>
                </c:pt>
                <c:pt idx="36">
                  <c:v>311.73673501328085</c:v>
                </c:pt>
                <c:pt idx="37">
                  <c:v>319.04837131171416</c:v>
                </c:pt>
                <c:pt idx="38">
                  <c:v>326.19973058286314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'Q2.2 Choix pécharge rigide'!$O$20:$R$20</c:f>
              <c:strCache>
                <c:ptCount val="1"/>
                <c:pt idx="0">
                  <c:v>400</c:v>
                </c:pt>
              </c:strCache>
            </c:strRef>
          </c:tx>
          <c:marker>
            <c:symbol val="none"/>
          </c:marker>
          <c:xVal>
            <c:numRef>
              <c:f>'Q2.2 Choix pécharge rigide'!$Q$28:$Q$66</c:f>
              <c:numCache>
                <c:formatCode>0</c:formatCode>
                <c:ptCount val="39"/>
                <c:pt idx="0">
                  <c:v>2950.85085012639</c:v>
                </c:pt>
                <c:pt idx="1">
                  <c:v>2780.709023371991</c:v>
                </c:pt>
                <c:pt idx="2">
                  <c:v>2613.9947688958473</c:v>
                </c:pt>
                <c:pt idx="3">
                  <c:v>2450.7783766960974</c:v>
                </c:pt>
                <c:pt idx="4">
                  <c:v>2291.1346854207991</c:v>
                </c:pt>
                <c:pt idx="5">
                  <c:v>2135.143596184776</c:v>
                </c:pt>
                <c:pt idx="6">
                  <c:v>1982.8906715950468</c:v>
                </c:pt>
                <c:pt idx="7">
                  <c:v>1834.4678390746672</c:v>
                </c:pt>
                <c:pt idx="8">
                  <c:v>1689.9742230809698</c:v>
                </c:pt>
                <c:pt idx="9">
                  <c:v>1549.5171383022528</c:v>
                </c:pt>
                <c:pt idx="10">
                  <c:v>1413.2132862606359</c:v>
                </c:pt>
                <c:pt idx="11">
                  <c:v>1281.1902122822523</c:v>
                </c:pt>
                <c:pt idx="12">
                  <c:v>1153.5881006114837</c:v>
                </c:pt>
                <c:pt idx="13">
                  <c:v>1013.0533203069033</c:v>
                </c:pt>
                <c:pt idx="14">
                  <c:v>856.27890536484608</c:v>
                </c:pt>
                <c:pt idx="15">
                  <c:v>691.85985533014809</c:v>
                </c:pt>
                <c:pt idx="16">
                  <c:v>522.54582062100826</c:v>
                </c:pt>
                <c:pt idx="17">
                  <c:v>350.00666865948813</c:v>
                </c:pt>
                <c:pt idx="18">
                  <c:v>175.47953161921299</c:v>
                </c:pt>
                <c:pt idx="19">
                  <c:v>0</c:v>
                </c:pt>
                <c:pt idx="20">
                  <c:v>-175.47953161921299</c:v>
                </c:pt>
                <c:pt idx="21">
                  <c:v>-350.00666865948813</c:v>
                </c:pt>
                <c:pt idx="22">
                  <c:v>-522.54582062100826</c:v>
                </c:pt>
                <c:pt idx="23">
                  <c:v>-691.85985533014809</c:v>
                </c:pt>
                <c:pt idx="24">
                  <c:v>-856.27890536484608</c:v>
                </c:pt>
                <c:pt idx="25">
                  <c:v>-1013.0533203069033</c:v>
                </c:pt>
                <c:pt idx="26">
                  <c:v>-1153.5881006114837</c:v>
                </c:pt>
                <c:pt idx="27">
                  <c:v>-1281.1902122822523</c:v>
                </c:pt>
                <c:pt idx="28">
                  <c:v>-1413.2132862606359</c:v>
                </c:pt>
                <c:pt idx="29">
                  <c:v>-1549.5171383022528</c:v>
                </c:pt>
                <c:pt idx="30">
                  <c:v>-1689.9742230809698</c:v>
                </c:pt>
                <c:pt idx="31">
                  <c:v>-1834.4678390746672</c:v>
                </c:pt>
                <c:pt idx="32">
                  <c:v>-1982.8906715950468</c:v>
                </c:pt>
                <c:pt idx="33">
                  <c:v>-2135.143596184776</c:v>
                </c:pt>
                <c:pt idx="34">
                  <c:v>-2291.1346854207991</c:v>
                </c:pt>
                <c:pt idx="35">
                  <c:v>-2450.7783766960974</c:v>
                </c:pt>
                <c:pt idx="36">
                  <c:v>-2613.9947688958473</c:v>
                </c:pt>
                <c:pt idx="37">
                  <c:v>-2780.709023371991</c:v>
                </c:pt>
                <c:pt idx="38">
                  <c:v>-2950.85085012639</c:v>
                </c:pt>
              </c:numCache>
            </c:numRef>
          </c:xVal>
          <c:yVal>
            <c:numRef>
              <c:f>'Q2.2 Choix pécharge rigide'!$R$28:$R$66</c:f>
              <c:numCache>
                <c:formatCode>0</c:formatCode>
                <c:ptCount val="39"/>
                <c:pt idx="0">
                  <c:v>343.64504084610053</c:v>
                </c:pt>
                <c:pt idx="1">
                  <c:v>336.85608123054271</c:v>
                </c:pt>
                <c:pt idx="2">
                  <c:v>329.93064667589351</c:v>
                </c:pt>
                <c:pt idx="3">
                  <c:v>322.86008347504821</c:v>
                </c:pt>
                <c:pt idx="4">
                  <c:v>315.63478051132142</c:v>
                </c:pt>
                <c:pt idx="5">
                  <c:v>308.24401382575229</c:v>
                </c:pt>
                <c:pt idx="6">
                  <c:v>300.67575711010886</c:v>
                </c:pt>
                <c:pt idx="7">
                  <c:v>292.91644851407705</c:v>
                </c:pt>
                <c:pt idx="8">
                  <c:v>284.95070077241439</c:v>
                </c:pt>
                <c:pt idx="9">
                  <c:v>276.76093682033388</c:v>
                </c:pt>
                <c:pt idx="10">
                  <c:v>268.32692602000043</c:v>
                </c:pt>
                <c:pt idx="11">
                  <c:v>259.62518564915217</c:v>
                </c:pt>
                <c:pt idx="12">
                  <c:v>268.13689197534904</c:v>
                </c:pt>
                <c:pt idx="13">
                  <c:v>297.30919524663761</c:v>
                </c:pt>
                <c:pt idx="14">
                  <c:v>321.19346497675519</c:v>
                </c:pt>
                <c:pt idx="15">
                  <c:v>333.73308474383782</c:v>
                </c:pt>
                <c:pt idx="16">
                  <c:v>341.85318667065997</c:v>
                </c:pt>
                <c:pt idx="17">
                  <c:v>347.06628900179527</c:v>
                </c:pt>
                <c:pt idx="18">
                  <c:v>350.00666865948813</c:v>
                </c:pt>
                <c:pt idx="19">
                  <c:v>350.95906323842598</c:v>
                </c:pt>
                <c:pt idx="20">
                  <c:v>350.00666865948813</c:v>
                </c:pt>
                <c:pt idx="21">
                  <c:v>347.06628900179527</c:v>
                </c:pt>
                <c:pt idx="22">
                  <c:v>341.85318667065997</c:v>
                </c:pt>
                <c:pt idx="23">
                  <c:v>333.73308474383782</c:v>
                </c:pt>
                <c:pt idx="24">
                  <c:v>321.19346497675519</c:v>
                </c:pt>
                <c:pt idx="25">
                  <c:v>297.30919524663761</c:v>
                </c:pt>
                <c:pt idx="26">
                  <c:v>268.13689197534904</c:v>
                </c:pt>
                <c:pt idx="27">
                  <c:v>259.62518564915217</c:v>
                </c:pt>
                <c:pt idx="28">
                  <c:v>268.32692602000043</c:v>
                </c:pt>
                <c:pt idx="29">
                  <c:v>276.76093682033388</c:v>
                </c:pt>
                <c:pt idx="30">
                  <c:v>284.95070077241439</c:v>
                </c:pt>
                <c:pt idx="31">
                  <c:v>292.91644851407705</c:v>
                </c:pt>
                <c:pt idx="32">
                  <c:v>300.67575711010886</c:v>
                </c:pt>
                <c:pt idx="33">
                  <c:v>308.24401382575229</c:v>
                </c:pt>
                <c:pt idx="34">
                  <c:v>315.63478051132142</c:v>
                </c:pt>
                <c:pt idx="35">
                  <c:v>322.86008347504821</c:v>
                </c:pt>
                <c:pt idx="36">
                  <c:v>329.93064667589351</c:v>
                </c:pt>
                <c:pt idx="37">
                  <c:v>336.85608123054271</c:v>
                </c:pt>
                <c:pt idx="38">
                  <c:v>343.64504084610053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'Q2.2 Choix pécharge rigide'!$S$20:$V$20</c:f>
              <c:strCache>
                <c:ptCount val="1"/>
                <c:pt idx="0">
                  <c:v>600</c:v>
                </c:pt>
              </c:strCache>
            </c:strRef>
          </c:tx>
          <c:marker>
            <c:symbol val="none"/>
          </c:marker>
          <c:xVal>
            <c:numRef>
              <c:f>'Q2.2 Choix pécharge rigide'!$U$28:$U$66</c:f>
              <c:numCache>
                <c:formatCode>0</c:formatCode>
                <c:ptCount val="39"/>
                <c:pt idx="0">
                  <c:v>3322.4840119066816</c:v>
                </c:pt>
                <c:pt idx="1">
                  <c:v>3145.2919958198772</c:v>
                </c:pt>
                <c:pt idx="2">
                  <c:v>2971.3916758487785</c:v>
                </c:pt>
                <c:pt idx="3">
                  <c:v>2800.8450963382734</c:v>
                </c:pt>
                <c:pt idx="4">
                  <c:v>2633.7179788686749</c:v>
                </c:pt>
                <c:pt idx="5">
                  <c:v>2470.080101217462</c:v>
                </c:pt>
                <c:pt idx="6">
                  <c:v>2310.0057334136645</c:v>
                </c:pt>
                <c:pt idx="7">
                  <c:v>2153.5741424510165</c:v>
                </c:pt>
                <c:pt idx="8">
                  <c:v>2000.8701802275345</c:v>
                </c:pt>
                <c:pt idx="9">
                  <c:v>1851.9849732466955</c:v>
                </c:pt>
                <c:pt idx="10">
                  <c:v>1707.0167379280058</c:v>
                </c:pt>
                <c:pt idx="11">
                  <c:v>1544.7712191295664</c:v>
                </c:pt>
                <c:pt idx="12">
                  <c:v>1367.7552547053488</c:v>
                </c:pt>
                <c:pt idx="13">
                  <c:v>1182.8277970044232</c:v>
                </c:pt>
                <c:pt idx="14">
                  <c:v>992.45303541213855</c:v>
                </c:pt>
                <c:pt idx="15">
                  <c:v>798.12462709460431</c:v>
                </c:pt>
                <c:pt idx="16">
                  <c:v>600.91679676056242</c:v>
                </c:pt>
                <c:pt idx="17">
                  <c:v>401.68424082802051</c:v>
                </c:pt>
                <c:pt idx="18">
                  <c:v>201.15786132368356</c:v>
                </c:pt>
                <c:pt idx="19">
                  <c:v>0</c:v>
                </c:pt>
                <c:pt idx="20">
                  <c:v>-201.15786132368356</c:v>
                </c:pt>
                <c:pt idx="21">
                  <c:v>-401.68424082802051</c:v>
                </c:pt>
                <c:pt idx="22">
                  <c:v>-600.91679676056242</c:v>
                </c:pt>
                <c:pt idx="23">
                  <c:v>-798.12462709460431</c:v>
                </c:pt>
                <c:pt idx="24">
                  <c:v>-992.45303541213855</c:v>
                </c:pt>
                <c:pt idx="25">
                  <c:v>-1182.8277970044232</c:v>
                </c:pt>
                <c:pt idx="26">
                  <c:v>-1367.7552547053488</c:v>
                </c:pt>
                <c:pt idx="27">
                  <c:v>-1544.7712191295664</c:v>
                </c:pt>
                <c:pt idx="28">
                  <c:v>-1707.0167379280058</c:v>
                </c:pt>
                <c:pt idx="29">
                  <c:v>-1851.9849732466955</c:v>
                </c:pt>
                <c:pt idx="30">
                  <c:v>-2000.8701802275345</c:v>
                </c:pt>
                <c:pt idx="31">
                  <c:v>-2153.5741424510165</c:v>
                </c:pt>
                <c:pt idx="32">
                  <c:v>-2310.0057334136645</c:v>
                </c:pt>
                <c:pt idx="33">
                  <c:v>-2470.080101217462</c:v>
                </c:pt>
                <c:pt idx="34">
                  <c:v>-2633.7179788686749</c:v>
                </c:pt>
                <c:pt idx="35">
                  <c:v>-2800.8450963382734</c:v>
                </c:pt>
                <c:pt idx="36">
                  <c:v>-2971.3916758487785</c:v>
                </c:pt>
                <c:pt idx="37">
                  <c:v>-3145.2919958198772</c:v>
                </c:pt>
                <c:pt idx="38">
                  <c:v>-3322.4840119066816</c:v>
                </c:pt>
              </c:numCache>
            </c:numRef>
          </c:xVal>
          <c:yVal>
            <c:numRef>
              <c:f>'Q2.2 Choix pécharge rigide'!$V$28:$V$66</c:f>
              <c:numCache>
                <c:formatCode>0</c:formatCode>
                <c:ptCount val="39"/>
                <c:pt idx="0">
                  <c:v>357.61703004104902</c:v>
                </c:pt>
                <c:pt idx="1">
                  <c:v>351.09233605790314</c:v>
                </c:pt>
                <c:pt idx="2">
                  <c:v>344.44689948160385</c:v>
                </c:pt>
                <c:pt idx="3">
                  <c:v>337.67369698010361</c:v>
                </c:pt>
                <c:pt idx="4">
                  <c:v>330.76499512081136</c:v>
                </c:pt>
                <c:pt idx="5">
                  <c:v>323.71224545501036</c:v>
                </c:pt>
                <c:pt idx="6">
                  <c:v>316.50595876644547</c:v>
                </c:pt>
                <c:pt idx="7">
                  <c:v>309.13555318612998</c:v>
                </c:pt>
                <c:pt idx="8">
                  <c:v>301.58916920432102</c:v>
                </c:pt>
                <c:pt idx="9">
                  <c:v>293.85344229952875</c:v>
                </c:pt>
                <c:pt idx="10">
                  <c:v>307.21375411712916</c:v>
                </c:pt>
                <c:pt idx="11">
                  <c:v>339.26148322265703</c:v>
                </c:pt>
                <c:pt idx="12">
                  <c:v>361.94342212514312</c:v>
                </c:pt>
                <c:pt idx="13">
                  <c:v>375.30221929321021</c:v>
                </c:pt>
                <c:pt idx="14">
                  <c:v>384.70316990981894</c:v>
                </c:pt>
                <c:pt idx="15">
                  <c:v>391.53623865157613</c:v>
                </c:pt>
                <c:pt idx="16">
                  <c:v>396.4403862665838</c:v>
                </c:pt>
                <c:pt idx="17">
                  <c:v>399.75893543687886</c:v>
                </c:pt>
                <c:pt idx="18">
                  <c:v>401.68424082802051</c:v>
                </c:pt>
                <c:pt idx="19">
                  <c:v>402.31572264736712</c:v>
                </c:pt>
                <c:pt idx="20">
                  <c:v>401.68424082802051</c:v>
                </c:pt>
                <c:pt idx="21">
                  <c:v>399.75893543687886</c:v>
                </c:pt>
                <c:pt idx="22">
                  <c:v>396.4403862665838</c:v>
                </c:pt>
                <c:pt idx="23">
                  <c:v>391.53623865157613</c:v>
                </c:pt>
                <c:pt idx="24">
                  <c:v>384.70316990981894</c:v>
                </c:pt>
                <c:pt idx="25">
                  <c:v>375.30221929321021</c:v>
                </c:pt>
                <c:pt idx="26">
                  <c:v>361.94342212514312</c:v>
                </c:pt>
                <c:pt idx="27">
                  <c:v>339.26148322265703</c:v>
                </c:pt>
                <c:pt idx="28">
                  <c:v>307.21375411712916</c:v>
                </c:pt>
                <c:pt idx="29">
                  <c:v>293.85344229952875</c:v>
                </c:pt>
                <c:pt idx="30">
                  <c:v>301.58916920432102</c:v>
                </c:pt>
                <c:pt idx="31">
                  <c:v>309.13555318612998</c:v>
                </c:pt>
                <c:pt idx="32">
                  <c:v>316.50595876644547</c:v>
                </c:pt>
                <c:pt idx="33">
                  <c:v>323.71224545501036</c:v>
                </c:pt>
                <c:pt idx="34">
                  <c:v>330.76499512081136</c:v>
                </c:pt>
                <c:pt idx="35">
                  <c:v>337.67369698010361</c:v>
                </c:pt>
                <c:pt idx="36">
                  <c:v>344.44689948160385</c:v>
                </c:pt>
                <c:pt idx="37">
                  <c:v>351.09233605790314</c:v>
                </c:pt>
                <c:pt idx="38">
                  <c:v>357.61703004104902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'Q2.2 Choix pécharge rigide'!$W$20:$Z$20</c:f>
              <c:strCache>
                <c:ptCount val="1"/>
                <c:pt idx="0">
                  <c:v>800</c:v>
                </c:pt>
              </c:strCache>
            </c:strRef>
          </c:tx>
          <c:marker>
            <c:symbol val="none"/>
          </c:marker>
          <c:xVal>
            <c:numRef>
              <c:f>'Q2.2 Choix pécharge rigide'!$Y$28:$Y$66</c:f>
              <c:numCache>
                <c:formatCode>0</c:formatCode>
                <c:ptCount val="39"/>
                <c:pt idx="0">
                  <c:v>3666.1743739527401</c:v>
                </c:pt>
                <c:pt idx="1">
                  <c:v>3482.9186547299009</c:v>
                </c:pt>
                <c:pt idx="2">
                  <c:v>3302.8462658927169</c:v>
                </c:pt>
                <c:pt idx="3">
                  <c:v>3126.0131731411871</c:v>
                </c:pt>
                <c:pt idx="4">
                  <c:v>2952.4784276563305</c:v>
                </c:pt>
                <c:pt idx="5">
                  <c:v>2782.3044610220045</c:v>
                </c:pt>
                <c:pt idx="6">
                  <c:v>2615.5574212257675</c:v>
                </c:pt>
                <c:pt idx="7">
                  <c:v>2452.3075574067852</c:v>
                </c:pt>
                <c:pt idx="8">
                  <c:v>2292.6296628443479</c:v>
                </c:pt>
                <c:pt idx="9">
                  <c:v>2118.8033109527942</c:v>
                </c:pt>
                <c:pt idx="10">
                  <c:v>1927.8787357385308</c:v>
                </c:pt>
                <c:pt idx="11">
                  <c:v>1728.2299817095047</c:v>
                </c:pt>
                <c:pt idx="12">
                  <c:v>1522.468064836904</c:v>
                </c:pt>
                <c:pt idx="13">
                  <c:v>1312.1106533510658</c:v>
                </c:pt>
                <c:pt idx="14">
                  <c:v>1098.2134616081221</c:v>
                </c:pt>
                <c:pt idx="15">
                  <c:v>881.58808315782221</c:v>
                </c:pt>
                <c:pt idx="16">
                  <c:v>662.9020401695692</c:v>
                </c:pt>
                <c:pt idx="17">
                  <c:v>442.73315524036843</c:v>
                </c:pt>
                <c:pt idx="18">
                  <c:v>221.60301851635995</c:v>
                </c:pt>
                <c:pt idx="19">
                  <c:v>0</c:v>
                </c:pt>
                <c:pt idx="20">
                  <c:v>-221.60301851635995</c:v>
                </c:pt>
                <c:pt idx="21">
                  <c:v>-442.73315524036843</c:v>
                </c:pt>
                <c:pt idx="22">
                  <c:v>-662.9020401695692</c:v>
                </c:pt>
                <c:pt idx="23">
                  <c:v>-881.58808315782221</c:v>
                </c:pt>
                <c:pt idx="24">
                  <c:v>-1098.2134616081221</c:v>
                </c:pt>
                <c:pt idx="25">
                  <c:v>-1312.1106533510658</c:v>
                </c:pt>
                <c:pt idx="26">
                  <c:v>-1522.468064836904</c:v>
                </c:pt>
                <c:pt idx="27">
                  <c:v>-1728.2299817095047</c:v>
                </c:pt>
                <c:pt idx="28">
                  <c:v>-1927.8787357385308</c:v>
                </c:pt>
                <c:pt idx="29">
                  <c:v>-2118.8033109527942</c:v>
                </c:pt>
                <c:pt idx="30">
                  <c:v>-2292.6296628443479</c:v>
                </c:pt>
                <c:pt idx="31">
                  <c:v>-2452.3075574067852</c:v>
                </c:pt>
                <c:pt idx="32">
                  <c:v>-2615.5574212257675</c:v>
                </c:pt>
                <c:pt idx="33">
                  <c:v>-2782.3044610220045</c:v>
                </c:pt>
                <c:pt idx="34">
                  <c:v>-2952.4784276563305</c:v>
                </c:pt>
                <c:pt idx="35">
                  <c:v>-3126.0131731411871</c:v>
                </c:pt>
                <c:pt idx="36">
                  <c:v>-3302.8462658927169</c:v>
                </c:pt>
                <c:pt idx="37">
                  <c:v>-3482.9186547299009</c:v>
                </c:pt>
                <c:pt idx="38">
                  <c:v>-3666.1743739527401</c:v>
                </c:pt>
              </c:numCache>
            </c:numRef>
          </c:xVal>
          <c:yVal>
            <c:numRef>
              <c:f>'Q2.2 Choix pécharge rigide'!$Z$28:$Z$66</c:f>
              <c:numCache>
                <c:formatCode>0</c:formatCode>
                <c:ptCount val="39"/>
                <c:pt idx="0">
                  <c:v>369.64162852704931</c:v>
                </c:pt>
                <c:pt idx="1">
                  <c:v>363.32810806002317</c:v>
                </c:pt>
                <c:pt idx="2">
                  <c:v>356.90548158871388</c:v>
                </c:pt>
                <c:pt idx="3">
                  <c:v>350.36783823638643</c:v>
                </c:pt>
                <c:pt idx="4">
                  <c:v>343.70871211918256</c:v>
                </c:pt>
                <c:pt idx="5">
                  <c:v>336.92100643056301</c:v>
                </c:pt>
                <c:pt idx="6">
                  <c:v>329.99690361521925</c:v>
                </c:pt>
                <c:pt idx="7">
                  <c:v>322.92775838141961</c:v>
                </c:pt>
                <c:pt idx="8">
                  <c:v>333.50424645399107</c:v>
                </c:pt>
                <c:pt idx="9">
                  <c:v>364.75092710581703</c:v>
                </c:pt>
                <c:pt idx="10">
                  <c:v>390.57332924328944</c:v>
                </c:pt>
                <c:pt idx="11">
                  <c:v>405.41067090162687</c:v>
                </c:pt>
                <c:pt idx="12">
                  <c:v>416.11932835843891</c:v>
                </c:pt>
                <c:pt idx="13">
                  <c:v>424.25460322878189</c:v>
                </c:pt>
                <c:pt idx="14">
                  <c:v>430.52257019324361</c:v>
                </c:pt>
                <c:pt idx="15">
                  <c:v>435.31142143855288</c:v>
                </c:pt>
                <c:pt idx="16">
                  <c:v>438.85492791745378</c:v>
                </c:pt>
                <c:pt idx="17">
                  <c:v>441.29902165320925</c:v>
                </c:pt>
                <c:pt idx="18">
                  <c:v>442.73315524036843</c:v>
                </c:pt>
                <c:pt idx="19">
                  <c:v>443.20603703271991</c:v>
                </c:pt>
                <c:pt idx="20">
                  <c:v>442.73315524036843</c:v>
                </c:pt>
                <c:pt idx="21">
                  <c:v>441.29902165320925</c:v>
                </c:pt>
                <c:pt idx="22">
                  <c:v>438.85492791745378</c:v>
                </c:pt>
                <c:pt idx="23">
                  <c:v>435.31142143855288</c:v>
                </c:pt>
                <c:pt idx="24">
                  <c:v>430.52257019324361</c:v>
                </c:pt>
                <c:pt idx="25">
                  <c:v>424.25460322878189</c:v>
                </c:pt>
                <c:pt idx="26">
                  <c:v>416.11932835843891</c:v>
                </c:pt>
                <c:pt idx="27">
                  <c:v>405.41067090162687</c:v>
                </c:pt>
                <c:pt idx="28">
                  <c:v>390.57332924328944</c:v>
                </c:pt>
                <c:pt idx="29">
                  <c:v>364.75092710581703</c:v>
                </c:pt>
                <c:pt idx="30">
                  <c:v>333.50424645399107</c:v>
                </c:pt>
                <c:pt idx="31">
                  <c:v>322.92775838141961</c:v>
                </c:pt>
                <c:pt idx="32">
                  <c:v>329.99690361521925</c:v>
                </c:pt>
                <c:pt idx="33">
                  <c:v>336.92100643056301</c:v>
                </c:pt>
                <c:pt idx="34">
                  <c:v>343.70871211918256</c:v>
                </c:pt>
                <c:pt idx="35">
                  <c:v>350.36783823638643</c:v>
                </c:pt>
                <c:pt idx="36">
                  <c:v>356.90548158871388</c:v>
                </c:pt>
                <c:pt idx="37">
                  <c:v>363.32810806002317</c:v>
                </c:pt>
                <c:pt idx="38">
                  <c:v>369.64162852704931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82144"/>
        <c:axId val="117782720"/>
      </c:scatterChart>
      <c:valAx>
        <c:axId val="117782144"/>
        <c:scaling>
          <c:orientation val="minMax"/>
          <c:max val="2000"/>
          <c:min val="-2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Effort sur l'abre </a:t>
                </a:r>
                <a:r>
                  <a:rPr lang="en-US" b="0" i="1">
                    <a:latin typeface="Cambria Math" pitchFamily="18" charset="0"/>
                    <a:ea typeface="Cambria Math" pitchFamily="18" charset="0"/>
                  </a:rPr>
                  <a:t>F </a:t>
                </a:r>
                <a:r>
                  <a:rPr lang="en-US"/>
                  <a:t>[N]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in"/>
        <c:tickLblPos val="nextTo"/>
        <c:crossAx val="117782720"/>
        <c:crosses val="autoZero"/>
        <c:crossBetween val="midCat"/>
        <c:majorUnit val="500"/>
        <c:minorUnit val="100"/>
      </c:valAx>
      <c:valAx>
        <c:axId val="117782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Raideur</a:t>
                </a:r>
                <a:r>
                  <a:rPr lang="en-US" baseline="0"/>
                  <a:t> axiale de la broche </a:t>
                </a:r>
                <a:r>
                  <a:rPr lang="en-US" b="0" i="1" baseline="0">
                    <a:latin typeface="Cambria Math" pitchFamily="18" charset="0"/>
                    <a:ea typeface="Cambria Math" pitchFamily="18" charset="0"/>
                  </a:rPr>
                  <a:t>k</a:t>
                </a:r>
                <a:r>
                  <a:rPr lang="en-US" b="0" i="1" baseline="-25000">
                    <a:latin typeface="Cambria Math" pitchFamily="18" charset="0"/>
                    <a:ea typeface="Cambria Math" pitchFamily="18" charset="0"/>
                  </a:rPr>
                  <a:t>br</a:t>
                </a:r>
                <a:r>
                  <a:rPr lang="en-US" baseline="0"/>
                  <a:t> [N/µm]</a:t>
                </a:r>
                <a:endParaRPr lang="en-US"/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17782144"/>
        <c:crossesAt val="-2000"/>
        <c:crossBetween val="midCat"/>
      </c:valAx>
    </c:plotArea>
    <c:legend>
      <c:legendPos val="r"/>
      <c:layout>
        <c:manualLayout>
          <c:xMode val="edge"/>
          <c:yMode val="edge"/>
          <c:x val="0.83548744125582852"/>
          <c:y val="0.26053117277192106"/>
          <c:w val="0.12561413242398234"/>
          <c:h val="0.47893765445615794"/>
        </c:manualLayout>
      </c:layout>
      <c:overlay val="0"/>
      <c:spPr>
        <a:ln>
          <a:solidFill>
            <a:schemeClr val="accent1"/>
          </a:solidFill>
        </a:ln>
        <a:effectLst>
          <a:outerShdw blurRad="50800" dist="50800" dir="5400000" algn="ctr" rotWithShape="0">
            <a:srgbClr val="0070C0"/>
          </a:outerShdw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0"/>
          <c:tx>
            <c:v>u=f(F)</c:v>
          </c:tx>
          <c:marker>
            <c:symbol val="none"/>
          </c:marker>
          <c:xVal>
            <c:numRef>
              <c:f>'Q2.2 Choix pécharge rigide'!$Q$27:$Q$67</c:f>
              <c:numCache>
                <c:formatCode>0</c:formatCode>
                <c:ptCount val="41"/>
                <c:pt idx="0">
                  <c:v>3124.3540642180915</c:v>
                </c:pt>
                <c:pt idx="1">
                  <c:v>2950.85085012639</c:v>
                </c:pt>
                <c:pt idx="2">
                  <c:v>2780.709023371991</c:v>
                </c:pt>
                <c:pt idx="3">
                  <c:v>2613.9947688958473</c:v>
                </c:pt>
                <c:pt idx="4">
                  <c:v>2450.7783766960974</c:v>
                </c:pt>
                <c:pt idx="5">
                  <c:v>2291.1346854207991</c:v>
                </c:pt>
                <c:pt idx="6">
                  <c:v>2135.143596184776</c:v>
                </c:pt>
                <c:pt idx="7">
                  <c:v>1982.8906715950468</c:v>
                </c:pt>
                <c:pt idx="8">
                  <c:v>1834.4678390746672</c:v>
                </c:pt>
                <c:pt idx="9">
                  <c:v>1689.9742230809698</c:v>
                </c:pt>
                <c:pt idx="10">
                  <c:v>1549.5171383022528</c:v>
                </c:pt>
                <c:pt idx="11">
                  <c:v>1413.2132862606359</c:v>
                </c:pt>
                <c:pt idx="12">
                  <c:v>1281.1902122822523</c:v>
                </c:pt>
                <c:pt idx="13">
                  <c:v>1153.5881006114837</c:v>
                </c:pt>
                <c:pt idx="14">
                  <c:v>1013.0533203069033</c:v>
                </c:pt>
                <c:pt idx="15">
                  <c:v>856.27890536484608</c:v>
                </c:pt>
                <c:pt idx="16">
                  <c:v>691.85985533014809</c:v>
                </c:pt>
                <c:pt idx="17">
                  <c:v>522.54582062100826</c:v>
                </c:pt>
                <c:pt idx="18">
                  <c:v>350.00666865948813</c:v>
                </c:pt>
                <c:pt idx="19">
                  <c:v>175.47953161921299</c:v>
                </c:pt>
                <c:pt idx="20">
                  <c:v>0</c:v>
                </c:pt>
                <c:pt idx="21">
                  <c:v>-175.47953161921299</c:v>
                </c:pt>
                <c:pt idx="22">
                  <c:v>-350.00666865948813</c:v>
                </c:pt>
                <c:pt idx="23">
                  <c:v>-522.54582062100826</c:v>
                </c:pt>
                <c:pt idx="24">
                  <c:v>-691.85985533014809</c:v>
                </c:pt>
                <c:pt idx="25">
                  <c:v>-856.27890536484608</c:v>
                </c:pt>
                <c:pt idx="26">
                  <c:v>-1013.0533203069033</c:v>
                </c:pt>
                <c:pt idx="27">
                  <c:v>-1153.5881006114837</c:v>
                </c:pt>
                <c:pt idx="28">
                  <c:v>-1281.1902122822523</c:v>
                </c:pt>
                <c:pt idx="29">
                  <c:v>-1413.2132862606359</c:v>
                </c:pt>
                <c:pt idx="30">
                  <c:v>-1549.5171383022528</c:v>
                </c:pt>
                <c:pt idx="31">
                  <c:v>-1689.9742230809698</c:v>
                </c:pt>
                <c:pt idx="32">
                  <c:v>-1834.4678390746672</c:v>
                </c:pt>
                <c:pt idx="33">
                  <c:v>-1982.8906715950468</c:v>
                </c:pt>
                <c:pt idx="34">
                  <c:v>-2135.143596184776</c:v>
                </c:pt>
                <c:pt idx="35">
                  <c:v>-2291.1346854207991</c:v>
                </c:pt>
                <c:pt idx="36">
                  <c:v>-2450.7783766960974</c:v>
                </c:pt>
                <c:pt idx="37">
                  <c:v>-2613.9947688958473</c:v>
                </c:pt>
                <c:pt idx="38">
                  <c:v>-2780.709023371991</c:v>
                </c:pt>
                <c:pt idx="39">
                  <c:v>-2950.85085012639</c:v>
                </c:pt>
                <c:pt idx="40">
                  <c:v>-3124.3540642180915</c:v>
                </c:pt>
              </c:numCache>
            </c:numRef>
          </c:xVal>
          <c:yVal>
            <c:numRef>
              <c:f>'Q2.2 Choix pécharge rigide'!$B$27:$B$67</c:f>
              <c:numCache>
                <c:formatCode>0\.0</c:formatCode>
                <c:ptCount val="41"/>
                <c:pt idx="0">
                  <c:v>10</c:v>
                </c:pt>
                <c:pt idx="1">
                  <c:v>9.5</c:v>
                </c:pt>
                <c:pt idx="2">
                  <c:v>9</c:v>
                </c:pt>
                <c:pt idx="3">
                  <c:v>8.5</c:v>
                </c:pt>
                <c:pt idx="4">
                  <c:v>8</c:v>
                </c:pt>
                <c:pt idx="5">
                  <c:v>7.5</c:v>
                </c:pt>
                <c:pt idx="6">
                  <c:v>7</c:v>
                </c:pt>
                <c:pt idx="7">
                  <c:v>6.5</c:v>
                </c:pt>
                <c:pt idx="8">
                  <c:v>6</c:v>
                </c:pt>
                <c:pt idx="9">
                  <c:v>5.5</c:v>
                </c:pt>
                <c:pt idx="10">
                  <c:v>5</c:v>
                </c:pt>
                <c:pt idx="11">
                  <c:v>4.5</c:v>
                </c:pt>
                <c:pt idx="12">
                  <c:v>4</c:v>
                </c:pt>
                <c:pt idx="13">
                  <c:v>3.5</c:v>
                </c:pt>
                <c:pt idx="14">
                  <c:v>3</c:v>
                </c:pt>
                <c:pt idx="15">
                  <c:v>2.5</c:v>
                </c:pt>
                <c:pt idx="16">
                  <c:v>2</c:v>
                </c:pt>
                <c:pt idx="17">
                  <c:v>1.5</c:v>
                </c:pt>
                <c:pt idx="18">
                  <c:v>1</c:v>
                </c:pt>
                <c:pt idx="19">
                  <c:v>0.5</c:v>
                </c:pt>
                <c:pt idx="20">
                  <c:v>0</c:v>
                </c:pt>
                <c:pt idx="21">
                  <c:v>-0.5</c:v>
                </c:pt>
                <c:pt idx="22">
                  <c:v>-1</c:v>
                </c:pt>
                <c:pt idx="23">
                  <c:v>-1.5</c:v>
                </c:pt>
                <c:pt idx="24">
                  <c:v>-2</c:v>
                </c:pt>
                <c:pt idx="25">
                  <c:v>-2.5</c:v>
                </c:pt>
                <c:pt idx="26">
                  <c:v>-3</c:v>
                </c:pt>
                <c:pt idx="27">
                  <c:v>-3.5</c:v>
                </c:pt>
                <c:pt idx="28">
                  <c:v>-4</c:v>
                </c:pt>
                <c:pt idx="29">
                  <c:v>-4.5</c:v>
                </c:pt>
                <c:pt idx="30">
                  <c:v>-5</c:v>
                </c:pt>
                <c:pt idx="31">
                  <c:v>-5.5</c:v>
                </c:pt>
                <c:pt idx="32">
                  <c:v>-6</c:v>
                </c:pt>
                <c:pt idx="33">
                  <c:v>-6.5</c:v>
                </c:pt>
                <c:pt idx="34">
                  <c:v>-7</c:v>
                </c:pt>
                <c:pt idx="35">
                  <c:v>-7.5</c:v>
                </c:pt>
                <c:pt idx="36">
                  <c:v>-8</c:v>
                </c:pt>
                <c:pt idx="37">
                  <c:v>-8.5</c:v>
                </c:pt>
                <c:pt idx="38">
                  <c:v>-9</c:v>
                </c:pt>
                <c:pt idx="39">
                  <c:v>-9.5</c:v>
                </c:pt>
                <c:pt idx="40">
                  <c:v>-10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16320"/>
        <c:axId val="160416896"/>
      </c:scatterChart>
      <c:valAx>
        <c:axId val="1604163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Effort sur l'arbre </a:t>
                </a:r>
                <a:r>
                  <a:rPr lang="en-US" b="0" i="1">
                    <a:latin typeface="Cambria Math" pitchFamily="18" charset="0"/>
                    <a:ea typeface="Cambria Math" pitchFamily="18" charset="0"/>
                  </a:rPr>
                  <a:t>F </a:t>
                </a:r>
                <a:r>
                  <a:rPr lang="en-US"/>
                  <a:t>[N]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in"/>
        <c:tickLblPos val="nextTo"/>
        <c:crossAx val="160416896"/>
        <c:crosses val="autoZero"/>
        <c:crossBetween val="midCat"/>
      </c:valAx>
      <c:valAx>
        <c:axId val="160416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Déplacement de l'arnre u [µm]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7777777777777779E-3"/>
              <c:y val="0.18201113488140022"/>
            </c:manualLayout>
          </c:layout>
          <c:overlay val="0"/>
        </c:title>
        <c:numFmt formatCode="0\.0" sourceLinked="1"/>
        <c:majorTickMark val="out"/>
        <c:minorTickMark val="none"/>
        <c:tickLblPos val="nextTo"/>
        <c:crossAx val="160416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6955380577426"/>
          <c:y val="4.8971423669394096E-2"/>
          <c:w val="0.74517344706911637"/>
          <c:h val="0.83544237412872913"/>
        </c:manualLayout>
      </c:layout>
      <c:scatterChart>
        <c:scatterStyle val="smoothMarker"/>
        <c:varyColors val="0"/>
        <c:ser>
          <c:idx val="0"/>
          <c:order val="0"/>
          <c:tx>
            <c:v>F1</c:v>
          </c:tx>
          <c:marker>
            <c:symbol val="none"/>
          </c:marker>
          <c:xVal>
            <c:numRef>
              <c:f>'Q2.2 Choix pécharge rigide'!$B$27:$B$67</c:f>
              <c:numCache>
                <c:formatCode>0\.0</c:formatCode>
                <c:ptCount val="41"/>
                <c:pt idx="0">
                  <c:v>10</c:v>
                </c:pt>
                <c:pt idx="1">
                  <c:v>9.5</c:v>
                </c:pt>
                <c:pt idx="2">
                  <c:v>9</c:v>
                </c:pt>
                <c:pt idx="3">
                  <c:v>8.5</c:v>
                </c:pt>
                <c:pt idx="4">
                  <c:v>8</c:v>
                </c:pt>
                <c:pt idx="5">
                  <c:v>7.5</c:v>
                </c:pt>
                <c:pt idx="6">
                  <c:v>7</c:v>
                </c:pt>
                <c:pt idx="7">
                  <c:v>6.5</c:v>
                </c:pt>
                <c:pt idx="8">
                  <c:v>6</c:v>
                </c:pt>
                <c:pt idx="9">
                  <c:v>5.5</c:v>
                </c:pt>
                <c:pt idx="10">
                  <c:v>5</c:v>
                </c:pt>
                <c:pt idx="11">
                  <c:v>4.5</c:v>
                </c:pt>
                <c:pt idx="12">
                  <c:v>4</c:v>
                </c:pt>
                <c:pt idx="13">
                  <c:v>3.5</c:v>
                </c:pt>
                <c:pt idx="14">
                  <c:v>3</c:v>
                </c:pt>
                <c:pt idx="15">
                  <c:v>2.5</c:v>
                </c:pt>
                <c:pt idx="16">
                  <c:v>2</c:v>
                </c:pt>
                <c:pt idx="17">
                  <c:v>1.5</c:v>
                </c:pt>
                <c:pt idx="18">
                  <c:v>1</c:v>
                </c:pt>
                <c:pt idx="19">
                  <c:v>0.5</c:v>
                </c:pt>
                <c:pt idx="20">
                  <c:v>0</c:v>
                </c:pt>
                <c:pt idx="21">
                  <c:v>-0.5</c:v>
                </c:pt>
                <c:pt idx="22">
                  <c:v>-1</c:v>
                </c:pt>
                <c:pt idx="23">
                  <c:v>-1.5</c:v>
                </c:pt>
                <c:pt idx="24">
                  <c:v>-2</c:v>
                </c:pt>
                <c:pt idx="25">
                  <c:v>-2.5</c:v>
                </c:pt>
                <c:pt idx="26">
                  <c:v>-3</c:v>
                </c:pt>
                <c:pt idx="27">
                  <c:v>-3.5</c:v>
                </c:pt>
                <c:pt idx="28">
                  <c:v>-4</c:v>
                </c:pt>
                <c:pt idx="29">
                  <c:v>-4.5</c:v>
                </c:pt>
                <c:pt idx="30">
                  <c:v>-5</c:v>
                </c:pt>
                <c:pt idx="31">
                  <c:v>-5.5</c:v>
                </c:pt>
                <c:pt idx="32">
                  <c:v>-6</c:v>
                </c:pt>
                <c:pt idx="33">
                  <c:v>-6.5</c:v>
                </c:pt>
                <c:pt idx="34">
                  <c:v>-7</c:v>
                </c:pt>
                <c:pt idx="35">
                  <c:v>-7.5</c:v>
                </c:pt>
                <c:pt idx="36">
                  <c:v>-8</c:v>
                </c:pt>
                <c:pt idx="37">
                  <c:v>-8.5</c:v>
                </c:pt>
                <c:pt idx="38">
                  <c:v>-9</c:v>
                </c:pt>
                <c:pt idx="39">
                  <c:v>-9.5</c:v>
                </c:pt>
                <c:pt idx="40">
                  <c:v>-10</c:v>
                </c:pt>
              </c:numCache>
            </c:numRef>
          </c:xVal>
          <c:yVal>
            <c:numRef>
              <c:f>'Q2.2 Choix pécharge rigide'!$O$27:$O$67</c:f>
              <c:numCache>
                <c:formatCode>0</c:formatCode>
                <c:ptCount val="41"/>
                <c:pt idx="0">
                  <c:v>3124.3540642180915</c:v>
                </c:pt>
                <c:pt idx="1">
                  <c:v>2950.85085012639</c:v>
                </c:pt>
                <c:pt idx="2">
                  <c:v>2780.709023371991</c:v>
                </c:pt>
                <c:pt idx="3">
                  <c:v>2613.9947688958473</c:v>
                </c:pt>
                <c:pt idx="4">
                  <c:v>2450.7783766960974</c:v>
                </c:pt>
                <c:pt idx="5">
                  <c:v>2291.1346854207991</c:v>
                </c:pt>
                <c:pt idx="6">
                  <c:v>2135.143596184776</c:v>
                </c:pt>
                <c:pt idx="7">
                  <c:v>1982.8906715950468</c:v>
                </c:pt>
                <c:pt idx="8">
                  <c:v>1834.4678390746672</c:v>
                </c:pt>
                <c:pt idx="9">
                  <c:v>1689.9742230809698</c:v>
                </c:pt>
                <c:pt idx="10">
                  <c:v>1549.5171383022528</c:v>
                </c:pt>
                <c:pt idx="11">
                  <c:v>1413.2132862606359</c:v>
                </c:pt>
                <c:pt idx="12">
                  <c:v>1281.1902122822523</c:v>
                </c:pt>
                <c:pt idx="13">
                  <c:v>1153.5881006114837</c:v>
                </c:pt>
                <c:pt idx="14">
                  <c:v>1030.5620159037899</c:v>
                </c:pt>
                <c:pt idx="15">
                  <c:v>912.28474498752587</c:v>
                </c:pt>
                <c:pt idx="16">
                  <c:v>798.95046313475757</c:v>
                </c:pt>
                <c:pt idx="17">
                  <c:v>690.77956096349851</c:v>
                </c:pt>
                <c:pt idx="18">
                  <c:v>588.02515270101901</c:v>
                </c:pt>
                <c:pt idx="19">
                  <c:v>490.98210464152783</c:v>
                </c:pt>
                <c:pt idx="20">
                  <c:v>400.00000000000023</c:v>
                </c:pt>
                <c:pt idx="21">
                  <c:v>315.50257302231483</c:v>
                </c:pt>
                <c:pt idx="22">
                  <c:v>238.01848404153085</c:v>
                </c:pt>
                <c:pt idx="23">
                  <c:v>168.23374034249025</c:v>
                </c:pt>
                <c:pt idx="24">
                  <c:v>107.09060780460948</c:v>
                </c:pt>
                <c:pt idx="25">
                  <c:v>56.005839622679758</c:v>
                </c:pt>
                <c:pt idx="26">
                  <c:v>17.508695596886565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F2</c:v>
          </c:tx>
          <c:marker>
            <c:symbol val="none"/>
          </c:marker>
          <c:xVal>
            <c:numRef>
              <c:f>'Q2.2 Choix pécharge rigide'!$B$27:$B$67</c:f>
              <c:numCache>
                <c:formatCode>0\.0</c:formatCode>
                <c:ptCount val="41"/>
                <c:pt idx="0">
                  <c:v>10</c:v>
                </c:pt>
                <c:pt idx="1">
                  <c:v>9.5</c:v>
                </c:pt>
                <c:pt idx="2">
                  <c:v>9</c:v>
                </c:pt>
                <c:pt idx="3">
                  <c:v>8.5</c:v>
                </c:pt>
                <c:pt idx="4">
                  <c:v>8</c:v>
                </c:pt>
                <c:pt idx="5">
                  <c:v>7.5</c:v>
                </c:pt>
                <c:pt idx="6">
                  <c:v>7</c:v>
                </c:pt>
                <c:pt idx="7">
                  <c:v>6.5</c:v>
                </c:pt>
                <c:pt idx="8">
                  <c:v>6</c:v>
                </c:pt>
                <c:pt idx="9">
                  <c:v>5.5</c:v>
                </c:pt>
                <c:pt idx="10">
                  <c:v>5</c:v>
                </c:pt>
                <c:pt idx="11">
                  <c:v>4.5</c:v>
                </c:pt>
                <c:pt idx="12">
                  <c:v>4</c:v>
                </c:pt>
                <c:pt idx="13">
                  <c:v>3.5</c:v>
                </c:pt>
                <c:pt idx="14">
                  <c:v>3</c:v>
                </c:pt>
                <c:pt idx="15">
                  <c:v>2.5</c:v>
                </c:pt>
                <c:pt idx="16">
                  <c:v>2</c:v>
                </c:pt>
                <c:pt idx="17">
                  <c:v>1.5</c:v>
                </c:pt>
                <c:pt idx="18">
                  <c:v>1</c:v>
                </c:pt>
                <c:pt idx="19">
                  <c:v>0.5</c:v>
                </c:pt>
                <c:pt idx="20">
                  <c:v>0</c:v>
                </c:pt>
                <c:pt idx="21">
                  <c:v>-0.5</c:v>
                </c:pt>
                <c:pt idx="22">
                  <c:v>-1</c:v>
                </c:pt>
                <c:pt idx="23">
                  <c:v>-1.5</c:v>
                </c:pt>
                <c:pt idx="24">
                  <c:v>-2</c:v>
                </c:pt>
                <c:pt idx="25">
                  <c:v>-2.5</c:v>
                </c:pt>
                <c:pt idx="26">
                  <c:v>-3</c:v>
                </c:pt>
                <c:pt idx="27">
                  <c:v>-3.5</c:v>
                </c:pt>
                <c:pt idx="28">
                  <c:v>-4</c:v>
                </c:pt>
                <c:pt idx="29">
                  <c:v>-4.5</c:v>
                </c:pt>
                <c:pt idx="30">
                  <c:v>-5</c:v>
                </c:pt>
                <c:pt idx="31">
                  <c:v>-5.5</c:v>
                </c:pt>
                <c:pt idx="32">
                  <c:v>-6</c:v>
                </c:pt>
                <c:pt idx="33">
                  <c:v>-6.5</c:v>
                </c:pt>
                <c:pt idx="34">
                  <c:v>-7</c:v>
                </c:pt>
                <c:pt idx="35">
                  <c:v>-7.5</c:v>
                </c:pt>
                <c:pt idx="36">
                  <c:v>-8</c:v>
                </c:pt>
                <c:pt idx="37">
                  <c:v>-8.5</c:v>
                </c:pt>
                <c:pt idx="38">
                  <c:v>-9</c:v>
                </c:pt>
                <c:pt idx="39">
                  <c:v>-9.5</c:v>
                </c:pt>
                <c:pt idx="40">
                  <c:v>-10</c:v>
                </c:pt>
              </c:numCache>
            </c:numRef>
          </c:xVal>
          <c:yVal>
            <c:numRef>
              <c:f>'Q2.2 Choix pécharge rigide'!$P$27:$P$67</c:f>
              <c:numCache>
                <c:formatCode>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17.508695596886565</c:v>
                </c:pt>
                <c:pt idx="15">
                  <c:v>56.005839622679758</c:v>
                </c:pt>
                <c:pt idx="16">
                  <c:v>107.09060780460948</c:v>
                </c:pt>
                <c:pt idx="17">
                  <c:v>168.23374034249025</c:v>
                </c:pt>
                <c:pt idx="18">
                  <c:v>238.01848404153085</c:v>
                </c:pt>
                <c:pt idx="19">
                  <c:v>315.50257302231483</c:v>
                </c:pt>
                <c:pt idx="20">
                  <c:v>400.00000000000023</c:v>
                </c:pt>
                <c:pt idx="21">
                  <c:v>490.98210464152783</c:v>
                </c:pt>
                <c:pt idx="22">
                  <c:v>588.02515270101901</c:v>
                </c:pt>
                <c:pt idx="23">
                  <c:v>690.77956096349851</c:v>
                </c:pt>
                <c:pt idx="24">
                  <c:v>798.95046313475757</c:v>
                </c:pt>
                <c:pt idx="25">
                  <c:v>912.28474498752587</c:v>
                </c:pt>
                <c:pt idx="26">
                  <c:v>1030.5620159037899</c:v>
                </c:pt>
                <c:pt idx="27">
                  <c:v>1153.5881006114837</c:v>
                </c:pt>
                <c:pt idx="28">
                  <c:v>1281.1902122822523</c:v>
                </c:pt>
                <c:pt idx="29">
                  <c:v>1413.2132862606359</c:v>
                </c:pt>
                <c:pt idx="30">
                  <c:v>1549.5171383022528</c:v>
                </c:pt>
                <c:pt idx="31">
                  <c:v>1689.9742230809698</c:v>
                </c:pt>
                <c:pt idx="32">
                  <c:v>1834.4678390746672</c:v>
                </c:pt>
                <c:pt idx="33">
                  <c:v>1982.8906715950468</c:v>
                </c:pt>
                <c:pt idx="34">
                  <c:v>2135.143596184776</c:v>
                </c:pt>
                <c:pt idx="35">
                  <c:v>2291.1346854207991</c:v>
                </c:pt>
                <c:pt idx="36">
                  <c:v>2450.7783766960974</c:v>
                </c:pt>
                <c:pt idx="37">
                  <c:v>2613.9947688958473</c:v>
                </c:pt>
                <c:pt idx="38">
                  <c:v>2780.709023371991</c:v>
                </c:pt>
                <c:pt idx="39">
                  <c:v>2950.85085012639</c:v>
                </c:pt>
                <c:pt idx="40">
                  <c:v>3124.3540642180915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18624"/>
        <c:axId val="160419200"/>
      </c:scatterChart>
      <c:valAx>
        <c:axId val="160418624"/>
        <c:scaling>
          <c:orientation val="minMax"/>
          <c:max val="10"/>
          <c:min val="-1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Effort sur l'abre </a:t>
                </a:r>
                <a:r>
                  <a:rPr lang="en-US" b="0" i="1">
                    <a:latin typeface="Cambria Math" pitchFamily="18" charset="0"/>
                    <a:ea typeface="Cambria Math" pitchFamily="18" charset="0"/>
                  </a:rPr>
                  <a:t>F </a:t>
                </a:r>
                <a:r>
                  <a:rPr lang="en-US"/>
                  <a:t>[N]</a:t>
                </a:r>
              </a:p>
            </c:rich>
          </c:tx>
          <c:layout/>
          <c:overlay val="0"/>
        </c:title>
        <c:numFmt formatCode="0\.0" sourceLinked="1"/>
        <c:majorTickMark val="out"/>
        <c:minorTickMark val="in"/>
        <c:tickLblPos val="nextTo"/>
        <c:crossAx val="160419200"/>
        <c:crosses val="autoZero"/>
        <c:crossBetween val="midCat"/>
      </c:valAx>
      <c:valAx>
        <c:axId val="160419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Efforts sur</a:t>
                </a:r>
                <a:r>
                  <a:rPr lang="en-US" baseline="0"/>
                  <a:t> le palier droit et gauche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444444444444445E-2"/>
              <c:y val="0.1011002437769838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60418624"/>
        <c:crosses val="autoZero"/>
        <c:crossBetween val="midCat"/>
      </c:valAx>
    </c:plotArea>
    <c:legend>
      <c:legendPos val="r"/>
      <c:layout/>
      <c:overlay val="0"/>
      <c:spPr>
        <a:ln>
          <a:solidFill>
            <a:schemeClr val="accent1"/>
          </a:solidFill>
        </a:ln>
        <a:effectLst>
          <a:outerShdw blurRad="50800" dist="50800" dir="5400000" algn="ctr" rotWithShape="0">
            <a:srgbClr val="0070C0"/>
          </a:outerShdw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7462817147858"/>
          <c:y val="4.4368868097002183E-2"/>
          <c:w val="0.6399698162729659"/>
          <c:h val="0.7875806062337690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'Q3.2 Choix précharge élastique'!$C$22</c:f>
              <c:strCache>
                <c:ptCount val="1"/>
                <c:pt idx="0">
                  <c:v>900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'Q3.2 Choix précharge élastique'!$E$30:$E$109</c:f>
              <c:numCache>
                <c:formatCode>0</c:formatCode>
                <c:ptCount val="80"/>
                <c:pt idx="0">
                  <c:v>5565.2232278088823</c:v>
                </c:pt>
                <c:pt idx="1">
                  <c:v>5213.5200611103446</c:v>
                </c:pt>
                <c:pt idx="2">
                  <c:v>4868.4690822487955</c:v>
                </c:pt>
                <c:pt idx="3">
                  <c:v>4530.1984212265197</c:v>
                </c:pt>
                <c:pt idx="4">
                  <c:v>4198.8439751228971</c:v>
                </c:pt>
                <c:pt idx="5">
                  <c:v>3874.5502275693625</c:v>
                </c:pt>
                <c:pt idx="6">
                  <c:v>3557.4711947494325</c:v>
                </c:pt>
                <c:pt idx="7">
                  <c:v>3247.7715242238437</c:v>
                </c:pt>
                <c:pt idx="8">
                  <c:v>2945.6277798899505</c:v>
                </c:pt>
                <c:pt idx="9">
                  <c:v>2651.2299557189635</c:v>
                </c:pt>
                <c:pt idx="10">
                  <c:v>2364.7832735055231</c:v>
                </c:pt>
                <c:pt idx="11">
                  <c:v>2086.5103371056466</c:v>
                </c:pt>
                <c:pt idx="12">
                  <c:v>1816.6537396268591</c:v>
                </c:pt>
                <c:pt idx="13">
                  <c:v>1555.479254019725</c:v>
                </c:pt>
                <c:pt idx="14">
                  <c:v>1303.2797866404176</c:v>
                </c:pt>
                <c:pt idx="15">
                  <c:v>1060.3803459734629</c:v>
                </c:pt>
                <c:pt idx="16">
                  <c:v>827.14438884309766</c:v>
                </c:pt>
                <c:pt idx="17">
                  <c:v>603.98207844371382</c:v>
                </c:pt>
                <c:pt idx="18">
                  <c:v>391.3612663576921</c:v>
                </c:pt>
                <c:pt idx="19">
                  <c:v>189.82247760962969</c:v>
                </c:pt>
                <c:pt idx="20">
                  <c:v>3.979039320256561E-12</c:v>
                </c:pt>
                <c:pt idx="21">
                  <c:v>-177.34728877719283</c:v>
                </c:pt>
                <c:pt idx="22">
                  <c:v>-341.28866024441083</c:v>
                </c:pt>
                <c:pt idx="23">
                  <c:v>-490.64445366581924</c:v>
                </c:pt>
                <c:pt idx="24">
                  <c:v>-623.84933841449038</c:v>
                </c:pt>
                <c:pt idx="25">
                  <c:v>-738.67833539410458</c:v>
                </c:pt>
                <c:pt idx="26">
                  <c:v>-831.57828537629302</c:v>
                </c:pt>
                <c:pt idx="27">
                  <c:v>-895.21001203377045</c:v>
                </c:pt>
                <c:pt idx="28">
                  <c:v>-908</c:v>
                </c:pt>
                <c:pt idx="29">
                  <c:v>-909</c:v>
                </c:pt>
                <c:pt idx="30">
                  <c:v>-910</c:v>
                </c:pt>
                <c:pt idx="31">
                  <c:v>-911</c:v>
                </c:pt>
                <c:pt idx="32">
                  <c:v>-912</c:v>
                </c:pt>
                <c:pt idx="33">
                  <c:v>-913</c:v>
                </c:pt>
                <c:pt idx="34">
                  <c:v>-914</c:v>
                </c:pt>
                <c:pt idx="35">
                  <c:v>-915</c:v>
                </c:pt>
                <c:pt idx="36">
                  <c:v>-916</c:v>
                </c:pt>
                <c:pt idx="37">
                  <c:v>-917</c:v>
                </c:pt>
                <c:pt idx="38">
                  <c:v>-918</c:v>
                </c:pt>
                <c:pt idx="39">
                  <c:v>-919</c:v>
                </c:pt>
                <c:pt idx="40">
                  <c:v>-920</c:v>
                </c:pt>
                <c:pt idx="41">
                  <c:v>-921</c:v>
                </c:pt>
                <c:pt idx="42">
                  <c:v>-922</c:v>
                </c:pt>
                <c:pt idx="43">
                  <c:v>-923</c:v>
                </c:pt>
                <c:pt idx="44">
                  <c:v>-924</c:v>
                </c:pt>
                <c:pt idx="45">
                  <c:v>-925</c:v>
                </c:pt>
                <c:pt idx="46">
                  <c:v>-926</c:v>
                </c:pt>
                <c:pt idx="47">
                  <c:v>-927</c:v>
                </c:pt>
                <c:pt idx="48">
                  <c:v>-928</c:v>
                </c:pt>
                <c:pt idx="49">
                  <c:v>-929</c:v>
                </c:pt>
                <c:pt idx="50">
                  <c:v>-930</c:v>
                </c:pt>
                <c:pt idx="51">
                  <c:v>-931</c:v>
                </c:pt>
                <c:pt idx="52">
                  <c:v>-932</c:v>
                </c:pt>
                <c:pt idx="53">
                  <c:v>-933</c:v>
                </c:pt>
                <c:pt idx="54">
                  <c:v>-934</c:v>
                </c:pt>
                <c:pt idx="55">
                  <c:v>-935</c:v>
                </c:pt>
                <c:pt idx="56">
                  <c:v>-936</c:v>
                </c:pt>
                <c:pt idx="57">
                  <c:v>-937</c:v>
                </c:pt>
                <c:pt idx="58">
                  <c:v>-938</c:v>
                </c:pt>
                <c:pt idx="59">
                  <c:v>-939</c:v>
                </c:pt>
                <c:pt idx="60">
                  <c:v>-940</c:v>
                </c:pt>
                <c:pt idx="61">
                  <c:v>-941</c:v>
                </c:pt>
                <c:pt idx="62">
                  <c:v>-942</c:v>
                </c:pt>
                <c:pt idx="63">
                  <c:v>-943</c:v>
                </c:pt>
                <c:pt idx="64">
                  <c:v>-944</c:v>
                </c:pt>
                <c:pt idx="65">
                  <c:v>-945</c:v>
                </c:pt>
                <c:pt idx="66">
                  <c:v>-946</c:v>
                </c:pt>
                <c:pt idx="67">
                  <c:v>-947</c:v>
                </c:pt>
                <c:pt idx="68">
                  <c:v>-948</c:v>
                </c:pt>
                <c:pt idx="69">
                  <c:v>-949</c:v>
                </c:pt>
                <c:pt idx="70">
                  <c:v>-950</c:v>
                </c:pt>
                <c:pt idx="71">
                  <c:v>-951</c:v>
                </c:pt>
                <c:pt idx="72">
                  <c:v>-952</c:v>
                </c:pt>
                <c:pt idx="73">
                  <c:v>-953</c:v>
                </c:pt>
                <c:pt idx="74">
                  <c:v>-954</c:v>
                </c:pt>
                <c:pt idx="75">
                  <c:v>-955</c:v>
                </c:pt>
                <c:pt idx="76">
                  <c:v>-956</c:v>
                </c:pt>
                <c:pt idx="77">
                  <c:v>-957</c:v>
                </c:pt>
                <c:pt idx="78">
                  <c:v>-958</c:v>
                </c:pt>
                <c:pt idx="79">
                  <c:v>-959</c:v>
                </c:pt>
              </c:numCache>
            </c:numRef>
          </c:xVal>
          <c:yVal>
            <c:numRef>
              <c:f>'Q3.2 Choix précharge élastique'!$F$31:$F$109</c:f>
              <c:numCache>
                <c:formatCode>0</c:formatCode>
                <c:ptCount val="79"/>
                <c:pt idx="0">
                  <c:v>696.75414556008673</c:v>
                </c:pt>
                <c:pt idx="1">
                  <c:v>683.3216398838249</c:v>
                </c:pt>
                <c:pt idx="2">
                  <c:v>669.62510712589847</c:v>
                </c:pt>
                <c:pt idx="3">
                  <c:v>655.64819365715721</c:v>
                </c:pt>
                <c:pt idx="4">
                  <c:v>641.37278037346459</c:v>
                </c:pt>
                <c:pt idx="5">
                  <c:v>626.77870334551881</c:v>
                </c:pt>
                <c:pt idx="6">
                  <c:v>611.84341485948198</c:v>
                </c:pt>
                <c:pt idx="7">
                  <c:v>596.54156850488016</c:v>
                </c:pt>
                <c:pt idx="8">
                  <c:v>580.8445063844274</c:v>
                </c:pt>
                <c:pt idx="9">
                  <c:v>564.71961861331692</c:v>
                </c:pt>
                <c:pt idx="10">
                  <c:v>548.12953387866401</c:v>
                </c:pt>
                <c:pt idx="11">
                  <c:v>531.03108308592164</c:v>
                </c:pt>
                <c:pt idx="12">
                  <c:v>513.37395298644151</c:v>
                </c:pt>
                <c:pt idx="13">
                  <c:v>495.09890804626207</c:v>
                </c:pt>
                <c:pt idx="14">
                  <c:v>476.13539779731991</c:v>
                </c:pt>
                <c:pt idx="15">
                  <c:v>456.39826752974909</c:v>
                </c:pt>
                <c:pt idx="16">
                  <c:v>435.78312248540556</c:v>
                </c:pt>
                <c:pt idx="17">
                  <c:v>414.15960083408413</c:v>
                </c:pt>
                <c:pt idx="18">
                  <c:v>391.36126635768812</c:v>
                </c:pt>
                <c:pt idx="19">
                  <c:v>367.16976638682252</c:v>
                </c:pt>
                <c:pt idx="20">
                  <c:v>341.28866024441481</c:v>
                </c:pt>
                <c:pt idx="21">
                  <c:v>313.29716488862641</c:v>
                </c:pt>
                <c:pt idx="22">
                  <c:v>282.56067817007954</c:v>
                </c:pt>
                <c:pt idx="23">
                  <c:v>248.03388172828534</c:v>
                </c:pt>
                <c:pt idx="24">
                  <c:v>207.72894696180265</c:v>
                </c:pt>
                <c:pt idx="25">
                  <c:v>156.53167663966587</c:v>
                </c:pt>
                <c:pt idx="26">
                  <c:v>76.421714623706976</c:v>
                </c:pt>
                <c:pt idx="27">
                  <c:v>13.789987966229546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'Q3.2 Choix précharge élastique'!$G$22</c:f>
              <c:strCache>
                <c:ptCount val="1"/>
                <c:pt idx="0">
                  <c:v>1200</c:v>
                </c:pt>
              </c:strCache>
            </c:strRef>
          </c:tx>
          <c:marker>
            <c:symbol val="none"/>
          </c:marker>
          <c:xVal>
            <c:numRef>
              <c:f>'Q3.2 Choix précharge élastique'!$I$31:$I$109</c:f>
              <c:numCache>
                <c:formatCode>0</c:formatCode>
                <c:ptCount val="79"/>
                <c:pt idx="0">
                  <c:v>7427.4682251950489</c:v>
                </c:pt>
                <c:pt idx="1">
                  <c:v>7039.3240247512313</c:v>
                </c:pt>
                <c:pt idx="2">
                  <c:v>6657.2093826266291</c:v>
                </c:pt>
                <c:pt idx="3">
                  <c:v>6281.2189871859555</c:v>
                </c:pt>
                <c:pt idx="4">
                  <c:v>5911.4521712612195</c:v>
                </c:pt>
                <c:pt idx="5">
                  <c:v>5548.0133054281578</c:v>
                </c:pt>
                <c:pt idx="6">
                  <c:v>5191.0122395875123</c:v>
                </c:pt>
                <c:pt idx="7">
                  <c:v>4840.564800762063</c:v>
                </c:pt>
                <c:pt idx="8">
                  <c:v>4496.7933566652473</c:v>
                </c:pt>
                <c:pt idx="9">
                  <c:v>4159.8274566613281</c:v>
                </c:pt>
                <c:pt idx="10">
                  <c:v>3829.804564350602</c:v>
                </c:pt>
                <c:pt idx="11">
                  <c:v>3506.8708993512337</c:v>
                </c:pt>
                <c:pt idx="12">
                  <c:v>3191.1824101537495</c:v>
                </c:pt>
                <c:pt idx="13">
                  <c:v>2882.9059055356142</c:v>
                </c:pt>
                <c:pt idx="14">
                  <c:v>2582.2203794178417</c:v>
                </c:pt>
                <c:pt idx="15">
                  <c:v>2289.3185739157598</c:v>
                </c:pt>
                <c:pt idx="16">
                  <c:v>2004.4088386879866</c:v>
                </c:pt>
                <c:pt idx="17">
                  <c:v>1727.7173630220204</c:v>
                </c:pt>
                <c:pt idx="18">
                  <c:v>1459.4908826899341</c:v>
                </c:pt>
                <c:pt idx="19">
                  <c:v>1200.0000000000036</c:v>
                </c:pt>
                <c:pt idx="20">
                  <c:v>949.54330828643697</c:v>
                </c:pt>
                <c:pt idx="21">
                  <c:v>708.45259052301617</c:v>
                </c:pt>
                <c:pt idx="22">
                  <c:v>477.09948134694582</c:v>
                </c:pt>
                <c:pt idx="23">
                  <c:v>255.90416968736349</c:v>
                </c:pt>
                <c:pt idx="24">
                  <c:v>45.347024867382061</c:v>
                </c:pt>
                <c:pt idx="25">
                  <c:v>-154.01545302177124</c:v>
                </c:pt>
                <c:pt idx="26">
                  <c:v>-341.52803647964947</c:v>
                </c:pt>
                <c:pt idx="27">
                  <c:v>-516.40346795929179</c:v>
                </c:pt>
                <c:pt idx="28">
                  <c:v>-677.67086501879407</c:v>
                </c:pt>
                <c:pt idx="29">
                  <c:v>-824.09038838853405</c:v>
                </c:pt>
                <c:pt idx="30">
                  <c:v>-953.99887855354802</c:v>
                </c:pt>
                <c:pt idx="31">
                  <c:v>-1064.9911952154762</c:v>
                </c:pt>
                <c:pt idx="32">
                  <c:v>-1153.1002463353711</c:v>
                </c:pt>
                <c:pt idx="33">
                  <c:v>-1209.290965857522</c:v>
                </c:pt>
                <c:pt idx="34">
                  <c:v>-1215</c:v>
                </c:pt>
                <c:pt idx="35">
                  <c:v>-1216</c:v>
                </c:pt>
                <c:pt idx="36">
                  <c:v>-1217</c:v>
                </c:pt>
                <c:pt idx="37">
                  <c:v>-1218</c:v>
                </c:pt>
                <c:pt idx="38">
                  <c:v>-1219</c:v>
                </c:pt>
                <c:pt idx="39">
                  <c:v>-1220</c:v>
                </c:pt>
                <c:pt idx="40">
                  <c:v>-1221</c:v>
                </c:pt>
                <c:pt idx="41">
                  <c:v>-1222</c:v>
                </c:pt>
                <c:pt idx="42">
                  <c:v>-1223</c:v>
                </c:pt>
                <c:pt idx="43">
                  <c:v>-1224</c:v>
                </c:pt>
                <c:pt idx="44">
                  <c:v>-1225</c:v>
                </c:pt>
                <c:pt idx="45">
                  <c:v>-1226</c:v>
                </c:pt>
                <c:pt idx="46">
                  <c:v>-1227</c:v>
                </c:pt>
                <c:pt idx="47">
                  <c:v>-1228</c:v>
                </c:pt>
                <c:pt idx="48">
                  <c:v>-1229</c:v>
                </c:pt>
                <c:pt idx="49">
                  <c:v>-1230</c:v>
                </c:pt>
                <c:pt idx="50">
                  <c:v>-1231</c:v>
                </c:pt>
                <c:pt idx="51">
                  <c:v>-1232</c:v>
                </c:pt>
                <c:pt idx="52">
                  <c:v>-1233</c:v>
                </c:pt>
                <c:pt idx="53">
                  <c:v>-1234</c:v>
                </c:pt>
                <c:pt idx="54">
                  <c:v>-1235</c:v>
                </c:pt>
                <c:pt idx="55">
                  <c:v>-1236</c:v>
                </c:pt>
                <c:pt idx="56">
                  <c:v>-1237</c:v>
                </c:pt>
                <c:pt idx="57">
                  <c:v>-1238</c:v>
                </c:pt>
                <c:pt idx="58">
                  <c:v>-1239</c:v>
                </c:pt>
                <c:pt idx="59">
                  <c:v>-1240</c:v>
                </c:pt>
                <c:pt idx="60">
                  <c:v>-1241</c:v>
                </c:pt>
                <c:pt idx="61">
                  <c:v>-1242</c:v>
                </c:pt>
                <c:pt idx="62">
                  <c:v>-1243</c:v>
                </c:pt>
                <c:pt idx="63">
                  <c:v>-1244</c:v>
                </c:pt>
                <c:pt idx="64">
                  <c:v>-1245</c:v>
                </c:pt>
                <c:pt idx="65">
                  <c:v>-1246</c:v>
                </c:pt>
                <c:pt idx="66">
                  <c:v>-1247</c:v>
                </c:pt>
                <c:pt idx="67">
                  <c:v>-1248</c:v>
                </c:pt>
                <c:pt idx="68">
                  <c:v>-1249</c:v>
                </c:pt>
                <c:pt idx="69">
                  <c:v>-1250</c:v>
                </c:pt>
                <c:pt idx="70">
                  <c:v>-1251</c:v>
                </c:pt>
                <c:pt idx="71">
                  <c:v>-1252</c:v>
                </c:pt>
                <c:pt idx="72">
                  <c:v>-1253</c:v>
                </c:pt>
                <c:pt idx="73">
                  <c:v>-1254</c:v>
                </c:pt>
                <c:pt idx="74">
                  <c:v>-1255</c:v>
                </c:pt>
                <c:pt idx="75">
                  <c:v>-1256</c:v>
                </c:pt>
                <c:pt idx="76">
                  <c:v>-1257</c:v>
                </c:pt>
                <c:pt idx="77">
                  <c:v>-1258</c:v>
                </c:pt>
                <c:pt idx="78">
                  <c:v>-1259</c:v>
                </c:pt>
              </c:numCache>
            </c:numRef>
          </c:xVal>
          <c:yVal>
            <c:numRef>
              <c:f>'Q3.2 Choix précharge élastique'!$J$31:$J$109</c:f>
              <c:numCache>
                <c:formatCode>0</c:formatCode>
                <c:ptCount val="79"/>
                <c:pt idx="0">
                  <c:v>782.22756374621895</c:v>
                </c:pt>
                <c:pt idx="1">
                  <c:v>770.25884256841982</c:v>
                </c:pt>
                <c:pt idx="2">
                  <c:v>758.10503756527578</c:v>
                </c:pt>
                <c:pt idx="3">
                  <c:v>745.7572113654096</c:v>
                </c:pt>
                <c:pt idx="4">
                  <c:v>733.20568175779772</c:v>
                </c:pt>
                <c:pt idx="5">
                  <c:v>720.43993167370718</c:v>
                </c:pt>
                <c:pt idx="6">
                  <c:v>707.44850466609478</c:v>
                </c:pt>
                <c:pt idx="7">
                  <c:v>694.21888292226504</c:v>
                </c:pt>
                <c:pt idx="8">
                  <c:v>680.73734410073484</c:v>
                </c:pt>
                <c:pt idx="9">
                  <c:v>666.98879231464525</c:v>
                </c:pt>
                <c:pt idx="10">
                  <c:v>652.95655731009447</c:v>
                </c:pt>
                <c:pt idx="11">
                  <c:v>638.62215419685253</c:v>
                </c:pt>
                <c:pt idx="12">
                  <c:v>623.96499381561944</c:v>
                </c:pt>
                <c:pt idx="13">
                  <c:v>608.96203073590777</c:v>
                </c:pt>
                <c:pt idx="14">
                  <c:v>593.58733161985447</c:v>
                </c:pt>
                <c:pt idx="15">
                  <c:v>577.8115407298551</c:v>
                </c:pt>
                <c:pt idx="16">
                  <c:v>561.60121089373934</c:v>
                </c:pt>
                <c:pt idx="17">
                  <c:v>544.91795599805255</c:v>
                </c:pt>
                <c:pt idx="18">
                  <c:v>527.7173630220168</c:v>
                </c:pt>
                <c:pt idx="19">
                  <c:v>509.94757440349713</c:v>
                </c:pt>
                <c:pt idx="20">
                  <c:v>491.54740947698747</c:v>
                </c:pt>
                <c:pt idx="21">
                  <c:v>472.44382693949115</c:v>
                </c:pt>
                <c:pt idx="22">
                  <c:v>452.54842083565268</c:v>
                </c:pt>
                <c:pt idx="23">
                  <c:v>431.75245647956376</c:v>
                </c:pt>
                <c:pt idx="24">
                  <c:v>409.91962270913473</c:v>
                </c:pt>
                <c:pt idx="25">
                  <c:v>386.87506134703153</c:v>
                </c:pt>
                <c:pt idx="26">
                  <c:v>362.38801493752055</c:v>
                </c:pt>
                <c:pt idx="27">
                  <c:v>336.1428285391446</c:v>
                </c:pt>
                <c:pt idx="28">
                  <c:v>307.68692042924226</c:v>
                </c:pt>
                <c:pt idx="29">
                  <c:v>276.32801353475395</c:v>
                </c:pt>
                <c:pt idx="30">
                  <c:v>240.90080682694213</c:v>
                </c:pt>
                <c:pt idx="31">
                  <c:v>199.10136778182311</c:v>
                </c:pt>
                <c:pt idx="32">
                  <c:v>144.29977064204581</c:v>
                </c:pt>
                <c:pt idx="33">
                  <c:v>61.899753664628861</c:v>
                </c:pt>
                <c:pt idx="34">
                  <c:v>6.7090341424780036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'Q3.2 Choix précharge élastique'!$K$22</c:f>
              <c:strCache>
                <c:ptCount val="1"/>
                <c:pt idx="0">
                  <c:v>1500</c:v>
                </c:pt>
              </c:strCache>
            </c:strRef>
          </c:tx>
          <c:marker>
            <c:symbol val="none"/>
          </c:marker>
          <c:xVal>
            <c:numRef>
              <c:f>'Q3.2 Choix précharge élastique'!$M$31:$M$109</c:f>
              <c:numCache>
                <c:formatCode>0</c:formatCode>
                <c:ptCount val="79"/>
                <c:pt idx="0">
                  <c:v>8029.1794735694511</c:v>
                </c:pt>
                <c:pt idx="1">
                  <c:v>7627.6633010236037</c:v>
                </c:pt>
                <c:pt idx="2">
                  <c:v>7231.9769807467947</c:v>
                </c:pt>
                <c:pt idx="3">
                  <c:v>6842.2058974359006</c:v>
                </c:pt>
                <c:pt idx="4">
                  <c:v>6458.4393330397033</c:v>
                </c:pt>
                <c:pt idx="5">
                  <c:v>6080.7707731123346</c:v>
                </c:pt>
                <c:pt idx="6">
                  <c:v>5709.2982480090377</c:v>
                </c:pt>
                <c:pt idx="7">
                  <c:v>5344.124714193812</c:v>
                </c:pt>
                <c:pt idx="8">
                  <c:v>4985.3584819368334</c:v>
                </c:pt>
                <c:pt idx="9">
                  <c:v>4633.1136969246436</c:v>
                </c:pt>
                <c:pt idx="10">
                  <c:v>4287.5108848534319</c:v>
                </c:pt>
                <c:pt idx="11">
                  <c:v>3948.6775700149965</c:v>
                </c:pt>
                <c:pt idx="12">
                  <c:v>3616.7489813331877</c:v>
                </c:pt>
                <c:pt idx="13">
                  <c:v>3291.8688624289134</c:v>
                </c:pt>
                <c:pt idx="14">
                  <c:v>2974.1904063040174</c:v>
                </c:pt>
                <c:pt idx="15">
                  <c:v>2663.8773404488475</c:v>
                </c:pt>
                <c:pt idx="16">
                  <c:v>2361.1051950295346</c:v>
                </c:pt>
                <c:pt idx="17">
                  <c:v>2066.0627959222825</c:v>
                </c:pt>
                <c:pt idx="18">
                  <c:v>1778.9540366416272</c:v>
                </c:pt>
                <c:pt idx="19">
                  <c:v>1500.0000000000023</c:v>
                </c:pt>
                <c:pt idx="20">
                  <c:v>1229.441523666851</c:v>
                </c:pt>
                <c:pt idx="21">
                  <c:v>967.54233679606114</c:v>
                </c:pt>
                <c:pt idx="22">
                  <c:v>714.59294250722996</c:v>
                </c:pt>
                <c:pt idx="23">
                  <c:v>470.91549126250356</c:v>
                </c:pt>
                <c:pt idx="24">
                  <c:v>236.86999650016242</c:v>
                </c:pt>
                <c:pt idx="25">
                  <c:v>12.862409496173086</c:v>
                </c:pt>
                <c:pt idx="26">
                  <c:v>-200.6446628556962</c:v>
                </c:pt>
                <c:pt idx="27">
                  <c:v>-403.11736702442158</c:v>
                </c:pt>
                <c:pt idx="28">
                  <c:v>-593.93012501383703</c:v>
                </c:pt>
                <c:pt idx="29">
                  <c:v>-772.33580390198358</c:v>
                </c:pt>
                <c:pt idx="30">
                  <c:v>-937.42018279355761</c:v>
                </c:pt>
                <c:pt idx="31">
                  <c:v>-1088.0281177820871</c:v>
                </c:pt>
                <c:pt idx="32">
                  <c:v>-1222.6336124319607</c:v>
                </c:pt>
                <c:pt idx="33">
                  <c:v>-1339.0826092931013</c:v>
                </c:pt>
                <c:pt idx="34">
                  <c:v>-1433.9783627139784</c:v>
                </c:pt>
                <c:pt idx="35">
                  <c:v>-1500.5371155646749</c:v>
                </c:pt>
                <c:pt idx="36">
                  <c:v>-1517</c:v>
                </c:pt>
                <c:pt idx="37">
                  <c:v>-1518</c:v>
                </c:pt>
                <c:pt idx="38">
                  <c:v>-1519</c:v>
                </c:pt>
                <c:pt idx="39">
                  <c:v>-1520</c:v>
                </c:pt>
                <c:pt idx="40">
                  <c:v>-1521</c:v>
                </c:pt>
                <c:pt idx="41">
                  <c:v>-1522</c:v>
                </c:pt>
                <c:pt idx="42">
                  <c:v>-1523</c:v>
                </c:pt>
                <c:pt idx="43">
                  <c:v>-1524</c:v>
                </c:pt>
                <c:pt idx="44">
                  <c:v>-1525</c:v>
                </c:pt>
                <c:pt idx="45">
                  <c:v>-1526</c:v>
                </c:pt>
                <c:pt idx="46">
                  <c:v>-1527</c:v>
                </c:pt>
                <c:pt idx="47">
                  <c:v>-1528</c:v>
                </c:pt>
                <c:pt idx="48">
                  <c:v>-1529</c:v>
                </c:pt>
                <c:pt idx="49">
                  <c:v>-1530</c:v>
                </c:pt>
                <c:pt idx="50">
                  <c:v>-1531</c:v>
                </c:pt>
                <c:pt idx="51">
                  <c:v>-1532</c:v>
                </c:pt>
                <c:pt idx="52">
                  <c:v>-1533</c:v>
                </c:pt>
                <c:pt idx="53">
                  <c:v>-1534</c:v>
                </c:pt>
                <c:pt idx="54">
                  <c:v>-1535</c:v>
                </c:pt>
                <c:pt idx="55">
                  <c:v>-1536</c:v>
                </c:pt>
                <c:pt idx="56">
                  <c:v>-1537</c:v>
                </c:pt>
                <c:pt idx="57">
                  <c:v>-1538</c:v>
                </c:pt>
                <c:pt idx="58">
                  <c:v>-1539</c:v>
                </c:pt>
                <c:pt idx="59">
                  <c:v>-1540</c:v>
                </c:pt>
                <c:pt idx="60">
                  <c:v>-1541</c:v>
                </c:pt>
                <c:pt idx="61">
                  <c:v>-1542</c:v>
                </c:pt>
                <c:pt idx="62">
                  <c:v>-1543</c:v>
                </c:pt>
                <c:pt idx="63">
                  <c:v>-1544</c:v>
                </c:pt>
                <c:pt idx="64">
                  <c:v>-1545</c:v>
                </c:pt>
                <c:pt idx="65">
                  <c:v>-1546</c:v>
                </c:pt>
                <c:pt idx="66">
                  <c:v>-1547</c:v>
                </c:pt>
                <c:pt idx="67">
                  <c:v>-1548</c:v>
                </c:pt>
                <c:pt idx="68">
                  <c:v>-1549</c:v>
                </c:pt>
                <c:pt idx="69">
                  <c:v>-1550</c:v>
                </c:pt>
                <c:pt idx="70">
                  <c:v>-1551</c:v>
                </c:pt>
                <c:pt idx="71">
                  <c:v>-1552</c:v>
                </c:pt>
                <c:pt idx="72">
                  <c:v>-1553</c:v>
                </c:pt>
                <c:pt idx="73">
                  <c:v>-1554</c:v>
                </c:pt>
                <c:pt idx="74">
                  <c:v>-1555</c:v>
                </c:pt>
                <c:pt idx="75">
                  <c:v>-1556</c:v>
                </c:pt>
                <c:pt idx="76">
                  <c:v>-1557</c:v>
                </c:pt>
                <c:pt idx="77">
                  <c:v>-1558</c:v>
                </c:pt>
                <c:pt idx="78">
                  <c:v>-1559</c:v>
                </c:pt>
              </c:numCache>
            </c:numRef>
          </c:xVal>
          <c:yVal>
            <c:numRef>
              <c:f>'Q3.2 Choix précharge élastique'!$N$31:$N$109</c:f>
              <c:numCache>
                <c:formatCode>0</c:formatCode>
                <c:ptCount val="79"/>
                <c:pt idx="0">
                  <c:v>808.78043395738678</c:v>
                </c:pt>
                <c:pt idx="1">
                  <c:v>797.2024928226565</c:v>
                </c:pt>
                <c:pt idx="2">
                  <c:v>785.45740358770308</c:v>
                </c:pt>
                <c:pt idx="3">
                  <c:v>773.53764770709131</c:v>
                </c:pt>
                <c:pt idx="4">
                  <c:v>761.43512432356601</c:v>
                </c:pt>
                <c:pt idx="5">
                  <c:v>749.14108503066564</c:v>
                </c:pt>
                <c:pt idx="6">
                  <c:v>736.64605891852261</c:v>
                </c:pt>
                <c:pt idx="7">
                  <c:v>723.93976607220429</c:v>
                </c:pt>
                <c:pt idx="8">
                  <c:v>711.01101726916841</c:v>
                </c:pt>
                <c:pt idx="9">
                  <c:v>697.84759708340152</c:v>
                </c:pt>
                <c:pt idx="10">
                  <c:v>684.4361269096471</c:v>
                </c:pt>
                <c:pt idx="11">
                  <c:v>670.76190352024423</c:v>
                </c:pt>
                <c:pt idx="12">
                  <c:v>656.80870758608307</c:v>
                </c:pt>
                <c:pt idx="13">
                  <c:v>642.55857502917024</c:v>
                </c:pt>
                <c:pt idx="14">
                  <c:v>627.99152198006595</c:v>
                </c:pt>
                <c:pt idx="15">
                  <c:v>613.08521127448284</c:v>
                </c:pt>
                <c:pt idx="16">
                  <c:v>597.81454452656499</c:v>
                </c:pt>
                <c:pt idx="17">
                  <c:v>582.15115838790734</c:v>
                </c:pt>
                <c:pt idx="18">
                  <c:v>566.0627959222802</c:v>
                </c:pt>
                <c:pt idx="19">
                  <c:v>549.5125129747762</c:v>
                </c:pt>
                <c:pt idx="20">
                  <c:v>532.45766320394114</c:v>
                </c:pt>
                <c:pt idx="21">
                  <c:v>514.84858115962106</c:v>
                </c:pt>
                <c:pt idx="22">
                  <c:v>496.62684553355757</c:v>
                </c:pt>
                <c:pt idx="23">
                  <c:v>477.72294600706755</c:v>
                </c:pt>
                <c:pt idx="24">
                  <c:v>458.05308176633048</c:v>
                </c:pt>
                <c:pt idx="25">
                  <c:v>437.51465935585861</c:v>
                </c:pt>
                <c:pt idx="26">
                  <c:v>415.97977652059467</c:v>
                </c:pt>
                <c:pt idx="27">
                  <c:v>393.28546215814083</c:v>
                </c:pt>
                <c:pt idx="28">
                  <c:v>369.218436877562</c:v>
                </c:pt>
                <c:pt idx="29">
                  <c:v>343.49005777972059</c:v>
                </c:pt>
                <c:pt idx="30">
                  <c:v>315.69231388010348</c:v>
                </c:pt>
                <c:pt idx="31">
                  <c:v>285.21342963840311</c:v>
                </c:pt>
                <c:pt idx="32">
                  <c:v>251.05449151101425</c:v>
                </c:pt>
                <c:pt idx="33">
                  <c:v>211.34475028201769</c:v>
                </c:pt>
                <c:pt idx="34">
                  <c:v>161.45450627157356</c:v>
                </c:pt>
                <c:pt idx="35">
                  <c:v>83.021637286021587</c:v>
                </c:pt>
                <c:pt idx="36">
                  <c:v>17.462884435325122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'Q3.2 Choix précharge élastique'!$O$22</c:f>
              <c:strCache>
                <c:ptCount val="1"/>
                <c:pt idx="0">
                  <c:v>1800</c:v>
                </c:pt>
              </c:strCache>
            </c:strRef>
          </c:tx>
          <c:marker>
            <c:symbol val="none"/>
          </c:marker>
          <c:xVal>
            <c:numRef>
              <c:f>'Q3.2 Choix précharge élastique'!$Q$31:$Q$109</c:f>
              <c:numCache>
                <c:formatCode>0</c:formatCode>
                <c:ptCount val="79"/>
                <c:pt idx="0">
                  <c:v>8598.7097704913049</c:v>
                </c:pt>
                <c:pt idx="1">
                  <c:v>8185.0799570914314</c:v>
                </c:pt>
                <c:pt idx="2">
                  <c:v>7777.110369756736</c:v>
                </c:pt>
                <c:pt idx="3">
                  <c:v>7374.8789990792393</c:v>
                </c:pt>
                <c:pt idx="4">
                  <c:v>6978.4671784616858</c:v>
                </c:pt>
                <c:pt idx="5">
                  <c:v>6587.9598303936964</c:v>
                </c:pt>
                <c:pt idx="6">
                  <c:v>6203.4457389259342</c:v>
                </c:pt>
                <c:pt idx="7">
                  <c:v>5825.0178520384961</c:v>
                </c:pt>
                <c:pt idx="8">
                  <c:v>5452.7736182608778</c:v>
                </c:pt>
                <c:pt idx="9">
                  <c:v>5086.8153627013053</c:v>
                </c:pt>
                <c:pt idx="10">
                  <c:v>4727.2507086276564</c:v>
                </c:pt>
                <c:pt idx="11">
                  <c:v>4374.1930519537364</c:v>
                </c:pt>
                <c:pt idx="12">
                  <c:v>4027.7620974908496</c:v>
                </c:pt>
                <c:pt idx="13">
                  <c:v>3688.0844677094183</c:v>
                </c:pt>
                <c:pt idx="14">
                  <c:v>3355.2943971335835</c:v>
                </c:pt>
                <c:pt idx="15">
                  <c:v>3029.5345285170315</c:v>
                </c:pt>
                <c:pt idx="16">
                  <c:v>2710.9568308369307</c:v>
                </c:pt>
                <c:pt idx="17">
                  <c:v>2399.7236641875816</c:v>
                </c:pt>
                <c:pt idx="18">
                  <c:v>2096.0090232744792</c:v>
                </c:pt>
                <c:pt idx="19">
                  <c:v>1800.0000000000036</c:v>
                </c:pt>
                <c:pt idx="20">
                  <c:v>1511.8985174570134</c:v>
                </c:pt>
                <c:pt idx="21">
                  <c:v>1231.9234037863316</c:v>
                </c:pt>
                <c:pt idx="22">
                  <c:v>960.31289673454421</c:v>
                </c:pt>
                <c:pt idx="23">
                  <c:v>697.32770133095983</c:v>
                </c:pt>
                <c:pt idx="24">
                  <c:v>443.25476855572788</c:v>
                </c:pt>
                <c:pt idx="25">
                  <c:v>198.41202974121325</c:v>
                </c:pt>
                <c:pt idx="26">
                  <c:v>-36.845577692794677</c:v>
                </c:pt>
                <c:pt idx="27">
                  <c:v>-262.11830105846343</c:v>
                </c:pt>
                <c:pt idx="28">
                  <c:v>-476.9512367066709</c:v>
                </c:pt>
                <c:pt idx="29">
                  <c:v>-680.82030668764514</c:v>
                </c:pt>
                <c:pt idx="30">
                  <c:v>-873.11265798704096</c:v>
                </c:pt>
                <c:pt idx="31">
                  <c:v>-1053.0982536504671</c:v>
                </c:pt>
                <c:pt idx="32">
                  <c:v>-1219.8867869107776</c:v>
                </c:pt>
                <c:pt idx="33">
                  <c:v>-1372.358401325851</c:v>
                </c:pt>
                <c:pt idx="34">
                  <c:v>-1509.0431898126826</c:v>
                </c:pt>
                <c:pt idx="35">
                  <c:v>-1627.8867539165444</c:v>
                </c:pt>
                <c:pt idx="36">
                  <c:v>-1725.7062244043898</c:v>
                </c:pt>
                <c:pt idx="37">
                  <c:v>-1796.418792633807</c:v>
                </c:pt>
                <c:pt idx="38">
                  <c:v>-1819</c:v>
                </c:pt>
                <c:pt idx="39">
                  <c:v>-1820</c:v>
                </c:pt>
                <c:pt idx="40">
                  <c:v>-1821</c:v>
                </c:pt>
                <c:pt idx="41">
                  <c:v>-1822</c:v>
                </c:pt>
                <c:pt idx="42">
                  <c:v>-1823</c:v>
                </c:pt>
                <c:pt idx="43">
                  <c:v>-1824</c:v>
                </c:pt>
                <c:pt idx="44">
                  <c:v>-1825</c:v>
                </c:pt>
                <c:pt idx="45">
                  <c:v>-1826</c:v>
                </c:pt>
                <c:pt idx="46">
                  <c:v>-1827</c:v>
                </c:pt>
                <c:pt idx="47">
                  <c:v>-1828</c:v>
                </c:pt>
                <c:pt idx="48">
                  <c:v>-1829</c:v>
                </c:pt>
                <c:pt idx="49">
                  <c:v>-1830</c:v>
                </c:pt>
                <c:pt idx="50">
                  <c:v>-1831</c:v>
                </c:pt>
                <c:pt idx="51">
                  <c:v>-1832</c:v>
                </c:pt>
                <c:pt idx="52">
                  <c:v>-1833</c:v>
                </c:pt>
                <c:pt idx="53">
                  <c:v>-1834</c:v>
                </c:pt>
                <c:pt idx="54">
                  <c:v>-1835</c:v>
                </c:pt>
                <c:pt idx="55">
                  <c:v>-1836</c:v>
                </c:pt>
                <c:pt idx="56">
                  <c:v>-1837</c:v>
                </c:pt>
                <c:pt idx="57">
                  <c:v>-1838</c:v>
                </c:pt>
                <c:pt idx="58">
                  <c:v>-1839</c:v>
                </c:pt>
                <c:pt idx="59">
                  <c:v>-1840</c:v>
                </c:pt>
                <c:pt idx="60">
                  <c:v>-1841</c:v>
                </c:pt>
                <c:pt idx="61">
                  <c:v>-1842</c:v>
                </c:pt>
                <c:pt idx="62">
                  <c:v>-1843</c:v>
                </c:pt>
                <c:pt idx="63">
                  <c:v>-1844</c:v>
                </c:pt>
                <c:pt idx="64">
                  <c:v>-1845</c:v>
                </c:pt>
                <c:pt idx="65">
                  <c:v>-1846</c:v>
                </c:pt>
                <c:pt idx="66">
                  <c:v>-1847</c:v>
                </c:pt>
                <c:pt idx="67">
                  <c:v>-1848</c:v>
                </c:pt>
                <c:pt idx="68">
                  <c:v>-1849</c:v>
                </c:pt>
                <c:pt idx="69">
                  <c:v>-1850</c:v>
                </c:pt>
                <c:pt idx="70">
                  <c:v>-1851</c:v>
                </c:pt>
                <c:pt idx="71">
                  <c:v>-1852</c:v>
                </c:pt>
                <c:pt idx="72">
                  <c:v>-1853</c:v>
                </c:pt>
                <c:pt idx="73">
                  <c:v>-1854</c:v>
                </c:pt>
                <c:pt idx="74">
                  <c:v>-1855</c:v>
                </c:pt>
                <c:pt idx="75">
                  <c:v>-1856</c:v>
                </c:pt>
                <c:pt idx="76">
                  <c:v>-1857</c:v>
                </c:pt>
                <c:pt idx="77">
                  <c:v>-1858</c:v>
                </c:pt>
                <c:pt idx="78">
                  <c:v>-1859</c:v>
                </c:pt>
              </c:numCache>
            </c:numRef>
          </c:xVal>
          <c:yVal>
            <c:numRef>
              <c:f>'Q3.2 Choix précharge élastique'!$R$31:$R$109</c:f>
              <c:numCache>
                <c:formatCode>0</c:formatCode>
                <c:ptCount val="79"/>
                <c:pt idx="0">
                  <c:v>832.84498185076518</c:v>
                </c:pt>
                <c:pt idx="1">
                  <c:v>821.59940073456892</c:v>
                </c:pt>
                <c:pt idx="2">
                  <c:v>810.20095801219213</c:v>
                </c:pt>
                <c:pt idx="3">
                  <c:v>798.6431912950502</c:v>
                </c:pt>
                <c:pt idx="4">
                  <c:v>786.9191686855429</c:v>
                </c:pt>
                <c:pt idx="5">
                  <c:v>775.0214395357516</c:v>
                </c:pt>
                <c:pt idx="6">
                  <c:v>762.94197835520026</c:v>
                </c:pt>
                <c:pt idx="7">
                  <c:v>750.67212066505635</c:v>
                </c:pt>
                <c:pt idx="8">
                  <c:v>738.20248933719085</c:v>
                </c:pt>
                <c:pt idx="9">
                  <c:v>725.52290963322139</c:v>
                </c:pt>
                <c:pt idx="10">
                  <c:v>712.62231074756892</c:v>
                </c:pt>
                <c:pt idx="11">
                  <c:v>699.48861113680687</c:v>
                </c:pt>
                <c:pt idx="12">
                  <c:v>686.10858424431808</c:v>
                </c:pt>
                <c:pt idx="13">
                  <c:v>672.46770035726604</c:v>
                </c:pt>
                <c:pt idx="14">
                  <c:v>658.54993919238677</c:v>
                </c:pt>
                <c:pt idx="15">
                  <c:v>644.33756629665277</c:v>
                </c:pt>
                <c:pt idx="16">
                  <c:v>629.81086432944994</c:v>
                </c:pt>
                <c:pt idx="17">
                  <c:v>614.94780756245154</c:v>
                </c:pt>
                <c:pt idx="18">
                  <c:v>599.72366418757792</c:v>
                </c:pt>
                <c:pt idx="19">
                  <c:v>584.11050581746576</c:v>
                </c:pt>
                <c:pt idx="20">
                  <c:v>568.07659621367202</c:v>
                </c:pt>
                <c:pt idx="21">
                  <c:v>551.58562072246923</c:v>
                </c:pt>
                <c:pt idx="22">
                  <c:v>534.59570245537179</c:v>
                </c:pt>
                <c:pt idx="23">
                  <c:v>517.05812817881633</c:v>
                </c:pt>
                <c:pt idx="24">
                  <c:v>498.91567158974658</c:v>
                </c:pt>
                <c:pt idx="25">
                  <c:v>480.10034624852256</c:v>
                </c:pt>
                <c:pt idx="26">
                  <c:v>460.53033079967668</c:v>
                </c:pt>
                <c:pt idx="27">
                  <c:v>440.10565901387622</c:v>
                </c:pt>
                <c:pt idx="28">
                  <c:v>418.70200562918171</c:v>
                </c:pt>
                <c:pt idx="29">
                  <c:v>396.16142128037006</c:v>
                </c:pt>
                <c:pt idx="30">
                  <c:v>372.27794696282194</c:v>
                </c:pt>
                <c:pt idx="31">
                  <c:v>346.77412892373661</c:v>
                </c:pt>
                <c:pt idx="32">
                  <c:v>319.26014767538391</c:v>
                </c:pt>
                <c:pt idx="33">
                  <c:v>289.15640290190504</c:v>
                </c:pt>
                <c:pt idx="34">
                  <c:v>255.52835259069343</c:v>
                </c:pt>
                <c:pt idx="35">
                  <c:v>216.66303459170717</c:v>
                </c:pt>
                <c:pt idx="36">
                  <c:v>168.53203871726259</c:v>
                </c:pt>
                <c:pt idx="37">
                  <c:v>93.293775595610214</c:v>
                </c:pt>
                <c:pt idx="38">
                  <c:v>23.581207366192984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'Q3.2 Choix précharge élastique'!$S$22</c:f>
              <c:strCache>
                <c:ptCount val="1"/>
                <c:pt idx="0">
                  <c:v>2100</c:v>
                </c:pt>
              </c:strCache>
            </c:strRef>
          </c:tx>
          <c:marker>
            <c:symbol val="none"/>
          </c:marker>
          <c:xVal>
            <c:numRef>
              <c:f>'Q3.2 Choix précharge élastique'!$U$31:$U$109</c:f>
              <c:numCache>
                <c:formatCode>0</c:formatCode>
                <c:ptCount val="79"/>
                <c:pt idx="0">
                  <c:v>9143.8206069808366</c:v>
                </c:pt>
                <c:pt idx="1">
                  <c:v>8719.0513569543655</c:v>
                </c:pt>
                <c:pt idx="2">
                  <c:v>8299.7949837499291</c:v>
                </c:pt>
                <c:pt idx="3">
                  <c:v>7886.1234207465604</c:v>
                </c:pt>
                <c:pt idx="4">
                  <c:v>7478.1115165747124</c:v>
                </c:pt>
                <c:pt idx="5">
                  <c:v>7075.8372378641543</c:v>
                </c:pt>
                <c:pt idx="6">
                  <c:v>6679.3818923162307</c:v>
                </c:pt>
                <c:pt idx="7">
                  <c:v>6288.8303747980517</c:v>
                </c:pt>
                <c:pt idx="8">
                  <c:v>5904.2714396090923</c:v>
                </c:pt>
                <c:pt idx="9">
                  <c:v>5525.7980026124151</c:v>
                </c:pt>
                <c:pt idx="10">
                  <c:v>5153.5074775824387</c:v>
                </c:pt>
                <c:pt idx="11">
                  <c:v>4787.5021519202737</c:v>
                </c:pt>
                <c:pt idx="12">
                  <c:v>4427.8896078710277</c:v>
                </c:pt>
                <c:pt idx="13">
                  <c:v>4074.7831965863897</c:v>
                </c:pt>
                <c:pt idx="14">
                  <c:v>3728.3025738807737</c:v>
                </c:pt>
                <c:pt idx="15">
                  <c:v>3388.5743084093283</c:v>
                </c:pt>
                <c:pt idx="16">
                  <c:v>3055.7325753712958</c:v>
                </c:pt>
                <c:pt idx="17">
                  <c:v>2729.9199518615251</c:v>
                </c:pt>
                <c:pt idx="18">
                  <c:v>2411.2883338746133</c:v>
                </c:pt>
                <c:pt idx="19">
                  <c:v>2099.9999999999991</c:v>
                </c:pt>
                <c:pt idx="20">
                  <c:v>1796.228853453154</c:v>
                </c:pt>
                <c:pt idx="21">
                  <c:v>1500.1618828582177</c:v>
                </c:pt>
                <c:pt idx="22">
                  <c:v>1212.0008939971522</c:v>
                </c:pt>
                <c:pt idx="23">
                  <c:v>931.96458084104506</c:v>
                </c:pt>
                <c:pt idx="24">
                  <c:v>660.29102650447976</c:v>
                </c:pt>
                <c:pt idx="25">
                  <c:v>397.24075626342983</c:v>
                </c:pt>
                <c:pt idx="26">
                  <c:v>143.10051010388406</c:v>
                </c:pt>
                <c:pt idx="27">
                  <c:v>-101.81203105881877</c:v>
                </c:pt>
                <c:pt idx="28">
                  <c:v>-337.14223080858096</c:v>
                </c:pt>
                <c:pt idx="29">
                  <c:v>-562.49070364094973</c:v>
                </c:pt>
                <c:pt idx="30">
                  <c:v>-777.40300165072813</c:v>
                </c:pt>
                <c:pt idx="31">
                  <c:v>-981.35562436718124</c:v>
                </c:pt>
                <c:pt idx="32">
                  <c:v>-1173.736469099646</c:v>
                </c:pt>
                <c:pt idx="33">
                  <c:v>-1353.8165046124182</c:v>
                </c:pt>
                <c:pt idx="34">
                  <c:v>-1520.706826723042</c:v>
                </c:pt>
                <c:pt idx="35">
                  <c:v>-1673.2896402192582</c:v>
                </c:pt>
                <c:pt idx="36">
                  <c:v>-1810.0982952777192</c:v>
                </c:pt>
                <c:pt idx="37">
                  <c:v>-1929.0841282482147</c:v>
                </c:pt>
                <c:pt idx="38">
                  <c:v>-2027.0763722288632</c:v>
                </c:pt>
                <c:pt idx="39">
                  <c:v>-2098.030065265551</c:v>
                </c:pt>
                <c:pt idx="40">
                  <c:v>-2121</c:v>
                </c:pt>
                <c:pt idx="41">
                  <c:v>-2122</c:v>
                </c:pt>
                <c:pt idx="42">
                  <c:v>-2123</c:v>
                </c:pt>
                <c:pt idx="43">
                  <c:v>-2124</c:v>
                </c:pt>
                <c:pt idx="44">
                  <c:v>-2125</c:v>
                </c:pt>
                <c:pt idx="45">
                  <c:v>-2126</c:v>
                </c:pt>
                <c:pt idx="46">
                  <c:v>-2127</c:v>
                </c:pt>
                <c:pt idx="47">
                  <c:v>-2128</c:v>
                </c:pt>
                <c:pt idx="48">
                  <c:v>-2129</c:v>
                </c:pt>
                <c:pt idx="49">
                  <c:v>-2130</c:v>
                </c:pt>
                <c:pt idx="50">
                  <c:v>-2131</c:v>
                </c:pt>
                <c:pt idx="51">
                  <c:v>-2132</c:v>
                </c:pt>
                <c:pt idx="52">
                  <c:v>-2133</c:v>
                </c:pt>
                <c:pt idx="53">
                  <c:v>-2134</c:v>
                </c:pt>
                <c:pt idx="54">
                  <c:v>-2135</c:v>
                </c:pt>
                <c:pt idx="55">
                  <c:v>-2136</c:v>
                </c:pt>
                <c:pt idx="56">
                  <c:v>-2137</c:v>
                </c:pt>
                <c:pt idx="57">
                  <c:v>-2138</c:v>
                </c:pt>
                <c:pt idx="58">
                  <c:v>-2139</c:v>
                </c:pt>
                <c:pt idx="59">
                  <c:v>-2140</c:v>
                </c:pt>
                <c:pt idx="60">
                  <c:v>-2141</c:v>
                </c:pt>
                <c:pt idx="61">
                  <c:v>-2142</c:v>
                </c:pt>
                <c:pt idx="62">
                  <c:v>-2143</c:v>
                </c:pt>
                <c:pt idx="63">
                  <c:v>-2144</c:v>
                </c:pt>
                <c:pt idx="64">
                  <c:v>-2145</c:v>
                </c:pt>
                <c:pt idx="65">
                  <c:v>-2146</c:v>
                </c:pt>
                <c:pt idx="66">
                  <c:v>-2147</c:v>
                </c:pt>
                <c:pt idx="67">
                  <c:v>-2148</c:v>
                </c:pt>
                <c:pt idx="68">
                  <c:v>-2149</c:v>
                </c:pt>
                <c:pt idx="69">
                  <c:v>-2150</c:v>
                </c:pt>
                <c:pt idx="70">
                  <c:v>-2151</c:v>
                </c:pt>
                <c:pt idx="71">
                  <c:v>-2152</c:v>
                </c:pt>
                <c:pt idx="72">
                  <c:v>-2153</c:v>
                </c:pt>
                <c:pt idx="73">
                  <c:v>-2154</c:v>
                </c:pt>
                <c:pt idx="74">
                  <c:v>-2155</c:v>
                </c:pt>
                <c:pt idx="75">
                  <c:v>-2156</c:v>
                </c:pt>
                <c:pt idx="76">
                  <c:v>-2157</c:v>
                </c:pt>
                <c:pt idx="77">
                  <c:v>-2158</c:v>
                </c:pt>
                <c:pt idx="78">
                  <c:v>-2159</c:v>
                </c:pt>
              </c:numCache>
            </c:numRef>
          </c:xVal>
          <c:yVal>
            <c:numRef>
              <c:f>'Q3.2 Choix précharge élastique'!$V$31:$V$109</c:f>
              <c:numCache>
                <c:formatCode>0</c:formatCode>
                <c:ptCount val="79"/>
                <c:pt idx="0">
                  <c:v>854.98217400187059</c:v>
                </c:pt>
                <c:pt idx="1">
                  <c:v>844.02562323090751</c:v>
                </c:pt>
                <c:pt idx="2">
                  <c:v>832.92793620780503</c:v>
                </c:pt>
                <c:pt idx="3">
                  <c:v>821.68346717521672</c:v>
                </c:pt>
                <c:pt idx="4">
                  <c:v>810.28618288240614</c:v>
                </c:pt>
                <c:pt idx="5">
                  <c:v>798.72962425848164</c:v>
                </c:pt>
                <c:pt idx="6">
                  <c:v>787.0068630661026</c:v>
                </c:pt>
                <c:pt idx="7">
                  <c:v>775.11045270713839</c:v>
                </c:pt>
                <c:pt idx="8">
                  <c:v>763.03237218563663</c:v>
                </c:pt>
                <c:pt idx="9">
                  <c:v>750.76396202665364</c:v>
                </c:pt>
                <c:pt idx="10">
                  <c:v>738.29585069214136</c:v>
                </c:pt>
                <c:pt idx="11">
                  <c:v>725.617869711411</c:v>
                </c:pt>
                <c:pt idx="12">
                  <c:v>712.71895533388397</c:v>
                </c:pt>
                <c:pt idx="13">
                  <c:v>699.58703399025399</c:v>
                </c:pt>
                <c:pt idx="14">
                  <c:v>686.20888817706145</c:v>
                </c:pt>
                <c:pt idx="15">
                  <c:v>672.56999850947795</c:v>
                </c:pt>
                <c:pt idx="16">
                  <c:v>658.65435654780322</c:v>
                </c:pt>
                <c:pt idx="17">
                  <c:v>644.44424149668248</c:v>
                </c:pt>
                <c:pt idx="18">
                  <c:v>629.91995186152599</c:v>
                </c:pt>
                <c:pt idx="19">
                  <c:v>615.05948042145928</c:v>
                </c:pt>
                <c:pt idx="20">
                  <c:v>599.83811714178137</c:v>
                </c:pt>
                <c:pt idx="21">
                  <c:v>584.22795945600183</c:v>
                </c:pt>
                <c:pt idx="22">
                  <c:v>568.19730201717266</c:v>
                </c:pt>
                <c:pt idx="23">
                  <c:v>551.7098674926724</c:v>
                </c:pt>
                <c:pt idx="24">
                  <c:v>534.72382457761523</c:v>
                </c:pt>
                <c:pt idx="25">
                  <c:v>517.1905164005957</c:v>
                </c:pt>
                <c:pt idx="26">
                  <c:v>499.05278732224861</c:v>
                </c:pt>
                <c:pt idx="27">
                  <c:v>480.24274091246502</c:v>
                </c:pt>
                <c:pt idx="28">
                  <c:v>460.67867258213096</c:v>
                </c:pt>
                <c:pt idx="29">
                  <c:v>440.26077084214717</c:v>
                </c:pt>
                <c:pt idx="30">
                  <c:v>418.8649207262315</c:v>
                </c:pt>
                <c:pt idx="31">
                  <c:v>396.33346744891787</c:v>
                </c:pt>
                <c:pt idx="32">
                  <c:v>372.46088024523692</c:v>
                </c:pt>
                <c:pt idx="33">
                  <c:v>346.97035762339601</c:v>
                </c:pt>
                <c:pt idx="34">
                  <c:v>319.47313560684006</c:v>
                </c:pt>
                <c:pt idx="35">
                  <c:v>289.3914685546772</c:v>
                </c:pt>
                <c:pt idx="36">
                  <c:v>255.79448802895649</c:v>
                </c:pt>
                <c:pt idx="37">
                  <c:v>216.97807695114398</c:v>
                </c:pt>
                <c:pt idx="38">
                  <c:v>168.94593701733629</c:v>
                </c:pt>
                <c:pt idx="39">
                  <c:v>93.923627771136807</c:v>
                </c:pt>
                <c:pt idx="40">
                  <c:v>23.969934734448998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20928"/>
        <c:axId val="160422080"/>
      </c:scatterChart>
      <c:valAx>
        <c:axId val="160420928"/>
        <c:scaling>
          <c:orientation val="minMax"/>
          <c:max val="2000"/>
          <c:min val="-2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Effort sur l'abre </a:t>
                </a:r>
                <a:r>
                  <a:rPr lang="en-US" sz="1000" b="0" i="1" kern="1200" baseline="0">
                    <a:solidFill>
                      <a:srgbClr val="000000"/>
                    </a:solidFill>
                    <a:effectLst/>
                    <a:latin typeface="Cambria Math"/>
                    <a:ea typeface="Cambria Math"/>
                  </a:rPr>
                  <a:t>F </a:t>
                </a: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[N]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0" sourceLinked="1"/>
        <c:majorTickMark val="out"/>
        <c:minorTickMark val="in"/>
        <c:tickLblPos val="nextTo"/>
        <c:crossAx val="160422080"/>
        <c:crosses val="autoZero"/>
        <c:crossBetween val="midCat"/>
        <c:majorUnit val="500"/>
        <c:minorUnit val="100"/>
      </c:valAx>
      <c:valAx>
        <c:axId val="160422080"/>
        <c:scaling>
          <c:orientation val="minMax"/>
          <c:max val="7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Raideur axiale de la broche </a:t>
                </a:r>
                <a:r>
                  <a:rPr lang="en-US" sz="1000" b="0" i="1" kern="1200" baseline="0">
                    <a:solidFill>
                      <a:srgbClr val="000000"/>
                    </a:solidFill>
                    <a:effectLst/>
                    <a:latin typeface="Cambria Math"/>
                    <a:ea typeface="Cambria Math"/>
                  </a:rPr>
                  <a:t>k</a:t>
                </a:r>
                <a:r>
                  <a:rPr lang="en-US" sz="1000" b="0" i="1" kern="1200" baseline="-25000">
                    <a:solidFill>
                      <a:srgbClr val="000000"/>
                    </a:solidFill>
                    <a:effectLst/>
                    <a:latin typeface="Cambria Math"/>
                    <a:ea typeface="Cambria Math"/>
                  </a:rPr>
                  <a:t>br</a:t>
                </a: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 [N/µm]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2.2222222222222223E-2"/>
              <c:y val="0.11598458846490342"/>
            </c:manualLayout>
          </c:layout>
          <c:overlay val="0"/>
        </c:title>
        <c:numFmt formatCode="0" sourceLinked="1"/>
        <c:majorTickMark val="out"/>
        <c:minorTickMark val="in"/>
        <c:tickLblPos val="low"/>
        <c:crossAx val="160420928"/>
        <c:crossesAt val="-2000"/>
        <c:crossBetween val="midCat"/>
      </c:valAx>
    </c:plotArea>
    <c:legend>
      <c:legendPos val="r"/>
      <c:layout>
        <c:manualLayout>
          <c:xMode val="edge"/>
          <c:yMode val="edge"/>
          <c:x val="0.82144444444444464"/>
          <c:y val="0.33134400613836107"/>
          <c:w val="0.13966666666666666"/>
          <c:h val="0.33731169396557042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773906</xdr:colOff>
      <xdr:row>6</xdr:row>
      <xdr:rowOff>29765</xdr:rowOff>
    </xdr:from>
    <xdr:to>
      <xdr:col>12</xdr:col>
      <xdr:colOff>232172</xdr:colOff>
      <xdr:row>20</xdr:row>
      <xdr:rowOff>105965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24974</xdr:colOff>
      <xdr:row>3</xdr:row>
      <xdr:rowOff>248250</xdr:rowOff>
    </xdr:from>
    <xdr:to>
      <xdr:col>7</xdr:col>
      <xdr:colOff>271503</xdr:colOff>
      <xdr:row>14</xdr:row>
      <xdr:rowOff>191580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61633</xdr:colOff>
      <xdr:row>4</xdr:row>
      <xdr:rowOff>0</xdr:rowOff>
    </xdr:from>
    <xdr:to>
      <xdr:col>20</xdr:col>
      <xdr:colOff>61633</xdr:colOff>
      <xdr:row>14</xdr:row>
      <xdr:rowOff>212271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2802</xdr:colOff>
      <xdr:row>3</xdr:row>
      <xdr:rowOff>260536</xdr:rowOff>
    </xdr:from>
    <xdr:to>
      <xdr:col>14</xdr:col>
      <xdr:colOff>2802</xdr:colOff>
      <xdr:row>14</xdr:row>
      <xdr:rowOff>206107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0.79448</cdr:x>
      <cdr:y>0.16664</cdr:y>
    </cdr:from>
    <cdr:to>
      <cdr:x>1</cdr:x>
      <cdr:y>0.23685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631476" y="479425"/>
          <a:ext cx="939403" cy="201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Précharge P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790575</xdr:rowOff>
    </xdr:from>
    <xdr:to>
      <xdr:col>6</xdr:col>
      <xdr:colOff>0</xdr:colOff>
      <xdr:row>17</xdr:row>
      <xdr:rowOff>134710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0.79453</cdr:x>
      <cdr:y>0.25235</cdr:y>
    </cdr:from>
    <cdr:to>
      <cdr:x>1</cdr:x>
      <cdr:y>0.31082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632597" y="859026"/>
          <a:ext cx="939403" cy="199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Précharge P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tabSelected="1" topLeftCell="F4" zoomScale="130" zoomScaleNormal="130" workbookViewId="0">
      <selection activeCell="Q28" sqref="Q28"/>
    </sheetView>
  </sheetViews>
  <sheetFormatPr baseColWidth="10" defaultRowHeight="15" x14ac:dyDescent="0.25"/>
  <cols>
    <col min="3" max="3" width="12" bestFit="1" customWidth="1"/>
    <col min="7" max="7" width="14.5703125" bestFit="1" customWidth="1"/>
    <col min="8" max="8" width="12.28515625" customWidth="1"/>
    <col min="11" max="11" width="12" bestFit="1" customWidth="1"/>
  </cols>
  <sheetData>
    <row r="2" spans="1:5" ht="36" customHeight="1" x14ac:dyDescent="0.25">
      <c r="A2" s="7" t="s">
        <v>18</v>
      </c>
      <c r="B2" s="8"/>
      <c r="C2" s="8"/>
      <c r="D2" s="8"/>
      <c r="E2" s="8"/>
    </row>
    <row r="5" spans="1:5" ht="15.75" thickBot="1" x14ac:dyDescent="0.3">
      <c r="B5" s="62" t="s">
        <v>17</v>
      </c>
      <c r="C5" s="62"/>
    </row>
    <row r="6" spans="1:5" ht="15.75" thickBot="1" x14ac:dyDescent="0.3">
      <c r="B6" s="37" t="s">
        <v>9</v>
      </c>
      <c r="C6" s="37" t="s">
        <v>10</v>
      </c>
      <c r="D6" s="61" t="s">
        <v>30</v>
      </c>
      <c r="E6" s="38" t="s">
        <v>31</v>
      </c>
    </row>
    <row r="7" spans="1:5" x14ac:dyDescent="0.25">
      <c r="B7" s="34">
        <v>0</v>
      </c>
      <c r="C7" s="34">
        <v>3.7000000000000002E-3</v>
      </c>
      <c r="D7" s="35" t="e">
        <f>LN(B7)</f>
        <v>#NUM!</v>
      </c>
      <c r="E7" s="36">
        <f>LN(C7*0.000001)</f>
        <v>-19.414933017296232</v>
      </c>
    </row>
    <row r="8" spans="1:5" x14ac:dyDescent="0.25">
      <c r="B8" s="33">
        <v>50</v>
      </c>
      <c r="C8" s="33">
        <v>1.3734999999999999</v>
      </c>
      <c r="D8" s="35">
        <f t="shared" ref="D8:D27" si="0">LN(B8)</f>
        <v>3.912023005428146</v>
      </c>
      <c r="E8" s="36">
        <f t="shared" ref="E8:E27" si="1">LN(C8*0.000001)</f>
        <v>-13.498148331411082</v>
      </c>
    </row>
    <row r="9" spans="1:5" x14ac:dyDescent="0.25">
      <c r="B9" s="33">
        <v>100</v>
      </c>
      <c r="C9" s="33">
        <v>2.1484999999999999</v>
      </c>
      <c r="D9" s="35">
        <f t="shared" si="0"/>
        <v>4.6051701859880918</v>
      </c>
      <c r="E9" s="36">
        <f t="shared" si="1"/>
        <v>-13.050740633731362</v>
      </c>
    </row>
    <row r="10" spans="1:5" x14ac:dyDescent="0.25">
      <c r="B10" s="33">
        <v>150</v>
      </c>
      <c r="C10" s="33">
        <v>2.7982999999999998</v>
      </c>
      <c r="D10" s="35">
        <f t="shared" si="0"/>
        <v>5.0106352940962555</v>
      </c>
      <c r="E10" s="36">
        <f t="shared" si="1"/>
        <v>-12.786498468026119</v>
      </c>
    </row>
    <row r="11" spans="1:5" x14ac:dyDescent="0.25">
      <c r="B11" s="33">
        <v>200</v>
      </c>
      <c r="C11" s="33">
        <v>3.4666999999999999</v>
      </c>
      <c r="D11" s="35">
        <f t="shared" si="0"/>
        <v>5.2983173665480363</v>
      </c>
      <c r="E11" s="36">
        <f t="shared" si="1"/>
        <v>-12.572307425146668</v>
      </c>
    </row>
    <row r="12" spans="1:5" x14ac:dyDescent="0.25">
      <c r="B12" s="33">
        <v>250</v>
      </c>
      <c r="C12" s="33">
        <v>3.9777999999999998</v>
      </c>
      <c r="D12" s="35">
        <f t="shared" si="0"/>
        <v>5.521460917862246</v>
      </c>
      <c r="E12" s="36">
        <f t="shared" si="1"/>
        <v>-12.434781655317265</v>
      </c>
    </row>
    <row r="13" spans="1:5" x14ac:dyDescent="0.25">
      <c r="B13" s="33">
        <v>300</v>
      </c>
      <c r="C13" s="33">
        <v>4.4848999999999997</v>
      </c>
      <c r="D13" s="35">
        <f t="shared" si="0"/>
        <v>5.7037824746562009</v>
      </c>
      <c r="E13" s="36">
        <f t="shared" si="1"/>
        <v>-12.314794359246122</v>
      </c>
    </row>
    <row r="14" spans="1:5" x14ac:dyDescent="0.25">
      <c r="B14" s="33">
        <v>350</v>
      </c>
      <c r="C14" s="33">
        <v>5.0247999999999999</v>
      </c>
      <c r="D14" s="35">
        <f t="shared" si="0"/>
        <v>5.857933154483459</v>
      </c>
      <c r="E14" s="36">
        <f t="shared" si="1"/>
        <v>-12.201124905806241</v>
      </c>
    </row>
    <row r="15" spans="1:5" x14ac:dyDescent="0.25">
      <c r="B15" s="33">
        <v>400</v>
      </c>
      <c r="C15" s="33">
        <v>5.3917000000000002</v>
      </c>
      <c r="D15" s="35">
        <f t="shared" si="0"/>
        <v>5.9914645471079817</v>
      </c>
      <c r="E15" s="36">
        <f t="shared" si="1"/>
        <v>-12.130649823884314</v>
      </c>
    </row>
    <row r="16" spans="1:5" x14ac:dyDescent="0.25">
      <c r="B16" s="33">
        <v>450</v>
      </c>
      <c r="C16" s="33">
        <v>5.9057000000000004</v>
      </c>
      <c r="D16" s="35">
        <f t="shared" si="0"/>
        <v>6.1092475827643655</v>
      </c>
      <c r="E16" s="36">
        <f t="shared" si="1"/>
        <v>-12.039592571733573</v>
      </c>
    </row>
    <row r="17" spans="1:11" x14ac:dyDescent="0.25">
      <c r="B17" s="33">
        <v>500</v>
      </c>
      <c r="C17" s="33">
        <v>6.3320999999999996</v>
      </c>
      <c r="D17" s="35">
        <f t="shared" si="0"/>
        <v>6.2146080984221914</v>
      </c>
      <c r="E17" s="36">
        <f t="shared" si="1"/>
        <v>-11.969878623271729</v>
      </c>
    </row>
    <row r="18" spans="1:11" x14ac:dyDescent="0.25">
      <c r="B18" s="33">
        <v>550</v>
      </c>
      <c r="C18" s="33">
        <v>6.6889000000000003</v>
      </c>
      <c r="D18" s="35">
        <f t="shared" si="0"/>
        <v>6.3099182782265162</v>
      </c>
      <c r="E18" s="36">
        <f t="shared" si="1"/>
        <v>-11.91506112185753</v>
      </c>
    </row>
    <row r="19" spans="1:11" x14ac:dyDescent="0.25">
      <c r="B19" s="33">
        <v>600</v>
      </c>
      <c r="C19" s="33">
        <v>7.1176000000000004</v>
      </c>
      <c r="D19" s="35">
        <f t="shared" si="0"/>
        <v>6.3969296552161463</v>
      </c>
      <c r="E19" s="36">
        <f t="shared" si="1"/>
        <v>-11.852939968015853</v>
      </c>
    </row>
    <row r="20" spans="1:11" x14ac:dyDescent="0.25">
      <c r="B20" s="33">
        <v>650</v>
      </c>
      <c r="C20" s="33">
        <v>7.4330999999999996</v>
      </c>
      <c r="D20" s="35">
        <f t="shared" si="0"/>
        <v>6.4769723628896827</v>
      </c>
      <c r="E20" s="36">
        <f t="shared" si="1"/>
        <v>-11.809567558793521</v>
      </c>
    </row>
    <row r="21" spans="1:11" x14ac:dyDescent="0.25">
      <c r="B21" s="33">
        <v>700</v>
      </c>
      <c r="C21" s="33">
        <v>7.8094999999999999</v>
      </c>
      <c r="D21" s="35">
        <f t="shared" si="0"/>
        <v>6.5510803350434044</v>
      </c>
      <c r="E21" s="36">
        <f t="shared" si="1"/>
        <v>-11.760169616648634</v>
      </c>
    </row>
    <row r="22" spans="1:11" x14ac:dyDescent="0.25">
      <c r="B22" s="33">
        <v>750</v>
      </c>
      <c r="C22" s="33">
        <v>8.2521000000000004</v>
      </c>
      <c r="D22" s="35">
        <f t="shared" si="0"/>
        <v>6.620073206530356</v>
      </c>
      <c r="E22" s="36">
        <f t="shared" si="1"/>
        <v>-11.705042844554336</v>
      </c>
    </row>
    <row r="23" spans="1:11" x14ac:dyDescent="0.25">
      <c r="B23" s="33">
        <v>800</v>
      </c>
      <c r="C23" s="33">
        <v>8.6519999999999992</v>
      </c>
      <c r="D23" s="35">
        <f t="shared" si="0"/>
        <v>6.6846117276679271</v>
      </c>
      <c r="E23" s="36">
        <f t="shared" si="1"/>
        <v>-11.657720049873461</v>
      </c>
    </row>
    <row r="24" spans="1:11" x14ac:dyDescent="0.25">
      <c r="B24" s="33">
        <v>850</v>
      </c>
      <c r="C24" s="33">
        <v>9.0304000000000002</v>
      </c>
      <c r="D24" s="35">
        <f t="shared" si="0"/>
        <v>6.7452363494843626</v>
      </c>
      <c r="E24" s="36">
        <f t="shared" si="1"/>
        <v>-11.614913894727971</v>
      </c>
      <c r="H24" t="s">
        <v>24</v>
      </c>
    </row>
    <row r="25" spans="1:11" ht="15.75" customHeight="1" x14ac:dyDescent="0.25">
      <c r="B25" s="33">
        <v>900</v>
      </c>
      <c r="C25" s="33">
        <v>9.2576000000000001</v>
      </c>
      <c r="D25" s="35">
        <f t="shared" si="0"/>
        <v>6.8023947633243109</v>
      </c>
      <c r="E25" s="36">
        <f t="shared" si="1"/>
        <v>-11.590065722164596</v>
      </c>
      <c r="H25" s="86" t="s">
        <v>29</v>
      </c>
      <c r="I25" s="89">
        <v>24.245999999999999</v>
      </c>
      <c r="J25" s="87" t="s">
        <v>33</v>
      </c>
      <c r="K25" s="89">
        <v>1.5058</v>
      </c>
    </row>
    <row r="26" spans="1:11" ht="15.75" customHeight="1" x14ac:dyDescent="0.25">
      <c r="B26" s="33">
        <v>950</v>
      </c>
      <c r="C26" s="33">
        <v>9.6654999999999998</v>
      </c>
      <c r="D26" s="35">
        <f t="shared" si="0"/>
        <v>6.8564619845945867</v>
      </c>
      <c r="E26" s="36">
        <f t="shared" si="1"/>
        <v>-11.546947713584665</v>
      </c>
      <c r="H26" s="86" t="s">
        <v>11</v>
      </c>
      <c r="I26" s="88">
        <f>EXP(I25)</f>
        <v>33876926995.351791</v>
      </c>
    </row>
    <row r="27" spans="1:11" ht="15.75" thickBot="1" x14ac:dyDescent="0.3">
      <c r="B27" s="39">
        <v>1000</v>
      </c>
      <c r="C27" s="39">
        <v>9.9863999999999997</v>
      </c>
      <c r="D27" s="35">
        <f t="shared" si="0"/>
        <v>6.9077552789821368</v>
      </c>
      <c r="E27" s="36">
        <f t="shared" si="1"/>
        <v>-11.51428639060957</v>
      </c>
    </row>
    <row r="28" spans="1:11" ht="15.75" customHeight="1" x14ac:dyDescent="0.25">
      <c r="A28" s="4"/>
      <c r="B28" s="3"/>
      <c r="C28" s="3"/>
    </row>
    <row r="29" spans="1:11" x14ac:dyDescent="0.25">
      <c r="A29" s="4"/>
      <c r="B29" s="3"/>
      <c r="C29" s="3"/>
    </row>
    <row r="30" spans="1:11" x14ac:dyDescent="0.25">
      <c r="A30" s="4"/>
      <c r="B30" s="3"/>
      <c r="C30" s="3"/>
    </row>
    <row r="31" spans="1:11" x14ac:dyDescent="0.25">
      <c r="A31" s="4"/>
      <c r="B31" s="3"/>
      <c r="C31" s="3"/>
    </row>
    <row r="32" spans="1:11" x14ac:dyDescent="0.25">
      <c r="B32" s="3"/>
      <c r="C32" s="3"/>
    </row>
  </sheetData>
  <mergeCells count="1">
    <mergeCell ref="B5:C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8"/>
  <sheetViews>
    <sheetView showGridLines="0" zoomScaleNormal="100" workbookViewId="0">
      <selection activeCell="Q2" sqref="Q2"/>
    </sheetView>
  </sheetViews>
  <sheetFormatPr baseColWidth="10" defaultRowHeight="15" x14ac:dyDescent="0.25"/>
  <cols>
    <col min="5" max="5" width="7.7109375" customWidth="1"/>
  </cols>
  <sheetData>
    <row r="2" spans="1:20" ht="25.5" x14ac:dyDescent="0.25">
      <c r="A2" s="7" t="s">
        <v>32</v>
      </c>
    </row>
    <row r="3" spans="1:20" ht="21" customHeight="1" x14ac:dyDescent="0.25">
      <c r="A3" s="7"/>
      <c r="B3" t="s">
        <v>20</v>
      </c>
      <c r="I3" s="63" t="s">
        <v>25</v>
      </c>
      <c r="J3" s="64"/>
      <c r="K3" s="64"/>
      <c r="L3" s="64"/>
      <c r="M3" s="64"/>
      <c r="N3" s="64"/>
      <c r="O3" s="64"/>
      <c r="P3" s="64"/>
      <c r="Q3" s="64"/>
      <c r="R3" s="64"/>
      <c r="S3" s="64"/>
      <c r="T3" s="65"/>
    </row>
    <row r="4" spans="1:20" ht="21" customHeight="1" x14ac:dyDescent="0.25">
      <c r="A4" s="7"/>
    </row>
    <row r="5" spans="1:20" ht="21" customHeight="1" x14ac:dyDescent="0.25">
      <c r="A5" s="7"/>
    </row>
    <row r="6" spans="1:20" ht="21" customHeight="1" x14ac:dyDescent="0.25">
      <c r="A6" s="7"/>
    </row>
    <row r="7" spans="1:20" ht="21" customHeight="1" x14ac:dyDescent="0.25">
      <c r="A7" s="7"/>
    </row>
    <row r="8" spans="1:20" ht="21" customHeight="1" x14ac:dyDescent="0.25">
      <c r="A8" s="7"/>
    </row>
    <row r="9" spans="1:20" ht="21" customHeight="1" x14ac:dyDescent="0.25">
      <c r="A9" s="7"/>
    </row>
    <row r="10" spans="1:20" ht="21" customHeight="1" x14ac:dyDescent="0.25">
      <c r="A10" s="7"/>
    </row>
    <row r="11" spans="1:20" ht="21" customHeight="1" x14ac:dyDescent="0.25">
      <c r="A11" s="7"/>
    </row>
    <row r="12" spans="1:20" ht="21" customHeight="1" x14ac:dyDescent="0.25">
      <c r="A12" s="7"/>
    </row>
    <row r="13" spans="1:20" ht="21" customHeight="1" x14ac:dyDescent="0.25">
      <c r="A13" s="7"/>
    </row>
    <row r="14" spans="1:20" ht="21" customHeight="1" x14ac:dyDescent="0.25">
      <c r="A14" s="7"/>
    </row>
    <row r="15" spans="1:20" ht="21" customHeight="1" x14ac:dyDescent="0.25">
      <c r="A15" s="7"/>
    </row>
    <row r="17" spans="1:26" ht="15.75" thickBot="1" x14ac:dyDescent="0.3"/>
    <row r="18" spans="1:26" x14ac:dyDescent="0.25">
      <c r="A18" s="78" t="s">
        <v>6</v>
      </c>
      <c r="B18" s="9" t="s">
        <v>22</v>
      </c>
      <c r="C18" s="74">
        <f>K*2</f>
        <v>67753853990.703583</v>
      </c>
      <c r="D18" s="66"/>
      <c r="E18" s="66"/>
      <c r="F18" s="67"/>
      <c r="G18" s="66">
        <f>K*2</f>
        <v>67753853990.703583</v>
      </c>
      <c r="H18" s="66"/>
      <c r="I18" s="66"/>
      <c r="J18" s="66"/>
      <c r="K18" s="74">
        <f>K*2</f>
        <v>67753853990.703583</v>
      </c>
      <c r="L18" s="66"/>
      <c r="M18" s="66"/>
      <c r="N18" s="67"/>
      <c r="O18" s="66">
        <f>K*2</f>
        <v>67753853990.703583</v>
      </c>
      <c r="P18" s="66"/>
      <c r="Q18" s="66"/>
      <c r="R18" s="66"/>
      <c r="S18" s="74">
        <f>K*2</f>
        <v>67753853990.703583</v>
      </c>
      <c r="T18" s="66"/>
      <c r="U18" s="66"/>
      <c r="V18" s="67"/>
      <c r="W18" s="66">
        <f>K*2</f>
        <v>67753853990.703583</v>
      </c>
      <c r="X18" s="66"/>
      <c r="Y18" s="66"/>
      <c r="Z18" s="67"/>
    </row>
    <row r="19" spans="1:26" x14ac:dyDescent="0.25">
      <c r="A19" s="79"/>
      <c r="B19" s="10" t="s">
        <v>23</v>
      </c>
      <c r="C19" s="75">
        <f>K*2</f>
        <v>67753853990.703583</v>
      </c>
      <c r="D19" s="68"/>
      <c r="E19" s="68"/>
      <c r="F19" s="69"/>
      <c r="G19" s="68">
        <f>K*2</f>
        <v>67753853990.703583</v>
      </c>
      <c r="H19" s="68"/>
      <c r="I19" s="68"/>
      <c r="J19" s="68"/>
      <c r="K19" s="75">
        <f>K*2</f>
        <v>67753853990.703583</v>
      </c>
      <c r="L19" s="68"/>
      <c r="M19" s="68"/>
      <c r="N19" s="69"/>
      <c r="O19" s="68">
        <f>K*2</f>
        <v>67753853990.703583</v>
      </c>
      <c r="P19" s="68"/>
      <c r="Q19" s="68"/>
      <c r="R19" s="68"/>
      <c r="S19" s="75">
        <f>K*2</f>
        <v>67753853990.703583</v>
      </c>
      <c r="T19" s="68"/>
      <c r="U19" s="68"/>
      <c r="V19" s="69"/>
      <c r="W19" s="68">
        <f>K*2</f>
        <v>67753853990.703583</v>
      </c>
      <c r="X19" s="68"/>
      <c r="Y19" s="68"/>
      <c r="Z19" s="69"/>
    </row>
    <row r="20" spans="1:26" ht="15.75" thickBot="1" x14ac:dyDescent="0.3">
      <c r="A20" s="80"/>
      <c r="B20" s="11" t="s">
        <v>21</v>
      </c>
      <c r="C20" s="76">
        <v>0</v>
      </c>
      <c r="D20" s="70"/>
      <c r="E20" s="70"/>
      <c r="F20" s="71"/>
      <c r="G20" s="70">
        <v>100</v>
      </c>
      <c r="H20" s="70"/>
      <c r="I20" s="70"/>
      <c r="J20" s="70"/>
      <c r="K20" s="76">
        <v>200</v>
      </c>
      <c r="L20" s="70"/>
      <c r="M20" s="70"/>
      <c r="N20" s="71"/>
      <c r="O20" s="70">
        <v>400</v>
      </c>
      <c r="P20" s="70"/>
      <c r="Q20" s="70"/>
      <c r="R20" s="70"/>
      <c r="S20" s="76">
        <v>600</v>
      </c>
      <c r="T20" s="70"/>
      <c r="U20" s="70"/>
      <c r="V20" s="71"/>
      <c r="W20" s="70">
        <v>800</v>
      </c>
      <c r="X20" s="70"/>
      <c r="Y20" s="70"/>
      <c r="Z20" s="71"/>
    </row>
    <row r="21" spans="1:26" ht="7.5" customHeight="1" thickBot="1" x14ac:dyDescent="0.3">
      <c r="B21" s="1"/>
      <c r="C21" s="27"/>
      <c r="D21" s="4"/>
      <c r="E21" s="4"/>
      <c r="F21" s="28"/>
      <c r="K21" s="27"/>
      <c r="L21" s="4"/>
      <c r="M21" s="4"/>
      <c r="N21" s="28"/>
      <c r="S21" s="27"/>
      <c r="T21" s="4"/>
      <c r="U21" s="4"/>
      <c r="V21" s="28"/>
    </row>
    <row r="22" spans="1:26" x14ac:dyDescent="0.25">
      <c r="A22" s="81" t="s">
        <v>7</v>
      </c>
      <c r="B22" s="9" t="s">
        <v>12</v>
      </c>
      <c r="C22" s="74">
        <f>(C$20/(C18))^(1/gamma)</f>
        <v>0</v>
      </c>
      <c r="D22" s="66"/>
      <c r="E22" s="66"/>
      <c r="F22" s="67"/>
      <c r="G22" s="66">
        <f>(G$20/(G18))^(1/gamma)</f>
        <v>1.3658001844308274E-6</v>
      </c>
      <c r="H22" s="66"/>
      <c r="I22" s="66"/>
      <c r="J22" s="66"/>
      <c r="K22" s="74">
        <f>(K$20/(K18))^(1/gamma)</f>
        <v>2.1642171354846413E-6</v>
      </c>
      <c r="L22" s="66"/>
      <c r="M22" s="66"/>
      <c r="N22" s="67"/>
      <c r="O22" s="66">
        <f>(O$20/(O18))^(1/gamma)</f>
        <v>3.4293711942038284E-6</v>
      </c>
      <c r="P22" s="66"/>
      <c r="Q22" s="66"/>
      <c r="R22" s="66"/>
      <c r="S22" s="74">
        <f>(S$20/(S18))^(1/gamma)</f>
        <v>4.4890711883066192E-6</v>
      </c>
      <c r="T22" s="66"/>
      <c r="U22" s="66"/>
      <c r="V22" s="67"/>
      <c r="W22" s="66">
        <f>(W$20/(W18))^(1/gamma)</f>
        <v>5.4341066775637451E-6</v>
      </c>
      <c r="X22" s="66"/>
      <c r="Y22" s="66"/>
      <c r="Z22" s="67"/>
    </row>
    <row r="23" spans="1:26" ht="15.75" thickBot="1" x14ac:dyDescent="0.3">
      <c r="A23" s="82"/>
      <c r="B23" s="11" t="s">
        <v>13</v>
      </c>
      <c r="C23" s="77">
        <f>(C$20/(C19))^(1/gamma)</f>
        <v>0</v>
      </c>
      <c r="D23" s="72"/>
      <c r="E23" s="72"/>
      <c r="F23" s="73"/>
      <c r="G23" s="72">
        <f>(G$20/(G19))^(1/gamma)</f>
        <v>1.3658001844308274E-6</v>
      </c>
      <c r="H23" s="72"/>
      <c r="I23" s="72"/>
      <c r="J23" s="72"/>
      <c r="K23" s="77">
        <f>(K$20/(K19))^(1/gamma)</f>
        <v>2.1642171354846413E-6</v>
      </c>
      <c r="L23" s="72"/>
      <c r="M23" s="72"/>
      <c r="N23" s="73"/>
      <c r="O23" s="72">
        <f>(O$20/(O19))^(1/gamma)</f>
        <v>3.4293711942038284E-6</v>
      </c>
      <c r="P23" s="72"/>
      <c r="Q23" s="72"/>
      <c r="R23" s="72"/>
      <c r="S23" s="77">
        <f>(S$20/(S19))^(1/gamma)</f>
        <v>4.4890711883066192E-6</v>
      </c>
      <c r="T23" s="72"/>
      <c r="U23" s="72"/>
      <c r="V23" s="73"/>
      <c r="W23" s="72">
        <f>(W$20/(W19))^(1/gamma)</f>
        <v>5.4341066775637451E-6</v>
      </c>
      <c r="X23" s="72"/>
      <c r="Y23" s="72"/>
      <c r="Z23" s="73"/>
    </row>
    <row r="24" spans="1:26" ht="8.25" customHeight="1" thickBot="1" x14ac:dyDescent="0.3">
      <c r="A24" s="2"/>
      <c r="C24" s="29"/>
      <c r="D24" s="4"/>
      <c r="E24" s="4"/>
      <c r="F24" s="28"/>
      <c r="K24" s="27"/>
      <c r="L24" s="4"/>
      <c r="M24" s="4"/>
      <c r="N24" s="28"/>
      <c r="S24" s="27"/>
      <c r="T24" s="4"/>
      <c r="U24" s="4"/>
      <c r="V24" s="28"/>
    </row>
    <row r="25" spans="1:26" x14ac:dyDescent="0.25">
      <c r="B25" s="12" t="s">
        <v>3</v>
      </c>
      <c r="C25" s="12" t="s">
        <v>4</v>
      </c>
      <c r="D25" s="13" t="s">
        <v>5</v>
      </c>
      <c r="E25" s="13" t="s">
        <v>0</v>
      </c>
      <c r="F25" s="14" t="s">
        <v>8</v>
      </c>
      <c r="G25" s="13" t="s">
        <v>4</v>
      </c>
      <c r="H25" s="13" t="s">
        <v>5</v>
      </c>
      <c r="I25" s="13" t="s">
        <v>0</v>
      </c>
      <c r="J25" s="13" t="s">
        <v>8</v>
      </c>
      <c r="K25" s="12" t="s">
        <v>4</v>
      </c>
      <c r="L25" s="13" t="s">
        <v>5</v>
      </c>
      <c r="M25" s="13" t="s">
        <v>0</v>
      </c>
      <c r="N25" s="14" t="s">
        <v>8</v>
      </c>
      <c r="O25" s="13" t="s">
        <v>4</v>
      </c>
      <c r="P25" s="13" t="s">
        <v>5</v>
      </c>
      <c r="Q25" s="13" t="s">
        <v>0</v>
      </c>
      <c r="R25" s="13" t="s">
        <v>8</v>
      </c>
      <c r="S25" s="12" t="s">
        <v>4</v>
      </c>
      <c r="T25" s="13" t="s">
        <v>5</v>
      </c>
      <c r="U25" s="13" t="s">
        <v>0</v>
      </c>
      <c r="V25" s="14" t="s">
        <v>8</v>
      </c>
      <c r="W25" s="13" t="s">
        <v>4</v>
      </c>
      <c r="X25" s="13" t="s">
        <v>5</v>
      </c>
      <c r="Y25" s="13" t="s">
        <v>0</v>
      </c>
      <c r="Z25" s="14" t="s">
        <v>8</v>
      </c>
    </row>
    <row r="26" spans="1:26" x14ac:dyDescent="0.25">
      <c r="B26" s="15" t="s">
        <v>16</v>
      </c>
      <c r="C26" s="15" t="s">
        <v>14</v>
      </c>
      <c r="D26" s="3" t="s">
        <v>14</v>
      </c>
      <c r="E26" s="3" t="s">
        <v>14</v>
      </c>
      <c r="F26" s="16" t="s">
        <v>15</v>
      </c>
      <c r="G26" s="3" t="s">
        <v>14</v>
      </c>
      <c r="H26" s="3" t="s">
        <v>14</v>
      </c>
      <c r="I26" s="3" t="s">
        <v>14</v>
      </c>
      <c r="J26" s="3" t="s">
        <v>15</v>
      </c>
      <c r="K26" s="15" t="s">
        <v>14</v>
      </c>
      <c r="L26" s="3" t="s">
        <v>14</v>
      </c>
      <c r="M26" s="3" t="s">
        <v>14</v>
      </c>
      <c r="N26" s="16" t="s">
        <v>15</v>
      </c>
      <c r="O26" s="3" t="s">
        <v>14</v>
      </c>
      <c r="P26" s="3" t="s">
        <v>14</v>
      </c>
      <c r="Q26" s="3" t="s">
        <v>14</v>
      </c>
      <c r="R26" s="3" t="s">
        <v>15</v>
      </c>
      <c r="S26" s="15" t="s">
        <v>14</v>
      </c>
      <c r="T26" s="3" t="s">
        <v>14</v>
      </c>
      <c r="U26" s="3" t="s">
        <v>14</v>
      </c>
      <c r="V26" s="16" t="s">
        <v>15</v>
      </c>
      <c r="W26" s="3" t="s">
        <v>14</v>
      </c>
      <c r="X26" s="3" t="s">
        <v>14</v>
      </c>
      <c r="Y26" s="3" t="s">
        <v>14</v>
      </c>
      <c r="Z26" s="16" t="s">
        <v>15</v>
      </c>
    </row>
    <row r="27" spans="1:26" x14ac:dyDescent="0.25">
      <c r="B27" s="17">
        <v>10</v>
      </c>
      <c r="C27" s="30">
        <f t="shared" ref="C27:C67" si="0">C$18*(MAX(C$22+$B27/1000000,0))^(gamma)</f>
        <v>2004.1674476141402</v>
      </c>
      <c r="D27" s="18">
        <f t="shared" ref="D27:D67" si="1">C$19*(MAX(C$23-$B27/1000000,0))^(gamma)</f>
        <v>0</v>
      </c>
      <c r="E27" s="18">
        <f t="shared" ref="E27:E67" si="2">C27-D27</f>
        <v>2004.1674476141402</v>
      </c>
      <c r="F27" s="16"/>
      <c r="G27" s="18">
        <f t="shared" ref="G27:G67" si="3">G$18*(MAX(G$22+$B27/1000000,0))^(gamma)</f>
        <v>2430.2810976530368</v>
      </c>
      <c r="H27" s="18">
        <f t="shared" ref="H27:H67" si="4">G$19*(MAX(G$23-$B27/1000000,0))^(gamma)</f>
        <v>0</v>
      </c>
      <c r="I27" s="18">
        <f t="shared" ref="I27:I67" si="5">G27-H27</f>
        <v>2430.2810976530368</v>
      </c>
      <c r="J27" s="3"/>
      <c r="K27" s="30">
        <f t="shared" ref="K27:K67" si="6">K$18*(MAX(K$22+$B27/1000000,0))^(gamma)</f>
        <v>2691.8678639766226</v>
      </c>
      <c r="L27" s="18">
        <f t="shared" ref="L27:L67" si="7">K$19*(MAX(K$23-$B27/1000000,0))^(gamma)</f>
        <v>0</v>
      </c>
      <c r="M27" s="18">
        <f t="shared" ref="M27:M67" si="8">K27-L27</f>
        <v>2691.8678639766226</v>
      </c>
      <c r="N27" s="16"/>
      <c r="O27" s="18">
        <f t="shared" ref="O27:O67" si="9">O$18*(MAX(O$22+$B27/1000000,0))^(gamma)</f>
        <v>3124.3540642180915</v>
      </c>
      <c r="P27" s="18">
        <f t="shared" ref="P27:P67" si="10">O$19*(MAX(O$23-$B27/1000000,0))^(gamma)</f>
        <v>0</v>
      </c>
      <c r="Q27" s="18">
        <f t="shared" ref="Q27:Q67" si="11">O27-P27</f>
        <v>3124.3540642180915</v>
      </c>
      <c r="R27" s="3"/>
      <c r="S27" s="30">
        <f t="shared" ref="S27:S67" si="12">S$18*(MAX(S$22+$B27/1000000,0))^(gamma)</f>
        <v>3502.9090258609262</v>
      </c>
      <c r="T27" s="18">
        <f t="shared" ref="T27:T67" si="13">S$19*(MAX(S$23-$B27/1000000,0))^(gamma)</f>
        <v>0</v>
      </c>
      <c r="U27" s="18">
        <f t="shared" ref="U27:U67" si="14">S27-T27</f>
        <v>3502.9090258609262</v>
      </c>
      <c r="V27" s="16"/>
      <c r="W27" s="18">
        <f t="shared" ref="W27:W67" si="15">W$18*(MAX(W$22+$B27/1000000,0))^(gamma)</f>
        <v>3852.5602832569502</v>
      </c>
      <c r="X27" s="18">
        <f t="shared" ref="X27:X67" si="16">W$19*(MAX(W$23-$B27/1000000,0))^(gamma)</f>
        <v>0</v>
      </c>
      <c r="Y27" s="18">
        <f t="shared" ref="Y27:Y67" si="17">W27-X27</f>
        <v>3852.5602832569502</v>
      </c>
      <c r="Z27" s="16"/>
    </row>
    <row r="28" spans="1:26" x14ac:dyDescent="0.25">
      <c r="B28" s="17">
        <v>9.5</v>
      </c>
      <c r="C28" s="30">
        <f t="shared" si="0"/>
        <v>1855.1977492313119</v>
      </c>
      <c r="D28" s="18">
        <f t="shared" si="1"/>
        <v>0</v>
      </c>
      <c r="E28" s="18">
        <f t="shared" si="2"/>
        <v>1855.1977492313119</v>
      </c>
      <c r="F28" s="19">
        <f>(E27-E29)/($B27-$B29)</f>
        <v>294.02465420119142</v>
      </c>
      <c r="G28" s="18">
        <f t="shared" si="3"/>
        <v>2271.0972601961216</v>
      </c>
      <c r="H28" s="18">
        <f t="shared" si="4"/>
        <v>0</v>
      </c>
      <c r="I28" s="18">
        <f t="shared" si="5"/>
        <v>2271.0972601961216</v>
      </c>
      <c r="J28" s="18">
        <f>(I27-I29)/($B27-$B29)</f>
        <v>314.70452197433997</v>
      </c>
      <c r="K28" s="30">
        <f t="shared" si="6"/>
        <v>2526.9995224432937</v>
      </c>
      <c r="L28" s="18">
        <f t="shared" si="7"/>
        <v>0</v>
      </c>
      <c r="M28" s="18">
        <f t="shared" si="8"/>
        <v>2526.9995224432937</v>
      </c>
      <c r="N28" s="19">
        <f>(M27-M29)/($B27-$B29)</f>
        <v>326.19973058286314</v>
      </c>
      <c r="O28" s="18">
        <f t="shared" si="9"/>
        <v>2950.85085012639</v>
      </c>
      <c r="P28" s="18">
        <f t="shared" si="10"/>
        <v>0</v>
      </c>
      <c r="Q28" s="18">
        <f t="shared" si="11"/>
        <v>2950.85085012639</v>
      </c>
      <c r="R28" s="18">
        <f>(Q27-Q29)/($B27-$B29)</f>
        <v>343.64504084610053</v>
      </c>
      <c r="S28" s="30">
        <f t="shared" si="12"/>
        <v>3322.4840119066816</v>
      </c>
      <c r="T28" s="18">
        <f t="shared" si="13"/>
        <v>0</v>
      </c>
      <c r="U28" s="18">
        <f t="shared" si="14"/>
        <v>3322.4840119066816</v>
      </c>
      <c r="V28" s="19">
        <f>(U27-U29)/($B27-$B29)</f>
        <v>357.61703004104902</v>
      </c>
      <c r="W28" s="18">
        <f t="shared" si="15"/>
        <v>3666.1743739527401</v>
      </c>
      <c r="X28" s="18">
        <f t="shared" si="16"/>
        <v>0</v>
      </c>
      <c r="Y28" s="18">
        <f t="shared" si="17"/>
        <v>3666.1743739527401</v>
      </c>
      <c r="Z28" s="19">
        <f>(Y27-Y29)/($B27-$B29)</f>
        <v>369.64162852704931</v>
      </c>
    </row>
    <row r="29" spans="1:26" x14ac:dyDescent="0.25">
      <c r="B29" s="17">
        <v>9</v>
      </c>
      <c r="C29" s="30">
        <f t="shared" si="0"/>
        <v>1710.1427934129488</v>
      </c>
      <c r="D29" s="18">
        <f t="shared" si="1"/>
        <v>0</v>
      </c>
      <c r="E29" s="18">
        <f t="shared" si="2"/>
        <v>1710.1427934129488</v>
      </c>
      <c r="F29" s="19">
        <f t="shared" ref="F29:F66" si="18">(E28-E30)/($B28-$B30)</f>
        <v>286.08907866673121</v>
      </c>
      <c r="G29" s="18">
        <f t="shared" si="3"/>
        <v>2115.5765756786968</v>
      </c>
      <c r="H29" s="18">
        <f t="shared" si="4"/>
        <v>0</v>
      </c>
      <c r="I29" s="18">
        <f t="shared" si="5"/>
        <v>2115.5765756786968</v>
      </c>
      <c r="J29" s="18">
        <f t="shared" ref="J29:J66" si="19">(I28-I30)/($B28-$B30)</f>
        <v>307.29188569969028</v>
      </c>
      <c r="K29" s="30">
        <f t="shared" si="6"/>
        <v>2365.6681333937595</v>
      </c>
      <c r="L29" s="18">
        <f t="shared" si="7"/>
        <v>0</v>
      </c>
      <c r="M29" s="18">
        <f t="shared" si="8"/>
        <v>2365.6681333937595</v>
      </c>
      <c r="N29" s="19">
        <f t="shared" ref="N29:N66" si="20">(M28-M30)/($B28-$B30)</f>
        <v>319.04837131171416</v>
      </c>
      <c r="O29" s="18">
        <f t="shared" si="9"/>
        <v>2780.709023371991</v>
      </c>
      <c r="P29" s="18">
        <f t="shared" si="10"/>
        <v>0</v>
      </c>
      <c r="Q29" s="18">
        <f t="shared" si="11"/>
        <v>2780.709023371991</v>
      </c>
      <c r="R29" s="18">
        <f t="shared" ref="R29:R66" si="21">(Q28-Q30)/($B28-$B30)</f>
        <v>336.85608123054271</v>
      </c>
      <c r="S29" s="30">
        <f t="shared" si="12"/>
        <v>3145.2919958198772</v>
      </c>
      <c r="T29" s="18">
        <f t="shared" si="13"/>
        <v>0</v>
      </c>
      <c r="U29" s="18">
        <f t="shared" si="14"/>
        <v>3145.2919958198772</v>
      </c>
      <c r="V29" s="19">
        <f t="shared" ref="V29:V66" si="22">(U28-U30)/($B28-$B30)</f>
        <v>351.09233605790314</v>
      </c>
      <c r="W29" s="18">
        <f t="shared" si="15"/>
        <v>3482.9186547299009</v>
      </c>
      <c r="X29" s="18">
        <f t="shared" si="16"/>
        <v>0</v>
      </c>
      <c r="Y29" s="18">
        <f t="shared" si="17"/>
        <v>3482.9186547299009</v>
      </c>
      <c r="Z29" s="19">
        <f t="shared" ref="Z29:Z66" si="23">(Y28-Y30)/($B28-$B30)</f>
        <v>363.32810806002317</v>
      </c>
    </row>
    <row r="30" spans="1:26" x14ac:dyDescent="0.25">
      <c r="B30" s="17">
        <v>8.5</v>
      </c>
      <c r="C30" s="30">
        <f t="shared" si="0"/>
        <v>1569.1086705645807</v>
      </c>
      <c r="D30" s="18">
        <f t="shared" si="1"/>
        <v>0</v>
      </c>
      <c r="E30" s="18">
        <f t="shared" si="2"/>
        <v>1569.1086705645807</v>
      </c>
      <c r="F30" s="19">
        <f t="shared" si="18"/>
        <v>277.93211880560784</v>
      </c>
      <c r="G30" s="18">
        <f t="shared" si="3"/>
        <v>1963.8053744964313</v>
      </c>
      <c r="H30" s="18">
        <f t="shared" si="4"/>
        <v>0</v>
      </c>
      <c r="I30" s="18">
        <f t="shared" si="5"/>
        <v>1963.8053744964313</v>
      </c>
      <c r="J30" s="18">
        <f t="shared" si="19"/>
        <v>299.70012574588372</v>
      </c>
      <c r="K30" s="30">
        <f t="shared" si="6"/>
        <v>2207.9511511315795</v>
      </c>
      <c r="L30" s="18">
        <f t="shared" si="7"/>
        <v>0</v>
      </c>
      <c r="M30" s="18">
        <f t="shared" si="8"/>
        <v>2207.9511511315795</v>
      </c>
      <c r="N30" s="19">
        <f t="shared" si="20"/>
        <v>311.73673501328085</v>
      </c>
      <c r="O30" s="18">
        <f t="shared" si="9"/>
        <v>2613.9947688958473</v>
      </c>
      <c r="P30" s="18">
        <f t="shared" si="10"/>
        <v>0</v>
      </c>
      <c r="Q30" s="18">
        <f t="shared" si="11"/>
        <v>2613.9947688958473</v>
      </c>
      <c r="R30" s="18">
        <f t="shared" si="21"/>
        <v>329.93064667589351</v>
      </c>
      <c r="S30" s="30">
        <f t="shared" si="12"/>
        <v>2971.3916758487785</v>
      </c>
      <c r="T30" s="18">
        <f t="shared" si="13"/>
        <v>0</v>
      </c>
      <c r="U30" s="18">
        <f t="shared" si="14"/>
        <v>2971.3916758487785</v>
      </c>
      <c r="V30" s="19">
        <f t="shared" si="22"/>
        <v>344.44689948160385</v>
      </c>
      <c r="W30" s="18">
        <f t="shared" si="15"/>
        <v>3302.8462658927169</v>
      </c>
      <c r="X30" s="18">
        <f t="shared" si="16"/>
        <v>0</v>
      </c>
      <c r="Y30" s="18">
        <f t="shared" si="17"/>
        <v>3302.8462658927169</v>
      </c>
      <c r="Z30" s="19">
        <f t="shared" si="23"/>
        <v>356.90548158871388</v>
      </c>
    </row>
    <row r="31" spans="1:26" x14ac:dyDescent="0.25">
      <c r="B31" s="17">
        <v>8</v>
      </c>
      <c r="C31" s="30">
        <f t="shared" si="0"/>
        <v>1432.2106746073409</v>
      </c>
      <c r="D31" s="18">
        <f t="shared" si="1"/>
        <v>0</v>
      </c>
      <c r="E31" s="18">
        <f t="shared" si="2"/>
        <v>1432.2106746073409</v>
      </c>
      <c r="F31" s="19">
        <f t="shared" si="18"/>
        <v>269.53395154803206</v>
      </c>
      <c r="G31" s="18">
        <f t="shared" si="3"/>
        <v>1815.8764499328131</v>
      </c>
      <c r="H31" s="18">
        <f t="shared" si="4"/>
        <v>0</v>
      </c>
      <c r="I31" s="18">
        <f t="shared" si="5"/>
        <v>1815.8764499328131</v>
      </c>
      <c r="J31" s="18">
        <f t="shared" si="19"/>
        <v>291.91546561556379</v>
      </c>
      <c r="K31" s="30">
        <f t="shared" si="6"/>
        <v>2053.9313983804786</v>
      </c>
      <c r="L31" s="18">
        <f t="shared" si="7"/>
        <v>0</v>
      </c>
      <c r="M31" s="18">
        <f t="shared" si="8"/>
        <v>2053.9313983804786</v>
      </c>
      <c r="N31" s="19">
        <f t="shared" si="20"/>
        <v>304.25343320022648</v>
      </c>
      <c r="O31" s="18">
        <f t="shared" si="9"/>
        <v>2450.7783766960974</v>
      </c>
      <c r="P31" s="18">
        <f t="shared" si="10"/>
        <v>0</v>
      </c>
      <c r="Q31" s="18">
        <f t="shared" si="11"/>
        <v>2450.7783766960974</v>
      </c>
      <c r="R31" s="18">
        <f t="shared" si="21"/>
        <v>322.86008347504821</v>
      </c>
      <c r="S31" s="30">
        <f t="shared" si="12"/>
        <v>2800.8450963382734</v>
      </c>
      <c r="T31" s="18">
        <f t="shared" si="13"/>
        <v>0</v>
      </c>
      <c r="U31" s="18">
        <f t="shared" si="14"/>
        <v>2800.8450963382734</v>
      </c>
      <c r="V31" s="19">
        <f t="shared" si="22"/>
        <v>337.67369698010361</v>
      </c>
      <c r="W31" s="18">
        <f t="shared" si="15"/>
        <v>3126.0131731411871</v>
      </c>
      <c r="X31" s="18">
        <f t="shared" si="16"/>
        <v>0</v>
      </c>
      <c r="Y31" s="18">
        <f t="shared" si="17"/>
        <v>3126.0131731411871</v>
      </c>
      <c r="Z31" s="19">
        <f t="shared" si="23"/>
        <v>350.36783823638643</v>
      </c>
    </row>
    <row r="32" spans="1:26" x14ac:dyDescent="0.25">
      <c r="B32" s="17">
        <v>7.5</v>
      </c>
      <c r="C32" s="30">
        <f t="shared" si="0"/>
        <v>1299.5747190165487</v>
      </c>
      <c r="D32" s="18">
        <f t="shared" si="1"/>
        <v>0</v>
      </c>
      <c r="E32" s="18">
        <f t="shared" si="2"/>
        <v>1299.5747190165487</v>
      </c>
      <c r="F32" s="19">
        <f t="shared" si="18"/>
        <v>260.87159616755594</v>
      </c>
      <c r="G32" s="18">
        <f t="shared" si="3"/>
        <v>1671.8899088808676</v>
      </c>
      <c r="H32" s="18">
        <f t="shared" si="4"/>
        <v>0</v>
      </c>
      <c r="I32" s="18">
        <f t="shared" si="5"/>
        <v>1671.8899088808676</v>
      </c>
      <c r="J32" s="18">
        <f t="shared" si="19"/>
        <v>283.92226164099884</v>
      </c>
      <c r="K32" s="30">
        <f t="shared" si="6"/>
        <v>1903.6977179313531</v>
      </c>
      <c r="L32" s="18">
        <f t="shared" si="7"/>
        <v>0</v>
      </c>
      <c r="M32" s="18">
        <f t="shared" si="8"/>
        <v>1903.6977179313531</v>
      </c>
      <c r="N32" s="19">
        <f t="shared" si="20"/>
        <v>296.58565754475808</v>
      </c>
      <c r="O32" s="18">
        <f t="shared" si="9"/>
        <v>2291.1346854207991</v>
      </c>
      <c r="P32" s="18">
        <f t="shared" si="10"/>
        <v>0</v>
      </c>
      <c r="Q32" s="18">
        <f t="shared" si="11"/>
        <v>2291.1346854207991</v>
      </c>
      <c r="R32" s="18">
        <f t="shared" si="21"/>
        <v>315.63478051132142</v>
      </c>
      <c r="S32" s="30">
        <f t="shared" si="12"/>
        <v>2633.7179788686749</v>
      </c>
      <c r="T32" s="18">
        <f t="shared" si="13"/>
        <v>0</v>
      </c>
      <c r="U32" s="18">
        <f t="shared" si="14"/>
        <v>2633.7179788686749</v>
      </c>
      <c r="V32" s="19">
        <f t="shared" si="22"/>
        <v>330.76499512081136</v>
      </c>
      <c r="W32" s="18">
        <f t="shared" si="15"/>
        <v>2952.4784276563305</v>
      </c>
      <c r="X32" s="18">
        <f t="shared" si="16"/>
        <v>0</v>
      </c>
      <c r="Y32" s="18">
        <f t="shared" si="17"/>
        <v>2952.4784276563305</v>
      </c>
      <c r="Z32" s="19">
        <f t="shared" si="23"/>
        <v>343.70871211918256</v>
      </c>
    </row>
    <row r="33" spans="2:26" x14ac:dyDescent="0.25">
      <c r="B33" s="17">
        <v>7</v>
      </c>
      <c r="C33" s="30">
        <f t="shared" si="0"/>
        <v>1171.339078439785</v>
      </c>
      <c r="D33" s="18">
        <f t="shared" si="1"/>
        <v>0</v>
      </c>
      <c r="E33" s="18">
        <f t="shared" si="2"/>
        <v>1171.339078439785</v>
      </c>
      <c r="F33" s="19">
        <f t="shared" si="18"/>
        <v>251.91815995204092</v>
      </c>
      <c r="G33" s="18">
        <f t="shared" si="3"/>
        <v>1531.9541882918143</v>
      </c>
      <c r="H33" s="18">
        <f t="shared" si="4"/>
        <v>0</v>
      </c>
      <c r="I33" s="18">
        <f t="shared" si="5"/>
        <v>1531.9541882918143</v>
      </c>
      <c r="J33" s="18">
        <f t="shared" si="19"/>
        <v>275.70262752178132</v>
      </c>
      <c r="K33" s="30">
        <f t="shared" si="6"/>
        <v>1757.3457408357206</v>
      </c>
      <c r="L33" s="18">
        <f t="shared" si="7"/>
        <v>0</v>
      </c>
      <c r="M33" s="18">
        <f t="shared" si="8"/>
        <v>1757.3457408357206</v>
      </c>
      <c r="N33" s="19">
        <f t="shared" si="20"/>
        <v>288.71891851248665</v>
      </c>
      <c r="O33" s="18">
        <f t="shared" si="9"/>
        <v>2135.143596184776</v>
      </c>
      <c r="P33" s="18">
        <f t="shared" si="10"/>
        <v>0</v>
      </c>
      <c r="Q33" s="18">
        <f t="shared" si="11"/>
        <v>2135.143596184776</v>
      </c>
      <c r="R33" s="18">
        <f t="shared" si="21"/>
        <v>308.24401382575229</v>
      </c>
      <c r="S33" s="30">
        <f t="shared" si="12"/>
        <v>2470.080101217462</v>
      </c>
      <c r="T33" s="18">
        <f t="shared" si="13"/>
        <v>0</v>
      </c>
      <c r="U33" s="18">
        <f t="shared" si="14"/>
        <v>2470.080101217462</v>
      </c>
      <c r="V33" s="19">
        <f t="shared" si="22"/>
        <v>323.71224545501036</v>
      </c>
      <c r="W33" s="18">
        <f t="shared" si="15"/>
        <v>2782.3044610220045</v>
      </c>
      <c r="X33" s="18">
        <f t="shared" si="16"/>
        <v>0</v>
      </c>
      <c r="Y33" s="18">
        <f t="shared" si="17"/>
        <v>2782.3044610220045</v>
      </c>
      <c r="Z33" s="19">
        <f t="shared" si="23"/>
        <v>336.92100643056301</v>
      </c>
    </row>
    <row r="34" spans="2:26" x14ac:dyDescent="0.25">
      <c r="B34" s="17">
        <v>6.5</v>
      </c>
      <c r="C34" s="30">
        <f t="shared" si="0"/>
        <v>1047.6565590645077</v>
      </c>
      <c r="D34" s="18">
        <f t="shared" si="1"/>
        <v>0</v>
      </c>
      <c r="E34" s="18">
        <f t="shared" si="2"/>
        <v>1047.6565590645077</v>
      </c>
      <c r="F34" s="19">
        <f t="shared" si="18"/>
        <v>242.64183448390793</v>
      </c>
      <c r="G34" s="18">
        <f t="shared" si="3"/>
        <v>1396.1872813590862</v>
      </c>
      <c r="H34" s="18">
        <f t="shared" si="4"/>
        <v>0</v>
      </c>
      <c r="I34" s="18">
        <f t="shared" si="5"/>
        <v>1396.1872813590862</v>
      </c>
      <c r="J34" s="18">
        <f t="shared" si="19"/>
        <v>267.23595564996594</v>
      </c>
      <c r="K34" s="30">
        <f t="shared" si="6"/>
        <v>1614.9787994188664</v>
      </c>
      <c r="L34" s="18">
        <f t="shared" si="7"/>
        <v>0</v>
      </c>
      <c r="M34" s="18">
        <f t="shared" si="8"/>
        <v>1614.9787994188664</v>
      </c>
      <c r="N34" s="19">
        <f t="shared" si="20"/>
        <v>280.63671858057251</v>
      </c>
      <c r="O34" s="18">
        <f t="shared" si="9"/>
        <v>1982.8906715950468</v>
      </c>
      <c r="P34" s="18">
        <f t="shared" si="10"/>
        <v>0</v>
      </c>
      <c r="Q34" s="18">
        <f t="shared" si="11"/>
        <v>1982.8906715950468</v>
      </c>
      <c r="R34" s="18">
        <f t="shared" si="21"/>
        <v>300.67575711010886</v>
      </c>
      <c r="S34" s="30">
        <f t="shared" si="12"/>
        <v>2310.0057334136645</v>
      </c>
      <c r="T34" s="18">
        <f t="shared" si="13"/>
        <v>0</v>
      </c>
      <c r="U34" s="18">
        <f t="shared" si="14"/>
        <v>2310.0057334136645</v>
      </c>
      <c r="V34" s="19">
        <f t="shared" si="22"/>
        <v>316.50595876644547</v>
      </c>
      <c r="W34" s="18">
        <f t="shared" si="15"/>
        <v>2615.5574212257675</v>
      </c>
      <c r="X34" s="18">
        <f t="shared" si="16"/>
        <v>0</v>
      </c>
      <c r="Y34" s="18">
        <f t="shared" si="17"/>
        <v>2615.5574212257675</v>
      </c>
      <c r="Z34" s="19">
        <f t="shared" si="23"/>
        <v>329.99690361521925</v>
      </c>
    </row>
    <row r="35" spans="2:26" x14ac:dyDescent="0.25">
      <c r="B35" s="17">
        <v>6</v>
      </c>
      <c r="C35" s="30">
        <f t="shared" si="0"/>
        <v>928.69724395587707</v>
      </c>
      <c r="D35" s="18">
        <f t="shared" si="1"/>
        <v>0</v>
      </c>
      <c r="E35" s="18">
        <f t="shared" si="2"/>
        <v>928.69724395587707</v>
      </c>
      <c r="F35" s="19">
        <f t="shared" si="18"/>
        <v>233.00453341765831</v>
      </c>
      <c r="G35" s="18">
        <f t="shared" si="3"/>
        <v>1264.7182326418483</v>
      </c>
      <c r="H35" s="18">
        <f t="shared" si="4"/>
        <v>0</v>
      </c>
      <c r="I35" s="18">
        <f t="shared" si="5"/>
        <v>1264.7182326418483</v>
      </c>
      <c r="J35" s="18">
        <f t="shared" si="19"/>
        <v>258.49829820603122</v>
      </c>
      <c r="K35" s="30">
        <f t="shared" si="6"/>
        <v>1476.7090222551481</v>
      </c>
      <c r="L35" s="18">
        <f t="shared" si="7"/>
        <v>0</v>
      </c>
      <c r="M35" s="18">
        <f t="shared" si="8"/>
        <v>1476.7090222551481</v>
      </c>
      <c r="N35" s="19">
        <f t="shared" si="20"/>
        <v>272.32013881107514</v>
      </c>
      <c r="O35" s="18">
        <f t="shared" si="9"/>
        <v>1834.4678390746672</v>
      </c>
      <c r="P35" s="18">
        <f t="shared" si="10"/>
        <v>0</v>
      </c>
      <c r="Q35" s="18">
        <f t="shared" si="11"/>
        <v>1834.4678390746672</v>
      </c>
      <c r="R35" s="18">
        <f t="shared" si="21"/>
        <v>292.91644851407705</v>
      </c>
      <c r="S35" s="30">
        <f t="shared" si="12"/>
        <v>2153.5741424510165</v>
      </c>
      <c r="T35" s="18">
        <f t="shared" si="13"/>
        <v>0</v>
      </c>
      <c r="U35" s="18">
        <f t="shared" si="14"/>
        <v>2153.5741424510165</v>
      </c>
      <c r="V35" s="19">
        <f t="shared" si="22"/>
        <v>309.13555318612998</v>
      </c>
      <c r="W35" s="18">
        <f t="shared" si="15"/>
        <v>2452.3075574067852</v>
      </c>
      <c r="X35" s="18">
        <f t="shared" si="16"/>
        <v>0</v>
      </c>
      <c r="Y35" s="18">
        <f t="shared" si="17"/>
        <v>2452.3075574067852</v>
      </c>
      <c r="Z35" s="19">
        <f t="shared" si="23"/>
        <v>322.92775838141961</v>
      </c>
    </row>
    <row r="36" spans="2:26" x14ac:dyDescent="0.25">
      <c r="B36" s="17">
        <v>5.5</v>
      </c>
      <c r="C36" s="30">
        <f t="shared" si="0"/>
        <v>814.65202564684944</v>
      </c>
      <c r="D36" s="18">
        <f t="shared" si="1"/>
        <v>0</v>
      </c>
      <c r="E36" s="18">
        <f t="shared" si="2"/>
        <v>814.65202564684944</v>
      </c>
      <c r="F36" s="19">
        <f t="shared" si="18"/>
        <v>222.96000112789488</v>
      </c>
      <c r="G36" s="18">
        <f t="shared" si="3"/>
        <v>1137.688983153055</v>
      </c>
      <c r="H36" s="18">
        <f t="shared" si="4"/>
        <v>0</v>
      </c>
      <c r="I36" s="18">
        <f t="shared" si="5"/>
        <v>1137.688983153055</v>
      </c>
      <c r="J36" s="18">
        <f t="shared" si="19"/>
        <v>249.46155418375884</v>
      </c>
      <c r="K36" s="30">
        <f t="shared" si="6"/>
        <v>1342.6586606077913</v>
      </c>
      <c r="L36" s="18">
        <f t="shared" si="7"/>
        <v>0</v>
      </c>
      <c r="M36" s="18">
        <f t="shared" si="8"/>
        <v>1342.6586606077913</v>
      </c>
      <c r="N36" s="19">
        <f t="shared" si="20"/>
        <v>263.74730887987198</v>
      </c>
      <c r="O36" s="18">
        <f t="shared" si="9"/>
        <v>1689.9742230809698</v>
      </c>
      <c r="P36" s="18">
        <f t="shared" si="10"/>
        <v>0</v>
      </c>
      <c r="Q36" s="18">
        <f t="shared" si="11"/>
        <v>1689.9742230809698</v>
      </c>
      <c r="R36" s="18">
        <f t="shared" si="21"/>
        <v>284.95070077241439</v>
      </c>
      <c r="S36" s="30">
        <f t="shared" si="12"/>
        <v>2000.8701802275345</v>
      </c>
      <c r="T36" s="18">
        <f t="shared" si="13"/>
        <v>0</v>
      </c>
      <c r="U36" s="18">
        <f t="shared" si="14"/>
        <v>2000.8701802275345</v>
      </c>
      <c r="V36" s="19">
        <f t="shared" si="22"/>
        <v>301.58916920432102</v>
      </c>
      <c r="W36" s="18">
        <f t="shared" si="15"/>
        <v>2292.6296628443479</v>
      </c>
      <c r="X36" s="18">
        <f t="shared" si="16"/>
        <v>0</v>
      </c>
      <c r="Y36" s="18">
        <f t="shared" si="17"/>
        <v>2292.6296628443479</v>
      </c>
      <c r="Z36" s="19">
        <f t="shared" si="23"/>
        <v>333.50424645399107</v>
      </c>
    </row>
    <row r="37" spans="2:26" x14ac:dyDescent="0.25">
      <c r="B37" s="17">
        <v>5</v>
      </c>
      <c r="C37" s="30">
        <f t="shared" si="0"/>
        <v>705.73724282798219</v>
      </c>
      <c r="D37" s="18">
        <f t="shared" si="1"/>
        <v>0</v>
      </c>
      <c r="E37" s="18">
        <f t="shared" si="2"/>
        <v>705.73724282798219</v>
      </c>
      <c r="F37" s="19">
        <f t="shared" si="18"/>
        <v>212.45111608604157</v>
      </c>
      <c r="G37" s="18">
        <f t="shared" si="3"/>
        <v>1015.2566784580895</v>
      </c>
      <c r="H37" s="18">
        <f t="shared" si="4"/>
        <v>0</v>
      </c>
      <c r="I37" s="18">
        <f t="shared" si="5"/>
        <v>1015.2566784580895</v>
      </c>
      <c r="J37" s="18">
        <f t="shared" si="19"/>
        <v>240.09238216417964</v>
      </c>
      <c r="K37" s="30">
        <f t="shared" si="6"/>
        <v>1212.9617133752761</v>
      </c>
      <c r="L37" s="18">
        <f t="shared" si="7"/>
        <v>0</v>
      </c>
      <c r="M37" s="18">
        <f t="shared" si="8"/>
        <v>1212.9617133752761</v>
      </c>
      <c r="N37" s="19">
        <f t="shared" si="20"/>
        <v>254.89271762225599</v>
      </c>
      <c r="O37" s="18">
        <f t="shared" si="9"/>
        <v>1549.5171383022528</v>
      </c>
      <c r="P37" s="18">
        <f t="shared" si="10"/>
        <v>0</v>
      </c>
      <c r="Q37" s="18">
        <f t="shared" si="11"/>
        <v>1549.5171383022528</v>
      </c>
      <c r="R37" s="18">
        <f t="shared" si="21"/>
        <v>276.76093682033388</v>
      </c>
      <c r="S37" s="30">
        <f t="shared" si="12"/>
        <v>1851.9849732466955</v>
      </c>
      <c r="T37" s="18">
        <f t="shared" si="13"/>
        <v>0</v>
      </c>
      <c r="U37" s="18">
        <f t="shared" si="14"/>
        <v>1851.9849732466955</v>
      </c>
      <c r="V37" s="19">
        <f t="shared" si="22"/>
        <v>293.85344229952875</v>
      </c>
      <c r="W37" s="18">
        <f t="shared" si="15"/>
        <v>2136.6035880450077</v>
      </c>
      <c r="X37" s="18">
        <f t="shared" si="16"/>
        <v>17.800277092213701</v>
      </c>
      <c r="Y37" s="18">
        <f t="shared" si="17"/>
        <v>2118.8033109527942</v>
      </c>
      <c r="Z37" s="19">
        <f t="shared" si="23"/>
        <v>364.75092710581703</v>
      </c>
    </row>
    <row r="38" spans="2:26" x14ac:dyDescent="0.25">
      <c r="B38" s="17">
        <v>4.5</v>
      </c>
      <c r="C38" s="30">
        <f t="shared" si="0"/>
        <v>602.20090956080787</v>
      </c>
      <c r="D38" s="18">
        <f t="shared" si="1"/>
        <v>0</v>
      </c>
      <c r="E38" s="18">
        <f t="shared" si="2"/>
        <v>602.20090956080787</v>
      </c>
      <c r="F38" s="19">
        <f t="shared" si="18"/>
        <v>201.40592368124476</v>
      </c>
      <c r="G38" s="18">
        <f t="shared" si="3"/>
        <v>897.59660098887537</v>
      </c>
      <c r="H38" s="18">
        <f t="shared" si="4"/>
        <v>0</v>
      </c>
      <c r="I38" s="18">
        <f t="shared" si="5"/>
        <v>897.59660098887537</v>
      </c>
      <c r="J38" s="18">
        <f t="shared" si="19"/>
        <v>230.35071619377027</v>
      </c>
      <c r="K38" s="30">
        <f t="shared" si="6"/>
        <v>1087.7659429855353</v>
      </c>
      <c r="L38" s="18">
        <f t="shared" si="7"/>
        <v>0</v>
      </c>
      <c r="M38" s="18">
        <f t="shared" si="8"/>
        <v>1087.7659429855353</v>
      </c>
      <c r="N38" s="19">
        <f t="shared" si="20"/>
        <v>245.72630106603708</v>
      </c>
      <c r="O38" s="18">
        <f t="shared" si="9"/>
        <v>1413.2132862606359</v>
      </c>
      <c r="P38" s="18">
        <f t="shared" si="10"/>
        <v>0</v>
      </c>
      <c r="Q38" s="18">
        <f t="shared" si="11"/>
        <v>1413.2132862606359</v>
      </c>
      <c r="R38" s="18">
        <f t="shared" si="21"/>
        <v>268.32692602000043</v>
      </c>
      <c r="S38" s="30">
        <f t="shared" si="12"/>
        <v>1707.0167379280058</v>
      </c>
      <c r="T38" s="18">
        <f t="shared" si="13"/>
        <v>0</v>
      </c>
      <c r="U38" s="18">
        <f t="shared" si="14"/>
        <v>1707.0167379280058</v>
      </c>
      <c r="V38" s="19">
        <f t="shared" si="22"/>
        <v>307.21375411712916</v>
      </c>
      <c r="W38" s="18">
        <f t="shared" si="15"/>
        <v>1984.3148388788738</v>
      </c>
      <c r="X38" s="18">
        <f t="shared" si="16"/>
        <v>56.436103140343086</v>
      </c>
      <c r="Y38" s="18">
        <f t="shared" si="17"/>
        <v>1927.8787357385308</v>
      </c>
      <c r="Z38" s="19">
        <f t="shared" si="23"/>
        <v>390.57332924328944</v>
      </c>
    </row>
    <row r="39" spans="2:26" x14ac:dyDescent="0.25">
      <c r="B39" s="17">
        <v>4</v>
      </c>
      <c r="C39" s="30">
        <f t="shared" si="0"/>
        <v>504.33131914673743</v>
      </c>
      <c r="D39" s="18">
        <f t="shared" si="1"/>
        <v>0</v>
      </c>
      <c r="E39" s="18">
        <f t="shared" si="2"/>
        <v>504.33131914673743</v>
      </c>
      <c r="F39" s="19">
        <f t="shared" si="18"/>
        <v>189.73157591363309</v>
      </c>
      <c r="G39" s="18">
        <f t="shared" si="3"/>
        <v>784.90596226431921</v>
      </c>
      <c r="H39" s="18">
        <f t="shared" si="4"/>
        <v>0</v>
      </c>
      <c r="I39" s="18">
        <f t="shared" si="5"/>
        <v>784.90596226431921</v>
      </c>
      <c r="J39" s="18">
        <f t="shared" si="19"/>
        <v>220.18769130068324</v>
      </c>
      <c r="K39" s="30">
        <f t="shared" si="6"/>
        <v>967.235412309239</v>
      </c>
      <c r="L39" s="18">
        <f t="shared" si="7"/>
        <v>0</v>
      </c>
      <c r="M39" s="18">
        <f t="shared" si="8"/>
        <v>967.235412309239</v>
      </c>
      <c r="N39" s="19">
        <f t="shared" si="20"/>
        <v>236.21221311154613</v>
      </c>
      <c r="O39" s="18">
        <f t="shared" si="9"/>
        <v>1281.1902122822523</v>
      </c>
      <c r="P39" s="18">
        <f t="shared" si="10"/>
        <v>0</v>
      </c>
      <c r="Q39" s="18">
        <f t="shared" si="11"/>
        <v>1281.1902122822523</v>
      </c>
      <c r="R39" s="18">
        <f t="shared" si="21"/>
        <v>259.62518564915217</v>
      </c>
      <c r="S39" s="30">
        <f t="shared" si="12"/>
        <v>1566.0717525876321</v>
      </c>
      <c r="T39" s="18">
        <f t="shared" si="13"/>
        <v>21.300533458065701</v>
      </c>
      <c r="U39" s="18">
        <f t="shared" si="14"/>
        <v>1544.7712191295664</v>
      </c>
      <c r="V39" s="19">
        <f t="shared" si="22"/>
        <v>339.26148322265703</v>
      </c>
      <c r="W39" s="18">
        <f t="shared" si="15"/>
        <v>1835.8552788103293</v>
      </c>
      <c r="X39" s="18">
        <f t="shared" si="16"/>
        <v>107.62529710082461</v>
      </c>
      <c r="Y39" s="18">
        <f t="shared" si="17"/>
        <v>1728.2299817095047</v>
      </c>
      <c r="Z39" s="19">
        <f t="shared" si="23"/>
        <v>405.41067090162687</v>
      </c>
    </row>
    <row r="40" spans="2:26" x14ac:dyDescent="0.25">
      <c r="B40" s="17">
        <v>3.5</v>
      </c>
      <c r="C40" s="30">
        <f t="shared" si="0"/>
        <v>412.46933364717478</v>
      </c>
      <c r="D40" s="18">
        <f t="shared" si="1"/>
        <v>0</v>
      </c>
      <c r="E40" s="18">
        <f t="shared" si="2"/>
        <v>412.46933364717478</v>
      </c>
      <c r="F40" s="19">
        <f t="shared" si="18"/>
        <v>177.30463624576203</v>
      </c>
      <c r="G40" s="18">
        <f t="shared" si="3"/>
        <v>677.40890968819213</v>
      </c>
      <c r="H40" s="18">
        <f t="shared" si="4"/>
        <v>0</v>
      </c>
      <c r="I40" s="18">
        <f t="shared" si="5"/>
        <v>677.40890968819213</v>
      </c>
      <c r="J40" s="18">
        <f t="shared" si="19"/>
        <v>209.54266234393958</v>
      </c>
      <c r="K40" s="30">
        <f t="shared" si="6"/>
        <v>851.55372987398914</v>
      </c>
      <c r="L40" s="18">
        <f t="shared" si="7"/>
        <v>0</v>
      </c>
      <c r="M40" s="18">
        <f t="shared" si="8"/>
        <v>851.55372987398914</v>
      </c>
      <c r="N40" s="19">
        <f t="shared" si="20"/>
        <v>226.30713205441725</v>
      </c>
      <c r="O40" s="18">
        <f t="shared" si="9"/>
        <v>1153.5881006114837</v>
      </c>
      <c r="P40" s="18">
        <f t="shared" si="10"/>
        <v>0</v>
      </c>
      <c r="Q40" s="18">
        <f t="shared" si="11"/>
        <v>1153.5881006114837</v>
      </c>
      <c r="R40" s="18">
        <f t="shared" si="21"/>
        <v>268.13689197534904</v>
      </c>
      <c r="S40" s="30">
        <f t="shared" si="12"/>
        <v>1429.2655270930488</v>
      </c>
      <c r="T40" s="18">
        <f t="shared" si="13"/>
        <v>61.510272387700127</v>
      </c>
      <c r="U40" s="18">
        <f t="shared" si="14"/>
        <v>1367.7552547053488</v>
      </c>
      <c r="V40" s="19">
        <f t="shared" si="22"/>
        <v>361.94342212514312</v>
      </c>
      <c r="W40" s="18">
        <f t="shared" si="15"/>
        <v>1691.3239597586908</v>
      </c>
      <c r="X40" s="18">
        <f t="shared" si="16"/>
        <v>168.85589492178678</v>
      </c>
      <c r="Y40" s="18">
        <f t="shared" si="17"/>
        <v>1522.468064836904</v>
      </c>
      <c r="Z40" s="19">
        <f t="shared" si="23"/>
        <v>416.11932835843891</v>
      </c>
    </row>
    <row r="41" spans="2:26" x14ac:dyDescent="0.25">
      <c r="B41" s="17">
        <v>3</v>
      </c>
      <c r="C41" s="30">
        <f t="shared" si="0"/>
        <v>327.0266829009754</v>
      </c>
      <c r="D41" s="18">
        <f t="shared" si="1"/>
        <v>0</v>
      </c>
      <c r="E41" s="18">
        <f t="shared" si="2"/>
        <v>327.0266829009754</v>
      </c>
      <c r="F41" s="19">
        <f t="shared" si="18"/>
        <v>163.95464167003311</v>
      </c>
      <c r="G41" s="18">
        <f t="shared" si="3"/>
        <v>575.36329992037963</v>
      </c>
      <c r="H41" s="18">
        <f t="shared" si="4"/>
        <v>0</v>
      </c>
      <c r="I41" s="18">
        <f t="shared" si="5"/>
        <v>575.36329992037963</v>
      </c>
      <c r="J41" s="18">
        <f t="shared" si="19"/>
        <v>198.33877677955394</v>
      </c>
      <c r="K41" s="30">
        <f t="shared" si="6"/>
        <v>740.92828025482174</v>
      </c>
      <c r="L41" s="18">
        <f t="shared" si="7"/>
        <v>0</v>
      </c>
      <c r="M41" s="18">
        <f t="shared" si="8"/>
        <v>740.92828025482174</v>
      </c>
      <c r="N41" s="19">
        <f t="shared" si="20"/>
        <v>215.95786816574605</v>
      </c>
      <c r="O41" s="18">
        <f t="shared" si="9"/>
        <v>1030.5620159037899</v>
      </c>
      <c r="P41" s="18">
        <f t="shared" si="10"/>
        <v>17.508695596886565</v>
      </c>
      <c r="Q41" s="18">
        <f t="shared" si="11"/>
        <v>1013.0533203069033</v>
      </c>
      <c r="R41" s="18">
        <f t="shared" si="21"/>
        <v>297.30919524663761</v>
      </c>
      <c r="S41" s="30">
        <f t="shared" si="12"/>
        <v>1296.7242251374525</v>
      </c>
      <c r="T41" s="18">
        <f t="shared" si="13"/>
        <v>113.89642813302929</v>
      </c>
      <c r="U41" s="18">
        <f t="shared" si="14"/>
        <v>1182.8277970044232</v>
      </c>
      <c r="V41" s="19">
        <f t="shared" si="22"/>
        <v>375.30221929321021</v>
      </c>
      <c r="W41" s="18">
        <f t="shared" si="15"/>
        <v>1550.8281135904167</v>
      </c>
      <c r="X41" s="18">
        <f t="shared" si="16"/>
        <v>238.71746023935097</v>
      </c>
      <c r="Y41" s="18">
        <f t="shared" si="17"/>
        <v>1312.1106533510658</v>
      </c>
      <c r="Z41" s="19">
        <f t="shared" si="23"/>
        <v>424.25460322878189</v>
      </c>
    </row>
    <row r="42" spans="2:26" x14ac:dyDescent="0.25">
      <c r="B42" s="17">
        <v>2.5</v>
      </c>
      <c r="C42" s="30">
        <f t="shared" si="0"/>
        <v>248.51469197714167</v>
      </c>
      <c r="D42" s="18">
        <f t="shared" si="1"/>
        <v>0</v>
      </c>
      <c r="E42" s="18">
        <f t="shared" si="2"/>
        <v>248.51469197714167</v>
      </c>
      <c r="F42" s="19">
        <f t="shared" si="18"/>
        <v>149.4340395965805</v>
      </c>
      <c r="G42" s="18">
        <f t="shared" si="3"/>
        <v>479.07013290863819</v>
      </c>
      <c r="H42" s="18">
        <f t="shared" si="4"/>
        <v>0</v>
      </c>
      <c r="I42" s="18">
        <f t="shared" si="5"/>
        <v>479.07013290863819</v>
      </c>
      <c r="J42" s="18">
        <f t="shared" si="19"/>
        <v>186.47613376074992</v>
      </c>
      <c r="K42" s="30">
        <f t="shared" si="6"/>
        <v>635.59586170824309</v>
      </c>
      <c r="L42" s="18">
        <f t="shared" si="7"/>
        <v>0</v>
      </c>
      <c r="M42" s="18">
        <f t="shared" si="8"/>
        <v>635.59586170824309</v>
      </c>
      <c r="N42" s="19">
        <f t="shared" si="20"/>
        <v>209.21611735850479</v>
      </c>
      <c r="O42" s="18">
        <f t="shared" si="9"/>
        <v>912.28474498752587</v>
      </c>
      <c r="P42" s="18">
        <f t="shared" si="10"/>
        <v>56.005839622679758</v>
      </c>
      <c r="Q42" s="18">
        <f t="shared" si="11"/>
        <v>856.27890536484608</v>
      </c>
      <c r="R42" s="18">
        <f t="shared" si="21"/>
        <v>321.19346497675519</v>
      </c>
      <c r="S42" s="30">
        <f t="shared" si="12"/>
        <v>1168.5864140000172</v>
      </c>
      <c r="T42" s="18">
        <f t="shared" si="13"/>
        <v>176.13337858787864</v>
      </c>
      <c r="U42" s="18">
        <f t="shared" si="14"/>
        <v>992.45303541213855</v>
      </c>
      <c r="V42" s="19">
        <f t="shared" si="22"/>
        <v>384.70316990981894</v>
      </c>
      <c r="W42" s="18">
        <f t="shared" si="15"/>
        <v>1414.4843465553622</v>
      </c>
      <c r="X42" s="18">
        <f t="shared" si="16"/>
        <v>316.27088494724006</v>
      </c>
      <c r="Y42" s="18">
        <f t="shared" si="17"/>
        <v>1098.2134616081221</v>
      </c>
      <c r="Z42" s="19">
        <f t="shared" si="23"/>
        <v>430.52257019324361</v>
      </c>
    </row>
    <row r="43" spans="2:26" x14ac:dyDescent="0.25">
      <c r="B43" s="17">
        <v>2</v>
      </c>
      <c r="C43" s="30">
        <f t="shared" si="0"/>
        <v>177.5926433043949</v>
      </c>
      <c r="D43" s="18">
        <f t="shared" si="1"/>
        <v>0</v>
      </c>
      <c r="E43" s="18">
        <f t="shared" si="2"/>
        <v>177.5926433043949</v>
      </c>
      <c r="F43" s="19">
        <f t="shared" si="18"/>
        <v>133.35719363713818</v>
      </c>
      <c r="G43" s="18">
        <f t="shared" si="3"/>
        <v>388.88716615962971</v>
      </c>
      <c r="H43" s="18">
        <f t="shared" si="4"/>
        <v>0</v>
      </c>
      <c r="I43" s="18">
        <f t="shared" si="5"/>
        <v>388.88716615962971</v>
      </c>
      <c r="J43" s="18">
        <f t="shared" si="19"/>
        <v>173.82068327536837</v>
      </c>
      <c r="K43" s="30">
        <f t="shared" si="6"/>
        <v>535.83039803061979</v>
      </c>
      <c r="L43" s="18">
        <f t="shared" si="7"/>
        <v>4.1182351343028651</v>
      </c>
      <c r="M43" s="18">
        <f t="shared" si="8"/>
        <v>531.71216289631695</v>
      </c>
      <c r="N43" s="19">
        <f t="shared" si="20"/>
        <v>227.41494935023638</v>
      </c>
      <c r="O43" s="18">
        <f t="shared" si="9"/>
        <v>798.95046313475757</v>
      </c>
      <c r="P43" s="18">
        <f t="shared" si="10"/>
        <v>107.09060780460948</v>
      </c>
      <c r="Q43" s="18">
        <f t="shared" si="11"/>
        <v>691.85985533014809</v>
      </c>
      <c r="R43" s="18">
        <f t="shared" si="21"/>
        <v>333.73308474383782</v>
      </c>
      <c r="S43" s="30">
        <f t="shared" si="12"/>
        <v>1045.0052457270067</v>
      </c>
      <c r="T43" s="18">
        <f t="shared" si="13"/>
        <v>246.88061863240239</v>
      </c>
      <c r="U43" s="18">
        <f t="shared" si="14"/>
        <v>798.12462709460431</v>
      </c>
      <c r="V43" s="19">
        <f t="shared" si="22"/>
        <v>391.53623865157613</v>
      </c>
      <c r="W43" s="18">
        <f t="shared" si="15"/>
        <v>1282.4200934653079</v>
      </c>
      <c r="X43" s="18">
        <f t="shared" si="16"/>
        <v>400.83201030748569</v>
      </c>
      <c r="Y43" s="18">
        <f t="shared" si="17"/>
        <v>881.58808315782221</v>
      </c>
      <c r="Z43" s="19">
        <f t="shared" si="23"/>
        <v>435.31142143855288</v>
      </c>
    </row>
    <row r="44" spans="2:26" x14ac:dyDescent="0.25">
      <c r="B44" s="17">
        <v>1.5</v>
      </c>
      <c r="C44" s="30">
        <f t="shared" si="0"/>
        <v>115.15749834000349</v>
      </c>
      <c r="D44" s="18">
        <f t="shared" si="1"/>
        <v>0</v>
      </c>
      <c r="E44" s="18">
        <f t="shared" si="2"/>
        <v>115.15749834000349</v>
      </c>
      <c r="F44" s="19">
        <f t="shared" si="18"/>
        <v>115.05608101196745</v>
      </c>
      <c r="G44" s="18">
        <f t="shared" si="3"/>
        <v>305.24944963326982</v>
      </c>
      <c r="H44" s="18">
        <f t="shared" si="4"/>
        <v>0</v>
      </c>
      <c r="I44" s="18">
        <f t="shared" si="5"/>
        <v>305.24944963326982</v>
      </c>
      <c r="J44" s="18">
        <f t="shared" si="19"/>
        <v>173.94025096344745</v>
      </c>
      <c r="K44" s="30">
        <f t="shared" si="6"/>
        <v>441.95382489784686</v>
      </c>
      <c r="L44" s="18">
        <f t="shared" si="7"/>
        <v>33.772912539840128</v>
      </c>
      <c r="M44" s="18">
        <f t="shared" si="8"/>
        <v>408.18091235800671</v>
      </c>
      <c r="N44" s="19">
        <f t="shared" si="20"/>
        <v>255.98642579485363</v>
      </c>
      <c r="O44" s="18">
        <f t="shared" si="9"/>
        <v>690.77956096349851</v>
      </c>
      <c r="P44" s="18">
        <f t="shared" si="10"/>
        <v>168.23374034249025</v>
      </c>
      <c r="Q44" s="18">
        <f t="shared" si="11"/>
        <v>522.54582062100826</v>
      </c>
      <c r="R44" s="18">
        <f t="shared" si="21"/>
        <v>341.85318667065997</v>
      </c>
      <c r="S44" s="30">
        <f t="shared" si="12"/>
        <v>926.15121711107201</v>
      </c>
      <c r="T44" s="18">
        <f t="shared" si="13"/>
        <v>325.23442035050959</v>
      </c>
      <c r="U44" s="18">
        <f t="shared" si="14"/>
        <v>600.91679676056242</v>
      </c>
      <c r="V44" s="19">
        <f t="shared" si="22"/>
        <v>396.4403862665838</v>
      </c>
      <c r="W44" s="18">
        <f t="shared" si="15"/>
        <v>1154.7754091557842</v>
      </c>
      <c r="X44" s="18">
        <f t="shared" si="16"/>
        <v>491.87336898621504</v>
      </c>
      <c r="Y44" s="18">
        <f t="shared" si="17"/>
        <v>662.9020401695692</v>
      </c>
      <c r="Z44" s="19">
        <f t="shared" si="23"/>
        <v>438.85492791745378</v>
      </c>
    </row>
    <row r="45" spans="2:26" x14ac:dyDescent="0.25">
      <c r="B45" s="17">
        <v>1</v>
      </c>
      <c r="C45" s="30">
        <f t="shared" si="0"/>
        <v>62.53656229242744</v>
      </c>
      <c r="D45" s="18">
        <f t="shared" si="1"/>
        <v>0</v>
      </c>
      <c r="E45" s="18">
        <f t="shared" si="2"/>
        <v>62.53656229242744</v>
      </c>
      <c r="F45" s="19">
        <f t="shared" si="18"/>
        <v>93.13619413174591</v>
      </c>
      <c r="G45" s="18">
        <f t="shared" si="3"/>
        <v>228.7021085256421</v>
      </c>
      <c r="H45" s="18">
        <f t="shared" si="4"/>
        <v>13.755193329459852</v>
      </c>
      <c r="I45" s="18">
        <f t="shared" si="5"/>
        <v>214.94691519618226</v>
      </c>
      <c r="J45" s="18">
        <f t="shared" si="19"/>
        <v>195.63082851666795</v>
      </c>
      <c r="K45" s="30">
        <f t="shared" si="6"/>
        <v>354.35206292401506</v>
      </c>
      <c r="L45" s="18">
        <f t="shared" si="7"/>
        <v>78.626325822551721</v>
      </c>
      <c r="M45" s="18">
        <f t="shared" si="8"/>
        <v>275.72573710146332</v>
      </c>
      <c r="N45" s="19">
        <f t="shared" si="20"/>
        <v>269.33924068276531</v>
      </c>
      <c r="O45" s="18">
        <f t="shared" si="9"/>
        <v>588.02515270101901</v>
      </c>
      <c r="P45" s="18">
        <f t="shared" si="10"/>
        <v>238.01848404153085</v>
      </c>
      <c r="Q45" s="18">
        <f t="shared" si="11"/>
        <v>350.00666865948813</v>
      </c>
      <c r="R45" s="18">
        <f t="shared" si="21"/>
        <v>347.06628900179527</v>
      </c>
      <c r="S45" s="30">
        <f t="shared" si="12"/>
        <v>812.21572255074784</v>
      </c>
      <c r="T45" s="18">
        <f t="shared" si="13"/>
        <v>410.53148172272734</v>
      </c>
      <c r="U45" s="18">
        <f t="shared" si="14"/>
        <v>401.68424082802051</v>
      </c>
      <c r="V45" s="19">
        <f t="shared" si="22"/>
        <v>399.75893543687886</v>
      </c>
      <c r="W45" s="18">
        <f t="shared" si="15"/>
        <v>1031.7052051170097</v>
      </c>
      <c r="X45" s="18">
        <f t="shared" si="16"/>
        <v>588.97204987664122</v>
      </c>
      <c r="Y45" s="18">
        <f t="shared" si="17"/>
        <v>442.73315524036843</v>
      </c>
      <c r="Z45" s="19">
        <f t="shared" si="23"/>
        <v>441.29902165320925</v>
      </c>
    </row>
    <row r="46" spans="2:26" x14ac:dyDescent="0.25">
      <c r="B46" s="17">
        <v>0.5</v>
      </c>
      <c r="C46" s="30">
        <f t="shared" si="0"/>
        <v>22.021304208257572</v>
      </c>
      <c r="D46" s="18">
        <f t="shared" si="1"/>
        <v>0</v>
      </c>
      <c r="E46" s="18">
        <f t="shared" si="2"/>
        <v>22.021304208257572</v>
      </c>
      <c r="F46" s="19">
        <f t="shared" si="18"/>
        <v>62.53656229242744</v>
      </c>
      <c r="G46" s="18">
        <f t="shared" si="3"/>
        <v>159.95680436247218</v>
      </c>
      <c r="H46" s="18">
        <f t="shared" si="4"/>
        <v>50.338183245870312</v>
      </c>
      <c r="I46" s="18">
        <f t="shared" si="5"/>
        <v>109.61862111660187</v>
      </c>
      <c r="J46" s="18">
        <f t="shared" si="19"/>
        <v>214.94691519618226</v>
      </c>
      <c r="K46" s="30">
        <f t="shared" si="6"/>
        <v>273.4996239404876</v>
      </c>
      <c r="L46" s="18">
        <f t="shared" si="7"/>
        <v>134.65795226524622</v>
      </c>
      <c r="M46" s="18">
        <f t="shared" si="8"/>
        <v>138.84167167524137</v>
      </c>
      <c r="N46" s="19">
        <f t="shared" si="20"/>
        <v>275.72573710146332</v>
      </c>
      <c r="O46" s="18">
        <f t="shared" si="9"/>
        <v>490.98210464152783</v>
      </c>
      <c r="P46" s="18">
        <f t="shared" si="10"/>
        <v>315.50257302231483</v>
      </c>
      <c r="Q46" s="18">
        <f t="shared" si="11"/>
        <v>175.47953161921299</v>
      </c>
      <c r="R46" s="18">
        <f t="shared" si="21"/>
        <v>350.00666865948813</v>
      </c>
      <c r="S46" s="30">
        <f t="shared" si="12"/>
        <v>703.41571953262053</v>
      </c>
      <c r="T46" s="18">
        <f t="shared" si="13"/>
        <v>502.25785820893697</v>
      </c>
      <c r="U46" s="18">
        <f t="shared" si="14"/>
        <v>201.15786132368356</v>
      </c>
      <c r="V46" s="19">
        <f t="shared" si="22"/>
        <v>401.68424082802051</v>
      </c>
      <c r="W46" s="18">
        <f t="shared" si="15"/>
        <v>913.38208465550167</v>
      </c>
      <c r="X46" s="18">
        <f t="shared" si="16"/>
        <v>691.77906613914172</v>
      </c>
      <c r="Y46" s="18">
        <f t="shared" si="17"/>
        <v>221.60301851635995</v>
      </c>
      <c r="Z46" s="19">
        <f t="shared" si="23"/>
        <v>442.73315524036843</v>
      </c>
    </row>
    <row r="47" spans="2:26" x14ac:dyDescent="0.25">
      <c r="B47" s="20">
        <v>0</v>
      </c>
      <c r="C47" s="30">
        <f t="shared" si="0"/>
        <v>0</v>
      </c>
      <c r="D47" s="18">
        <f t="shared" si="1"/>
        <v>0</v>
      </c>
      <c r="E47" s="21">
        <f t="shared" si="2"/>
        <v>0</v>
      </c>
      <c r="F47" s="22">
        <f t="shared" si="18"/>
        <v>44.042608416515144</v>
      </c>
      <c r="G47" s="18">
        <f t="shared" si="3"/>
        <v>100.00000000000038</v>
      </c>
      <c r="H47" s="18">
        <f t="shared" si="4"/>
        <v>100.00000000000038</v>
      </c>
      <c r="I47" s="21">
        <f t="shared" si="5"/>
        <v>0</v>
      </c>
      <c r="J47" s="21">
        <f t="shared" si="19"/>
        <v>219.23724223320374</v>
      </c>
      <c r="K47" s="30">
        <f t="shared" si="6"/>
        <v>199.99999999999972</v>
      </c>
      <c r="L47" s="18">
        <f t="shared" si="7"/>
        <v>199.99999999999972</v>
      </c>
      <c r="M47" s="21">
        <f t="shared" si="8"/>
        <v>0</v>
      </c>
      <c r="N47" s="22">
        <f t="shared" si="20"/>
        <v>277.68334335048274</v>
      </c>
      <c r="O47" s="18">
        <f t="shared" si="9"/>
        <v>400.00000000000023</v>
      </c>
      <c r="P47" s="18">
        <f t="shared" si="10"/>
        <v>400.00000000000023</v>
      </c>
      <c r="Q47" s="21">
        <f t="shared" si="11"/>
        <v>0</v>
      </c>
      <c r="R47" s="21">
        <f t="shared" si="21"/>
        <v>350.95906323842598</v>
      </c>
      <c r="S47" s="30">
        <f t="shared" si="12"/>
        <v>600</v>
      </c>
      <c r="T47" s="18">
        <f t="shared" si="13"/>
        <v>600</v>
      </c>
      <c r="U47" s="21">
        <f t="shared" si="14"/>
        <v>0</v>
      </c>
      <c r="V47" s="22">
        <f t="shared" si="22"/>
        <v>402.31572264736712</v>
      </c>
      <c r="W47" s="18">
        <f t="shared" si="15"/>
        <v>799.99999999999909</v>
      </c>
      <c r="X47" s="18">
        <f t="shared" si="16"/>
        <v>799.99999999999909</v>
      </c>
      <c r="Y47" s="21">
        <f t="shared" si="17"/>
        <v>0</v>
      </c>
      <c r="Z47" s="22">
        <f t="shared" si="23"/>
        <v>443.20603703271991</v>
      </c>
    </row>
    <row r="48" spans="2:26" x14ac:dyDescent="0.25">
      <c r="B48" s="17">
        <v>-0.5</v>
      </c>
      <c r="C48" s="30">
        <f t="shared" si="0"/>
        <v>0</v>
      </c>
      <c r="D48" s="18">
        <f t="shared" si="1"/>
        <v>22.021304208257572</v>
      </c>
      <c r="E48" s="18">
        <f t="shared" si="2"/>
        <v>-22.021304208257572</v>
      </c>
      <c r="F48" s="19">
        <f t="shared" si="18"/>
        <v>62.53656229242744</v>
      </c>
      <c r="G48" s="18">
        <f t="shared" si="3"/>
        <v>50.338183245870312</v>
      </c>
      <c r="H48" s="18">
        <f t="shared" si="4"/>
        <v>159.95680436247218</v>
      </c>
      <c r="I48" s="18">
        <f t="shared" si="5"/>
        <v>-109.61862111660187</v>
      </c>
      <c r="J48" s="18">
        <f t="shared" si="19"/>
        <v>214.94691519618226</v>
      </c>
      <c r="K48" s="30">
        <f t="shared" si="6"/>
        <v>134.65795226524622</v>
      </c>
      <c r="L48" s="18">
        <f t="shared" si="7"/>
        <v>273.4996239404876</v>
      </c>
      <c r="M48" s="18">
        <f t="shared" si="8"/>
        <v>-138.84167167524137</v>
      </c>
      <c r="N48" s="19">
        <f t="shared" si="20"/>
        <v>275.72573710146332</v>
      </c>
      <c r="O48" s="18">
        <f t="shared" si="9"/>
        <v>315.50257302231483</v>
      </c>
      <c r="P48" s="18">
        <f t="shared" si="10"/>
        <v>490.98210464152783</v>
      </c>
      <c r="Q48" s="18">
        <f t="shared" si="11"/>
        <v>-175.47953161921299</v>
      </c>
      <c r="R48" s="18">
        <f t="shared" si="21"/>
        <v>350.00666865948813</v>
      </c>
      <c r="S48" s="30">
        <f t="shared" si="12"/>
        <v>502.25785820893697</v>
      </c>
      <c r="T48" s="18">
        <f t="shared" si="13"/>
        <v>703.41571953262053</v>
      </c>
      <c r="U48" s="18">
        <f t="shared" si="14"/>
        <v>-201.15786132368356</v>
      </c>
      <c r="V48" s="19">
        <f t="shared" si="22"/>
        <v>401.68424082802051</v>
      </c>
      <c r="W48" s="18">
        <f t="shared" si="15"/>
        <v>691.77906613914172</v>
      </c>
      <c r="X48" s="18">
        <f t="shared" si="16"/>
        <v>913.38208465550167</v>
      </c>
      <c r="Y48" s="18">
        <f t="shared" si="17"/>
        <v>-221.60301851635995</v>
      </c>
      <c r="Z48" s="19">
        <f t="shared" si="23"/>
        <v>442.73315524036843</v>
      </c>
    </row>
    <row r="49" spans="2:26" x14ac:dyDescent="0.25">
      <c r="B49" s="17">
        <v>-1</v>
      </c>
      <c r="C49" s="30">
        <f t="shared" si="0"/>
        <v>0</v>
      </c>
      <c r="D49" s="18">
        <f t="shared" si="1"/>
        <v>62.53656229242744</v>
      </c>
      <c r="E49" s="18">
        <f t="shared" si="2"/>
        <v>-62.53656229242744</v>
      </c>
      <c r="F49" s="19">
        <f t="shared" si="18"/>
        <v>93.13619413174591</v>
      </c>
      <c r="G49" s="18">
        <f t="shared" si="3"/>
        <v>13.755193329459852</v>
      </c>
      <c r="H49" s="18">
        <f t="shared" si="4"/>
        <v>228.7021085256421</v>
      </c>
      <c r="I49" s="18">
        <f t="shared" si="5"/>
        <v>-214.94691519618226</v>
      </c>
      <c r="J49" s="18">
        <f t="shared" si="19"/>
        <v>195.63082851666795</v>
      </c>
      <c r="K49" s="30">
        <f t="shared" si="6"/>
        <v>78.626325822551721</v>
      </c>
      <c r="L49" s="18">
        <f t="shared" si="7"/>
        <v>354.35206292401506</v>
      </c>
      <c r="M49" s="18">
        <f t="shared" si="8"/>
        <v>-275.72573710146332</v>
      </c>
      <c r="N49" s="19">
        <f t="shared" si="20"/>
        <v>269.33924068276531</v>
      </c>
      <c r="O49" s="18">
        <f t="shared" si="9"/>
        <v>238.01848404153085</v>
      </c>
      <c r="P49" s="18">
        <f t="shared" si="10"/>
        <v>588.02515270101901</v>
      </c>
      <c r="Q49" s="18">
        <f t="shared" si="11"/>
        <v>-350.00666865948813</v>
      </c>
      <c r="R49" s="18">
        <f t="shared" si="21"/>
        <v>347.06628900179527</v>
      </c>
      <c r="S49" s="30">
        <f t="shared" si="12"/>
        <v>410.53148172272734</v>
      </c>
      <c r="T49" s="18">
        <f t="shared" si="13"/>
        <v>812.21572255074784</v>
      </c>
      <c r="U49" s="18">
        <f t="shared" si="14"/>
        <v>-401.68424082802051</v>
      </c>
      <c r="V49" s="19">
        <f t="shared" si="22"/>
        <v>399.75893543687886</v>
      </c>
      <c r="W49" s="18">
        <f t="shared" si="15"/>
        <v>588.97204987664122</v>
      </c>
      <c r="X49" s="18">
        <f t="shared" si="16"/>
        <v>1031.7052051170097</v>
      </c>
      <c r="Y49" s="18">
        <f t="shared" si="17"/>
        <v>-442.73315524036843</v>
      </c>
      <c r="Z49" s="19">
        <f t="shared" si="23"/>
        <v>441.29902165320925</v>
      </c>
    </row>
    <row r="50" spans="2:26" x14ac:dyDescent="0.25">
      <c r="B50" s="17">
        <v>-1.5</v>
      </c>
      <c r="C50" s="30">
        <f t="shared" si="0"/>
        <v>0</v>
      </c>
      <c r="D50" s="18">
        <f t="shared" si="1"/>
        <v>115.15749834000349</v>
      </c>
      <c r="E50" s="18">
        <f t="shared" si="2"/>
        <v>-115.15749834000349</v>
      </c>
      <c r="F50" s="19">
        <f t="shared" si="18"/>
        <v>115.05608101196745</v>
      </c>
      <c r="G50" s="18">
        <f t="shared" si="3"/>
        <v>0</v>
      </c>
      <c r="H50" s="18">
        <f t="shared" si="4"/>
        <v>305.24944963326982</v>
      </c>
      <c r="I50" s="18">
        <f t="shared" si="5"/>
        <v>-305.24944963326982</v>
      </c>
      <c r="J50" s="18">
        <f t="shared" si="19"/>
        <v>173.94025096344745</v>
      </c>
      <c r="K50" s="30">
        <f t="shared" si="6"/>
        <v>33.772912539840128</v>
      </c>
      <c r="L50" s="18">
        <f t="shared" si="7"/>
        <v>441.95382489784686</v>
      </c>
      <c r="M50" s="18">
        <f t="shared" si="8"/>
        <v>-408.18091235800671</v>
      </c>
      <c r="N50" s="19">
        <f t="shared" si="20"/>
        <v>255.98642579485363</v>
      </c>
      <c r="O50" s="18">
        <f t="shared" si="9"/>
        <v>168.23374034249025</v>
      </c>
      <c r="P50" s="18">
        <f t="shared" si="10"/>
        <v>690.77956096349851</v>
      </c>
      <c r="Q50" s="18">
        <f t="shared" si="11"/>
        <v>-522.54582062100826</v>
      </c>
      <c r="R50" s="18">
        <f t="shared" si="21"/>
        <v>341.85318667065997</v>
      </c>
      <c r="S50" s="30">
        <f t="shared" si="12"/>
        <v>325.23442035050959</v>
      </c>
      <c r="T50" s="18">
        <f t="shared" si="13"/>
        <v>926.15121711107201</v>
      </c>
      <c r="U50" s="18">
        <f t="shared" si="14"/>
        <v>-600.91679676056242</v>
      </c>
      <c r="V50" s="19">
        <f t="shared" si="22"/>
        <v>396.4403862665838</v>
      </c>
      <c r="W50" s="18">
        <f t="shared" si="15"/>
        <v>491.87336898621504</v>
      </c>
      <c r="X50" s="18">
        <f t="shared" si="16"/>
        <v>1154.7754091557842</v>
      </c>
      <c r="Y50" s="18">
        <f t="shared" si="17"/>
        <v>-662.9020401695692</v>
      </c>
      <c r="Z50" s="19">
        <f t="shared" si="23"/>
        <v>438.85492791745378</v>
      </c>
    </row>
    <row r="51" spans="2:26" x14ac:dyDescent="0.25">
      <c r="B51" s="17">
        <v>-2</v>
      </c>
      <c r="C51" s="30">
        <f t="shared" si="0"/>
        <v>0</v>
      </c>
      <c r="D51" s="18">
        <f t="shared" si="1"/>
        <v>177.5926433043949</v>
      </c>
      <c r="E51" s="18">
        <f t="shared" si="2"/>
        <v>-177.5926433043949</v>
      </c>
      <c r="F51" s="19">
        <f t="shared" si="18"/>
        <v>133.35719363713818</v>
      </c>
      <c r="G51" s="18">
        <f t="shared" si="3"/>
        <v>0</v>
      </c>
      <c r="H51" s="18">
        <f t="shared" si="4"/>
        <v>388.88716615962971</v>
      </c>
      <c r="I51" s="18">
        <f t="shared" si="5"/>
        <v>-388.88716615962971</v>
      </c>
      <c r="J51" s="18">
        <f t="shared" si="19"/>
        <v>173.82068327536837</v>
      </c>
      <c r="K51" s="30">
        <f t="shared" si="6"/>
        <v>4.1182351343028651</v>
      </c>
      <c r="L51" s="18">
        <f t="shared" si="7"/>
        <v>535.83039803061979</v>
      </c>
      <c r="M51" s="18">
        <f t="shared" si="8"/>
        <v>-531.71216289631695</v>
      </c>
      <c r="N51" s="19">
        <f t="shared" si="20"/>
        <v>227.41494935023638</v>
      </c>
      <c r="O51" s="18">
        <f t="shared" si="9"/>
        <v>107.09060780460948</v>
      </c>
      <c r="P51" s="18">
        <f t="shared" si="10"/>
        <v>798.95046313475757</v>
      </c>
      <c r="Q51" s="18">
        <f t="shared" si="11"/>
        <v>-691.85985533014809</v>
      </c>
      <c r="R51" s="18">
        <f t="shared" si="21"/>
        <v>333.73308474383782</v>
      </c>
      <c r="S51" s="30">
        <f t="shared" si="12"/>
        <v>246.88061863240239</v>
      </c>
      <c r="T51" s="18">
        <f t="shared" si="13"/>
        <v>1045.0052457270067</v>
      </c>
      <c r="U51" s="18">
        <f t="shared" si="14"/>
        <v>-798.12462709460431</v>
      </c>
      <c r="V51" s="19">
        <f t="shared" si="22"/>
        <v>391.53623865157613</v>
      </c>
      <c r="W51" s="18">
        <f t="shared" si="15"/>
        <v>400.83201030748569</v>
      </c>
      <c r="X51" s="18">
        <f t="shared" si="16"/>
        <v>1282.4200934653079</v>
      </c>
      <c r="Y51" s="18">
        <f t="shared" si="17"/>
        <v>-881.58808315782221</v>
      </c>
      <c r="Z51" s="19">
        <f t="shared" si="23"/>
        <v>435.31142143855288</v>
      </c>
    </row>
    <row r="52" spans="2:26" x14ac:dyDescent="0.25">
      <c r="B52" s="17">
        <v>-2.5</v>
      </c>
      <c r="C52" s="30">
        <f t="shared" si="0"/>
        <v>0</v>
      </c>
      <c r="D52" s="18">
        <f t="shared" si="1"/>
        <v>248.51469197714167</v>
      </c>
      <c r="E52" s="18">
        <f t="shared" si="2"/>
        <v>-248.51469197714167</v>
      </c>
      <c r="F52" s="19">
        <f t="shared" si="18"/>
        <v>149.4340395965805</v>
      </c>
      <c r="G52" s="18">
        <f t="shared" si="3"/>
        <v>0</v>
      </c>
      <c r="H52" s="18">
        <f t="shared" si="4"/>
        <v>479.07013290863819</v>
      </c>
      <c r="I52" s="18">
        <f t="shared" si="5"/>
        <v>-479.07013290863819</v>
      </c>
      <c r="J52" s="18">
        <f t="shared" si="19"/>
        <v>186.47613376074992</v>
      </c>
      <c r="K52" s="30">
        <f t="shared" si="6"/>
        <v>0</v>
      </c>
      <c r="L52" s="18">
        <f t="shared" si="7"/>
        <v>635.59586170824309</v>
      </c>
      <c r="M52" s="18">
        <f t="shared" si="8"/>
        <v>-635.59586170824309</v>
      </c>
      <c r="N52" s="19">
        <f t="shared" si="20"/>
        <v>209.21611735850479</v>
      </c>
      <c r="O52" s="18">
        <f t="shared" si="9"/>
        <v>56.005839622679758</v>
      </c>
      <c r="P52" s="18">
        <f t="shared" si="10"/>
        <v>912.28474498752587</v>
      </c>
      <c r="Q52" s="18">
        <f t="shared" si="11"/>
        <v>-856.27890536484608</v>
      </c>
      <c r="R52" s="18">
        <f t="shared" si="21"/>
        <v>321.19346497675519</v>
      </c>
      <c r="S52" s="30">
        <f t="shared" si="12"/>
        <v>176.13337858787864</v>
      </c>
      <c r="T52" s="18">
        <f t="shared" si="13"/>
        <v>1168.5864140000172</v>
      </c>
      <c r="U52" s="18">
        <f t="shared" si="14"/>
        <v>-992.45303541213855</v>
      </c>
      <c r="V52" s="19">
        <f t="shared" si="22"/>
        <v>384.70316990981894</v>
      </c>
      <c r="W52" s="18">
        <f t="shared" si="15"/>
        <v>316.27088494724006</v>
      </c>
      <c r="X52" s="18">
        <f t="shared" si="16"/>
        <v>1414.4843465553622</v>
      </c>
      <c r="Y52" s="18">
        <f t="shared" si="17"/>
        <v>-1098.2134616081221</v>
      </c>
      <c r="Z52" s="19">
        <f t="shared" si="23"/>
        <v>430.52257019324361</v>
      </c>
    </row>
    <row r="53" spans="2:26" x14ac:dyDescent="0.25">
      <c r="B53" s="17">
        <v>-3</v>
      </c>
      <c r="C53" s="30">
        <f t="shared" si="0"/>
        <v>0</v>
      </c>
      <c r="D53" s="18">
        <f t="shared" si="1"/>
        <v>327.0266829009754</v>
      </c>
      <c r="E53" s="18">
        <f t="shared" si="2"/>
        <v>-327.0266829009754</v>
      </c>
      <c r="F53" s="19">
        <f t="shared" si="18"/>
        <v>163.95464167003311</v>
      </c>
      <c r="G53" s="18">
        <f t="shared" si="3"/>
        <v>0</v>
      </c>
      <c r="H53" s="18">
        <f t="shared" si="4"/>
        <v>575.36329992037963</v>
      </c>
      <c r="I53" s="18">
        <f t="shared" si="5"/>
        <v>-575.36329992037963</v>
      </c>
      <c r="J53" s="18">
        <f t="shared" si="19"/>
        <v>198.33877677955394</v>
      </c>
      <c r="K53" s="30">
        <f t="shared" si="6"/>
        <v>0</v>
      </c>
      <c r="L53" s="18">
        <f t="shared" si="7"/>
        <v>740.92828025482174</v>
      </c>
      <c r="M53" s="18">
        <f t="shared" si="8"/>
        <v>-740.92828025482174</v>
      </c>
      <c r="N53" s="19">
        <f t="shared" si="20"/>
        <v>215.95786816574605</v>
      </c>
      <c r="O53" s="18">
        <f t="shared" si="9"/>
        <v>17.508695596886565</v>
      </c>
      <c r="P53" s="18">
        <f t="shared" si="10"/>
        <v>1030.5620159037899</v>
      </c>
      <c r="Q53" s="18">
        <f t="shared" si="11"/>
        <v>-1013.0533203069033</v>
      </c>
      <c r="R53" s="18">
        <f t="shared" si="21"/>
        <v>297.30919524663761</v>
      </c>
      <c r="S53" s="30">
        <f t="shared" si="12"/>
        <v>113.89642813302929</v>
      </c>
      <c r="T53" s="18">
        <f t="shared" si="13"/>
        <v>1296.7242251374525</v>
      </c>
      <c r="U53" s="18">
        <f t="shared" si="14"/>
        <v>-1182.8277970044232</v>
      </c>
      <c r="V53" s="19">
        <f t="shared" si="22"/>
        <v>375.30221929321021</v>
      </c>
      <c r="W53" s="18">
        <f t="shared" si="15"/>
        <v>238.71746023935097</v>
      </c>
      <c r="X53" s="18">
        <f t="shared" si="16"/>
        <v>1550.8281135904167</v>
      </c>
      <c r="Y53" s="18">
        <f t="shared" si="17"/>
        <v>-1312.1106533510658</v>
      </c>
      <c r="Z53" s="19">
        <f t="shared" si="23"/>
        <v>424.25460322878189</v>
      </c>
    </row>
    <row r="54" spans="2:26" x14ac:dyDescent="0.25">
      <c r="B54" s="17">
        <v>-3.5</v>
      </c>
      <c r="C54" s="30">
        <f t="shared" si="0"/>
        <v>0</v>
      </c>
      <c r="D54" s="18">
        <f t="shared" si="1"/>
        <v>412.46933364717478</v>
      </c>
      <c r="E54" s="18">
        <f t="shared" si="2"/>
        <v>-412.46933364717478</v>
      </c>
      <c r="F54" s="19">
        <f t="shared" si="18"/>
        <v>177.30463624576203</v>
      </c>
      <c r="G54" s="18">
        <f t="shared" si="3"/>
        <v>0</v>
      </c>
      <c r="H54" s="18">
        <f t="shared" si="4"/>
        <v>677.40890968819213</v>
      </c>
      <c r="I54" s="18">
        <f t="shared" si="5"/>
        <v>-677.40890968819213</v>
      </c>
      <c r="J54" s="18">
        <f t="shared" si="19"/>
        <v>209.54266234393958</v>
      </c>
      <c r="K54" s="30">
        <f t="shared" si="6"/>
        <v>0</v>
      </c>
      <c r="L54" s="18">
        <f t="shared" si="7"/>
        <v>851.55372987398914</v>
      </c>
      <c r="M54" s="18">
        <f t="shared" si="8"/>
        <v>-851.55372987398914</v>
      </c>
      <c r="N54" s="19">
        <f t="shared" si="20"/>
        <v>226.30713205441725</v>
      </c>
      <c r="O54" s="18">
        <f t="shared" si="9"/>
        <v>0</v>
      </c>
      <c r="P54" s="18">
        <f t="shared" si="10"/>
        <v>1153.5881006114837</v>
      </c>
      <c r="Q54" s="18">
        <f t="shared" si="11"/>
        <v>-1153.5881006114837</v>
      </c>
      <c r="R54" s="18">
        <f t="shared" si="21"/>
        <v>268.13689197534904</v>
      </c>
      <c r="S54" s="30">
        <f t="shared" si="12"/>
        <v>61.510272387700127</v>
      </c>
      <c r="T54" s="18">
        <f t="shared" si="13"/>
        <v>1429.2655270930488</v>
      </c>
      <c r="U54" s="18">
        <f t="shared" si="14"/>
        <v>-1367.7552547053488</v>
      </c>
      <c r="V54" s="19">
        <f t="shared" si="22"/>
        <v>361.94342212514312</v>
      </c>
      <c r="W54" s="18">
        <f t="shared" si="15"/>
        <v>168.85589492178678</v>
      </c>
      <c r="X54" s="18">
        <f t="shared" si="16"/>
        <v>1691.3239597586908</v>
      </c>
      <c r="Y54" s="18">
        <f t="shared" si="17"/>
        <v>-1522.468064836904</v>
      </c>
      <c r="Z54" s="19">
        <f t="shared" si="23"/>
        <v>416.11932835843891</v>
      </c>
    </row>
    <row r="55" spans="2:26" x14ac:dyDescent="0.25">
      <c r="B55" s="17">
        <v>-4</v>
      </c>
      <c r="C55" s="30">
        <f t="shared" si="0"/>
        <v>0</v>
      </c>
      <c r="D55" s="18">
        <f t="shared" si="1"/>
        <v>504.33131914673743</v>
      </c>
      <c r="E55" s="18">
        <f t="shared" si="2"/>
        <v>-504.33131914673743</v>
      </c>
      <c r="F55" s="19">
        <f t="shared" si="18"/>
        <v>189.73157591363309</v>
      </c>
      <c r="G55" s="18">
        <f t="shared" si="3"/>
        <v>0</v>
      </c>
      <c r="H55" s="18">
        <f t="shared" si="4"/>
        <v>784.90596226431921</v>
      </c>
      <c r="I55" s="18">
        <f t="shared" si="5"/>
        <v>-784.90596226431921</v>
      </c>
      <c r="J55" s="18">
        <f t="shared" si="19"/>
        <v>220.18769130068324</v>
      </c>
      <c r="K55" s="30">
        <f t="shared" si="6"/>
        <v>0</v>
      </c>
      <c r="L55" s="18">
        <f t="shared" si="7"/>
        <v>967.235412309239</v>
      </c>
      <c r="M55" s="18">
        <f t="shared" si="8"/>
        <v>-967.235412309239</v>
      </c>
      <c r="N55" s="19">
        <f t="shared" si="20"/>
        <v>236.21221311154613</v>
      </c>
      <c r="O55" s="18">
        <f t="shared" si="9"/>
        <v>0</v>
      </c>
      <c r="P55" s="18">
        <f t="shared" si="10"/>
        <v>1281.1902122822523</v>
      </c>
      <c r="Q55" s="18">
        <f t="shared" si="11"/>
        <v>-1281.1902122822523</v>
      </c>
      <c r="R55" s="18">
        <f t="shared" si="21"/>
        <v>259.62518564915217</v>
      </c>
      <c r="S55" s="30">
        <f t="shared" si="12"/>
        <v>21.300533458065701</v>
      </c>
      <c r="T55" s="18">
        <f t="shared" si="13"/>
        <v>1566.0717525876321</v>
      </c>
      <c r="U55" s="18">
        <f t="shared" si="14"/>
        <v>-1544.7712191295664</v>
      </c>
      <c r="V55" s="19">
        <f t="shared" si="22"/>
        <v>339.26148322265703</v>
      </c>
      <c r="W55" s="18">
        <f t="shared" si="15"/>
        <v>107.62529710082461</v>
      </c>
      <c r="X55" s="18">
        <f t="shared" si="16"/>
        <v>1835.8552788103293</v>
      </c>
      <c r="Y55" s="18">
        <f t="shared" si="17"/>
        <v>-1728.2299817095047</v>
      </c>
      <c r="Z55" s="19">
        <f t="shared" si="23"/>
        <v>405.41067090162687</v>
      </c>
    </row>
    <row r="56" spans="2:26" x14ac:dyDescent="0.25">
      <c r="B56" s="17">
        <v>-4.5</v>
      </c>
      <c r="C56" s="30">
        <f t="shared" si="0"/>
        <v>0</v>
      </c>
      <c r="D56" s="18">
        <f t="shared" si="1"/>
        <v>602.20090956080787</v>
      </c>
      <c r="E56" s="18">
        <f t="shared" si="2"/>
        <v>-602.20090956080787</v>
      </c>
      <c r="F56" s="19">
        <f t="shared" si="18"/>
        <v>201.40592368124476</v>
      </c>
      <c r="G56" s="18">
        <f t="shared" si="3"/>
        <v>0</v>
      </c>
      <c r="H56" s="18">
        <f t="shared" si="4"/>
        <v>897.59660098887537</v>
      </c>
      <c r="I56" s="18">
        <f t="shared" si="5"/>
        <v>-897.59660098887537</v>
      </c>
      <c r="J56" s="18">
        <f t="shared" si="19"/>
        <v>230.35071619377027</v>
      </c>
      <c r="K56" s="30">
        <f t="shared" si="6"/>
        <v>0</v>
      </c>
      <c r="L56" s="18">
        <f t="shared" si="7"/>
        <v>1087.7659429855353</v>
      </c>
      <c r="M56" s="18">
        <f t="shared" si="8"/>
        <v>-1087.7659429855353</v>
      </c>
      <c r="N56" s="19">
        <f t="shared" si="20"/>
        <v>245.72630106603708</v>
      </c>
      <c r="O56" s="18">
        <f t="shared" si="9"/>
        <v>0</v>
      </c>
      <c r="P56" s="18">
        <f t="shared" si="10"/>
        <v>1413.2132862606359</v>
      </c>
      <c r="Q56" s="18">
        <f t="shared" si="11"/>
        <v>-1413.2132862606359</v>
      </c>
      <c r="R56" s="18">
        <f t="shared" si="21"/>
        <v>268.32692602000043</v>
      </c>
      <c r="S56" s="30">
        <f t="shared" si="12"/>
        <v>0</v>
      </c>
      <c r="T56" s="18">
        <f t="shared" si="13"/>
        <v>1707.0167379280058</v>
      </c>
      <c r="U56" s="18">
        <f t="shared" si="14"/>
        <v>-1707.0167379280058</v>
      </c>
      <c r="V56" s="19">
        <f t="shared" si="22"/>
        <v>307.21375411712916</v>
      </c>
      <c r="W56" s="18">
        <f t="shared" si="15"/>
        <v>56.436103140343086</v>
      </c>
      <c r="X56" s="18">
        <f t="shared" si="16"/>
        <v>1984.3148388788738</v>
      </c>
      <c r="Y56" s="18">
        <f t="shared" si="17"/>
        <v>-1927.8787357385308</v>
      </c>
      <c r="Z56" s="19">
        <f t="shared" si="23"/>
        <v>390.57332924328944</v>
      </c>
    </row>
    <row r="57" spans="2:26" x14ac:dyDescent="0.25">
      <c r="B57" s="17">
        <v>-5</v>
      </c>
      <c r="C57" s="30">
        <f t="shared" si="0"/>
        <v>0</v>
      </c>
      <c r="D57" s="18">
        <f t="shared" si="1"/>
        <v>705.73724282798219</v>
      </c>
      <c r="E57" s="18">
        <f t="shared" si="2"/>
        <v>-705.73724282798219</v>
      </c>
      <c r="F57" s="19">
        <f t="shared" si="18"/>
        <v>212.45111608604157</v>
      </c>
      <c r="G57" s="18">
        <f t="shared" si="3"/>
        <v>0</v>
      </c>
      <c r="H57" s="18">
        <f t="shared" si="4"/>
        <v>1015.2566784580895</v>
      </c>
      <c r="I57" s="18">
        <f t="shared" si="5"/>
        <v>-1015.2566784580895</v>
      </c>
      <c r="J57" s="18">
        <f t="shared" si="19"/>
        <v>240.09238216417964</v>
      </c>
      <c r="K57" s="30">
        <f t="shared" si="6"/>
        <v>0</v>
      </c>
      <c r="L57" s="18">
        <f t="shared" si="7"/>
        <v>1212.9617133752761</v>
      </c>
      <c r="M57" s="18">
        <f t="shared" si="8"/>
        <v>-1212.9617133752761</v>
      </c>
      <c r="N57" s="19">
        <f t="shared" si="20"/>
        <v>254.89271762225599</v>
      </c>
      <c r="O57" s="18">
        <f t="shared" si="9"/>
        <v>0</v>
      </c>
      <c r="P57" s="18">
        <f t="shared" si="10"/>
        <v>1549.5171383022528</v>
      </c>
      <c r="Q57" s="18">
        <f t="shared" si="11"/>
        <v>-1549.5171383022528</v>
      </c>
      <c r="R57" s="18">
        <f t="shared" si="21"/>
        <v>276.76093682033388</v>
      </c>
      <c r="S57" s="30">
        <f t="shared" si="12"/>
        <v>0</v>
      </c>
      <c r="T57" s="18">
        <f t="shared" si="13"/>
        <v>1851.9849732466955</v>
      </c>
      <c r="U57" s="18">
        <f t="shared" si="14"/>
        <v>-1851.9849732466955</v>
      </c>
      <c r="V57" s="19">
        <f t="shared" si="22"/>
        <v>293.85344229952875</v>
      </c>
      <c r="W57" s="18">
        <f t="shared" si="15"/>
        <v>17.800277092213701</v>
      </c>
      <c r="X57" s="18">
        <f t="shared" si="16"/>
        <v>2136.6035880450077</v>
      </c>
      <c r="Y57" s="18">
        <f t="shared" si="17"/>
        <v>-2118.8033109527942</v>
      </c>
      <c r="Z57" s="19">
        <f t="shared" si="23"/>
        <v>364.75092710581703</v>
      </c>
    </row>
    <row r="58" spans="2:26" x14ac:dyDescent="0.25">
      <c r="B58" s="17">
        <v>-5.5</v>
      </c>
      <c r="C58" s="30">
        <f t="shared" si="0"/>
        <v>0</v>
      </c>
      <c r="D58" s="18">
        <f t="shared" si="1"/>
        <v>814.65202564684944</v>
      </c>
      <c r="E58" s="18">
        <f t="shared" si="2"/>
        <v>-814.65202564684944</v>
      </c>
      <c r="F58" s="19">
        <f t="shared" si="18"/>
        <v>222.96000112789488</v>
      </c>
      <c r="G58" s="18">
        <f t="shared" si="3"/>
        <v>0</v>
      </c>
      <c r="H58" s="18">
        <f t="shared" si="4"/>
        <v>1137.688983153055</v>
      </c>
      <c r="I58" s="18">
        <f t="shared" si="5"/>
        <v>-1137.688983153055</v>
      </c>
      <c r="J58" s="18">
        <f t="shared" si="19"/>
        <v>249.46155418375884</v>
      </c>
      <c r="K58" s="30">
        <f t="shared" si="6"/>
        <v>0</v>
      </c>
      <c r="L58" s="18">
        <f t="shared" si="7"/>
        <v>1342.6586606077913</v>
      </c>
      <c r="M58" s="18">
        <f t="shared" si="8"/>
        <v>-1342.6586606077913</v>
      </c>
      <c r="N58" s="19">
        <f t="shared" si="20"/>
        <v>263.74730887987198</v>
      </c>
      <c r="O58" s="18">
        <f t="shared" si="9"/>
        <v>0</v>
      </c>
      <c r="P58" s="18">
        <f t="shared" si="10"/>
        <v>1689.9742230809698</v>
      </c>
      <c r="Q58" s="18">
        <f t="shared" si="11"/>
        <v>-1689.9742230809698</v>
      </c>
      <c r="R58" s="18">
        <f t="shared" si="21"/>
        <v>284.95070077241439</v>
      </c>
      <c r="S58" s="30">
        <f t="shared" si="12"/>
        <v>0</v>
      </c>
      <c r="T58" s="18">
        <f t="shared" si="13"/>
        <v>2000.8701802275345</v>
      </c>
      <c r="U58" s="18">
        <f t="shared" si="14"/>
        <v>-2000.8701802275345</v>
      </c>
      <c r="V58" s="19">
        <f t="shared" si="22"/>
        <v>301.58916920432102</v>
      </c>
      <c r="W58" s="18">
        <f t="shared" si="15"/>
        <v>0</v>
      </c>
      <c r="X58" s="18">
        <f t="shared" si="16"/>
        <v>2292.6296628443479</v>
      </c>
      <c r="Y58" s="18">
        <f t="shared" si="17"/>
        <v>-2292.6296628443479</v>
      </c>
      <c r="Z58" s="19">
        <f t="shared" si="23"/>
        <v>333.50424645399107</v>
      </c>
    </row>
    <row r="59" spans="2:26" x14ac:dyDescent="0.25">
      <c r="B59" s="17">
        <v>-6</v>
      </c>
      <c r="C59" s="30">
        <f t="shared" si="0"/>
        <v>0</v>
      </c>
      <c r="D59" s="18">
        <f t="shared" si="1"/>
        <v>928.69724395587707</v>
      </c>
      <c r="E59" s="18">
        <f t="shared" si="2"/>
        <v>-928.69724395587707</v>
      </c>
      <c r="F59" s="19">
        <f t="shared" si="18"/>
        <v>233.00453341765831</v>
      </c>
      <c r="G59" s="18">
        <f t="shared" si="3"/>
        <v>0</v>
      </c>
      <c r="H59" s="18">
        <f t="shared" si="4"/>
        <v>1264.7182326418483</v>
      </c>
      <c r="I59" s="18">
        <f t="shared" si="5"/>
        <v>-1264.7182326418483</v>
      </c>
      <c r="J59" s="18">
        <f t="shared" si="19"/>
        <v>258.49829820603122</v>
      </c>
      <c r="K59" s="30">
        <f t="shared" si="6"/>
        <v>0</v>
      </c>
      <c r="L59" s="18">
        <f t="shared" si="7"/>
        <v>1476.7090222551481</v>
      </c>
      <c r="M59" s="18">
        <f t="shared" si="8"/>
        <v>-1476.7090222551481</v>
      </c>
      <c r="N59" s="19">
        <f t="shared" si="20"/>
        <v>272.32013881107514</v>
      </c>
      <c r="O59" s="18">
        <f t="shared" si="9"/>
        <v>0</v>
      </c>
      <c r="P59" s="18">
        <f t="shared" si="10"/>
        <v>1834.4678390746672</v>
      </c>
      <c r="Q59" s="18">
        <f t="shared" si="11"/>
        <v>-1834.4678390746672</v>
      </c>
      <c r="R59" s="18">
        <f t="shared" si="21"/>
        <v>292.91644851407705</v>
      </c>
      <c r="S59" s="30">
        <f t="shared" si="12"/>
        <v>0</v>
      </c>
      <c r="T59" s="18">
        <f t="shared" si="13"/>
        <v>2153.5741424510165</v>
      </c>
      <c r="U59" s="18">
        <f t="shared" si="14"/>
        <v>-2153.5741424510165</v>
      </c>
      <c r="V59" s="19">
        <f t="shared" si="22"/>
        <v>309.13555318612998</v>
      </c>
      <c r="W59" s="18">
        <f t="shared" si="15"/>
        <v>0</v>
      </c>
      <c r="X59" s="18">
        <f t="shared" si="16"/>
        <v>2452.3075574067852</v>
      </c>
      <c r="Y59" s="18">
        <f t="shared" si="17"/>
        <v>-2452.3075574067852</v>
      </c>
      <c r="Z59" s="19">
        <f t="shared" si="23"/>
        <v>322.92775838141961</v>
      </c>
    </row>
    <row r="60" spans="2:26" x14ac:dyDescent="0.25">
      <c r="B60" s="17">
        <v>-6.5</v>
      </c>
      <c r="C60" s="30">
        <f t="shared" si="0"/>
        <v>0</v>
      </c>
      <c r="D60" s="18">
        <f t="shared" si="1"/>
        <v>1047.6565590645077</v>
      </c>
      <c r="E60" s="18">
        <f t="shared" si="2"/>
        <v>-1047.6565590645077</v>
      </c>
      <c r="F60" s="19">
        <f t="shared" si="18"/>
        <v>242.64183448390793</v>
      </c>
      <c r="G60" s="18">
        <f t="shared" si="3"/>
        <v>0</v>
      </c>
      <c r="H60" s="18">
        <f t="shared" si="4"/>
        <v>1396.1872813590862</v>
      </c>
      <c r="I60" s="18">
        <f t="shared" si="5"/>
        <v>-1396.1872813590862</v>
      </c>
      <c r="J60" s="18">
        <f t="shared" si="19"/>
        <v>267.23595564996594</v>
      </c>
      <c r="K60" s="30">
        <f t="shared" si="6"/>
        <v>0</v>
      </c>
      <c r="L60" s="18">
        <f t="shared" si="7"/>
        <v>1614.9787994188664</v>
      </c>
      <c r="M60" s="18">
        <f t="shared" si="8"/>
        <v>-1614.9787994188664</v>
      </c>
      <c r="N60" s="19">
        <f t="shared" si="20"/>
        <v>280.63671858057251</v>
      </c>
      <c r="O60" s="18">
        <f t="shared" si="9"/>
        <v>0</v>
      </c>
      <c r="P60" s="18">
        <f t="shared" si="10"/>
        <v>1982.8906715950468</v>
      </c>
      <c r="Q60" s="18">
        <f t="shared" si="11"/>
        <v>-1982.8906715950468</v>
      </c>
      <c r="R60" s="18">
        <f t="shared" si="21"/>
        <v>300.67575711010886</v>
      </c>
      <c r="S60" s="30">
        <f t="shared" si="12"/>
        <v>0</v>
      </c>
      <c r="T60" s="18">
        <f t="shared" si="13"/>
        <v>2310.0057334136645</v>
      </c>
      <c r="U60" s="18">
        <f t="shared" si="14"/>
        <v>-2310.0057334136645</v>
      </c>
      <c r="V60" s="19">
        <f t="shared" si="22"/>
        <v>316.50595876644547</v>
      </c>
      <c r="W60" s="18">
        <f t="shared" si="15"/>
        <v>0</v>
      </c>
      <c r="X60" s="18">
        <f t="shared" si="16"/>
        <v>2615.5574212257675</v>
      </c>
      <c r="Y60" s="18">
        <f t="shared" si="17"/>
        <v>-2615.5574212257675</v>
      </c>
      <c r="Z60" s="19">
        <f t="shared" si="23"/>
        <v>329.99690361521925</v>
      </c>
    </row>
    <row r="61" spans="2:26" x14ac:dyDescent="0.25">
      <c r="B61" s="17">
        <v>-7</v>
      </c>
      <c r="C61" s="30">
        <f t="shared" si="0"/>
        <v>0</v>
      </c>
      <c r="D61" s="18">
        <f t="shared" si="1"/>
        <v>1171.339078439785</v>
      </c>
      <c r="E61" s="18">
        <f t="shared" si="2"/>
        <v>-1171.339078439785</v>
      </c>
      <c r="F61" s="19">
        <f t="shared" si="18"/>
        <v>251.91815995204092</v>
      </c>
      <c r="G61" s="18">
        <f t="shared" si="3"/>
        <v>0</v>
      </c>
      <c r="H61" s="18">
        <f t="shared" si="4"/>
        <v>1531.9541882918143</v>
      </c>
      <c r="I61" s="18">
        <f t="shared" si="5"/>
        <v>-1531.9541882918143</v>
      </c>
      <c r="J61" s="18">
        <f t="shared" si="19"/>
        <v>275.70262752178132</v>
      </c>
      <c r="K61" s="30">
        <f t="shared" si="6"/>
        <v>0</v>
      </c>
      <c r="L61" s="18">
        <f t="shared" si="7"/>
        <v>1757.3457408357206</v>
      </c>
      <c r="M61" s="18">
        <f t="shared" si="8"/>
        <v>-1757.3457408357206</v>
      </c>
      <c r="N61" s="19">
        <f t="shared" si="20"/>
        <v>288.71891851248665</v>
      </c>
      <c r="O61" s="18">
        <f t="shared" si="9"/>
        <v>0</v>
      </c>
      <c r="P61" s="18">
        <f t="shared" si="10"/>
        <v>2135.143596184776</v>
      </c>
      <c r="Q61" s="18">
        <f t="shared" si="11"/>
        <v>-2135.143596184776</v>
      </c>
      <c r="R61" s="18">
        <f t="shared" si="21"/>
        <v>308.24401382575229</v>
      </c>
      <c r="S61" s="30">
        <f t="shared" si="12"/>
        <v>0</v>
      </c>
      <c r="T61" s="18">
        <f t="shared" si="13"/>
        <v>2470.080101217462</v>
      </c>
      <c r="U61" s="18">
        <f t="shared" si="14"/>
        <v>-2470.080101217462</v>
      </c>
      <c r="V61" s="19">
        <f t="shared" si="22"/>
        <v>323.71224545501036</v>
      </c>
      <c r="W61" s="18">
        <f t="shared" si="15"/>
        <v>0</v>
      </c>
      <c r="X61" s="18">
        <f t="shared" si="16"/>
        <v>2782.3044610220045</v>
      </c>
      <c r="Y61" s="18">
        <f t="shared" si="17"/>
        <v>-2782.3044610220045</v>
      </c>
      <c r="Z61" s="19">
        <f t="shared" si="23"/>
        <v>336.92100643056301</v>
      </c>
    </row>
    <row r="62" spans="2:26" x14ac:dyDescent="0.25">
      <c r="B62" s="17">
        <v>-7.5</v>
      </c>
      <c r="C62" s="30">
        <f t="shared" si="0"/>
        <v>0</v>
      </c>
      <c r="D62" s="18">
        <f t="shared" si="1"/>
        <v>1299.5747190165487</v>
      </c>
      <c r="E62" s="18">
        <f t="shared" si="2"/>
        <v>-1299.5747190165487</v>
      </c>
      <c r="F62" s="19">
        <f t="shared" si="18"/>
        <v>260.87159616755594</v>
      </c>
      <c r="G62" s="18">
        <f t="shared" si="3"/>
        <v>0</v>
      </c>
      <c r="H62" s="18">
        <f t="shared" si="4"/>
        <v>1671.8899088808676</v>
      </c>
      <c r="I62" s="18">
        <f t="shared" si="5"/>
        <v>-1671.8899088808676</v>
      </c>
      <c r="J62" s="18">
        <f t="shared" si="19"/>
        <v>283.92226164099884</v>
      </c>
      <c r="K62" s="30">
        <f t="shared" si="6"/>
        <v>0</v>
      </c>
      <c r="L62" s="18">
        <f t="shared" si="7"/>
        <v>1903.6977179313531</v>
      </c>
      <c r="M62" s="18">
        <f t="shared" si="8"/>
        <v>-1903.6977179313531</v>
      </c>
      <c r="N62" s="19">
        <f t="shared" si="20"/>
        <v>296.58565754475808</v>
      </c>
      <c r="O62" s="18">
        <f t="shared" si="9"/>
        <v>0</v>
      </c>
      <c r="P62" s="18">
        <f t="shared" si="10"/>
        <v>2291.1346854207991</v>
      </c>
      <c r="Q62" s="18">
        <f t="shared" si="11"/>
        <v>-2291.1346854207991</v>
      </c>
      <c r="R62" s="18">
        <f t="shared" si="21"/>
        <v>315.63478051132142</v>
      </c>
      <c r="S62" s="30">
        <f t="shared" si="12"/>
        <v>0</v>
      </c>
      <c r="T62" s="18">
        <f t="shared" si="13"/>
        <v>2633.7179788686749</v>
      </c>
      <c r="U62" s="18">
        <f t="shared" si="14"/>
        <v>-2633.7179788686749</v>
      </c>
      <c r="V62" s="19">
        <f t="shared" si="22"/>
        <v>330.76499512081136</v>
      </c>
      <c r="W62" s="18">
        <f t="shared" si="15"/>
        <v>0</v>
      </c>
      <c r="X62" s="18">
        <f t="shared" si="16"/>
        <v>2952.4784276563305</v>
      </c>
      <c r="Y62" s="18">
        <f t="shared" si="17"/>
        <v>-2952.4784276563305</v>
      </c>
      <c r="Z62" s="19">
        <f t="shared" si="23"/>
        <v>343.70871211918256</v>
      </c>
    </row>
    <row r="63" spans="2:26" x14ac:dyDescent="0.25">
      <c r="B63" s="17">
        <v>-8</v>
      </c>
      <c r="C63" s="30">
        <f t="shared" si="0"/>
        <v>0</v>
      </c>
      <c r="D63" s="18">
        <f t="shared" si="1"/>
        <v>1432.2106746073409</v>
      </c>
      <c r="E63" s="18">
        <f t="shared" si="2"/>
        <v>-1432.2106746073409</v>
      </c>
      <c r="F63" s="19">
        <f t="shared" si="18"/>
        <v>269.53395154803206</v>
      </c>
      <c r="G63" s="18">
        <f t="shared" si="3"/>
        <v>0</v>
      </c>
      <c r="H63" s="18">
        <f t="shared" si="4"/>
        <v>1815.8764499328131</v>
      </c>
      <c r="I63" s="18">
        <f t="shared" si="5"/>
        <v>-1815.8764499328131</v>
      </c>
      <c r="J63" s="18">
        <f t="shared" si="19"/>
        <v>291.91546561556379</v>
      </c>
      <c r="K63" s="30">
        <f t="shared" si="6"/>
        <v>0</v>
      </c>
      <c r="L63" s="18">
        <f t="shared" si="7"/>
        <v>2053.9313983804786</v>
      </c>
      <c r="M63" s="18">
        <f t="shared" si="8"/>
        <v>-2053.9313983804786</v>
      </c>
      <c r="N63" s="19">
        <f t="shared" si="20"/>
        <v>304.25343320022648</v>
      </c>
      <c r="O63" s="18">
        <f t="shared" si="9"/>
        <v>0</v>
      </c>
      <c r="P63" s="18">
        <f t="shared" si="10"/>
        <v>2450.7783766960974</v>
      </c>
      <c r="Q63" s="18">
        <f t="shared" si="11"/>
        <v>-2450.7783766960974</v>
      </c>
      <c r="R63" s="18">
        <f t="shared" si="21"/>
        <v>322.86008347504821</v>
      </c>
      <c r="S63" s="30">
        <f t="shared" si="12"/>
        <v>0</v>
      </c>
      <c r="T63" s="18">
        <f t="shared" si="13"/>
        <v>2800.8450963382734</v>
      </c>
      <c r="U63" s="18">
        <f t="shared" si="14"/>
        <v>-2800.8450963382734</v>
      </c>
      <c r="V63" s="19">
        <f t="shared" si="22"/>
        <v>337.67369698010361</v>
      </c>
      <c r="W63" s="18">
        <f t="shared" si="15"/>
        <v>0</v>
      </c>
      <c r="X63" s="18">
        <f t="shared" si="16"/>
        <v>3126.0131731411871</v>
      </c>
      <c r="Y63" s="18">
        <f t="shared" si="17"/>
        <v>-3126.0131731411871</v>
      </c>
      <c r="Z63" s="19">
        <f t="shared" si="23"/>
        <v>350.36783823638643</v>
      </c>
    </row>
    <row r="64" spans="2:26" x14ac:dyDescent="0.25">
      <c r="B64" s="17">
        <v>-8.5</v>
      </c>
      <c r="C64" s="30">
        <f t="shared" si="0"/>
        <v>0</v>
      </c>
      <c r="D64" s="18">
        <f t="shared" si="1"/>
        <v>1569.1086705645807</v>
      </c>
      <c r="E64" s="18">
        <f t="shared" si="2"/>
        <v>-1569.1086705645807</v>
      </c>
      <c r="F64" s="19">
        <f t="shared" si="18"/>
        <v>277.93211880560784</v>
      </c>
      <c r="G64" s="18">
        <f t="shared" si="3"/>
        <v>0</v>
      </c>
      <c r="H64" s="18">
        <f t="shared" si="4"/>
        <v>1963.8053744964313</v>
      </c>
      <c r="I64" s="18">
        <f t="shared" si="5"/>
        <v>-1963.8053744964313</v>
      </c>
      <c r="J64" s="18">
        <f t="shared" si="19"/>
        <v>299.70012574588372</v>
      </c>
      <c r="K64" s="30">
        <f t="shared" si="6"/>
        <v>0</v>
      </c>
      <c r="L64" s="18">
        <f t="shared" si="7"/>
        <v>2207.9511511315795</v>
      </c>
      <c r="M64" s="18">
        <f t="shared" si="8"/>
        <v>-2207.9511511315795</v>
      </c>
      <c r="N64" s="19">
        <f t="shared" si="20"/>
        <v>311.73673501328085</v>
      </c>
      <c r="O64" s="18">
        <f t="shared" si="9"/>
        <v>0</v>
      </c>
      <c r="P64" s="18">
        <f t="shared" si="10"/>
        <v>2613.9947688958473</v>
      </c>
      <c r="Q64" s="18">
        <f t="shared" si="11"/>
        <v>-2613.9947688958473</v>
      </c>
      <c r="R64" s="18">
        <f t="shared" si="21"/>
        <v>329.93064667589351</v>
      </c>
      <c r="S64" s="30">
        <f t="shared" si="12"/>
        <v>0</v>
      </c>
      <c r="T64" s="18">
        <f t="shared" si="13"/>
        <v>2971.3916758487785</v>
      </c>
      <c r="U64" s="18">
        <f t="shared" si="14"/>
        <v>-2971.3916758487785</v>
      </c>
      <c r="V64" s="19">
        <f t="shared" si="22"/>
        <v>344.44689948160385</v>
      </c>
      <c r="W64" s="18">
        <f t="shared" si="15"/>
        <v>0</v>
      </c>
      <c r="X64" s="18">
        <f t="shared" si="16"/>
        <v>3302.8462658927169</v>
      </c>
      <c r="Y64" s="18">
        <f t="shared" si="17"/>
        <v>-3302.8462658927169</v>
      </c>
      <c r="Z64" s="19">
        <f t="shared" si="23"/>
        <v>356.90548158871388</v>
      </c>
    </row>
    <row r="65" spans="2:26" x14ac:dyDescent="0.25">
      <c r="B65" s="17">
        <v>-9</v>
      </c>
      <c r="C65" s="30">
        <f t="shared" si="0"/>
        <v>0</v>
      </c>
      <c r="D65" s="18">
        <f t="shared" si="1"/>
        <v>1710.1427934129488</v>
      </c>
      <c r="E65" s="18">
        <f t="shared" si="2"/>
        <v>-1710.1427934129488</v>
      </c>
      <c r="F65" s="19">
        <f t="shared" si="18"/>
        <v>286.08907866673121</v>
      </c>
      <c r="G65" s="18">
        <f t="shared" si="3"/>
        <v>0</v>
      </c>
      <c r="H65" s="18">
        <f t="shared" si="4"/>
        <v>2115.5765756786968</v>
      </c>
      <c r="I65" s="18">
        <f t="shared" si="5"/>
        <v>-2115.5765756786968</v>
      </c>
      <c r="J65" s="18">
        <f t="shared" si="19"/>
        <v>307.29188569969028</v>
      </c>
      <c r="K65" s="30">
        <f t="shared" si="6"/>
        <v>0</v>
      </c>
      <c r="L65" s="18">
        <f t="shared" si="7"/>
        <v>2365.6681333937595</v>
      </c>
      <c r="M65" s="18">
        <f t="shared" si="8"/>
        <v>-2365.6681333937595</v>
      </c>
      <c r="N65" s="19">
        <f t="shared" si="20"/>
        <v>319.04837131171416</v>
      </c>
      <c r="O65" s="18">
        <f t="shared" si="9"/>
        <v>0</v>
      </c>
      <c r="P65" s="18">
        <f t="shared" si="10"/>
        <v>2780.709023371991</v>
      </c>
      <c r="Q65" s="18">
        <f t="shared" si="11"/>
        <v>-2780.709023371991</v>
      </c>
      <c r="R65" s="18">
        <f t="shared" si="21"/>
        <v>336.85608123054271</v>
      </c>
      <c r="S65" s="30">
        <f t="shared" si="12"/>
        <v>0</v>
      </c>
      <c r="T65" s="18">
        <f t="shared" si="13"/>
        <v>3145.2919958198772</v>
      </c>
      <c r="U65" s="18">
        <f t="shared" si="14"/>
        <v>-3145.2919958198772</v>
      </c>
      <c r="V65" s="19">
        <f t="shared" si="22"/>
        <v>351.09233605790314</v>
      </c>
      <c r="W65" s="18">
        <f t="shared" si="15"/>
        <v>0</v>
      </c>
      <c r="X65" s="18">
        <f t="shared" si="16"/>
        <v>3482.9186547299009</v>
      </c>
      <c r="Y65" s="18">
        <f t="shared" si="17"/>
        <v>-3482.9186547299009</v>
      </c>
      <c r="Z65" s="19">
        <f t="shared" si="23"/>
        <v>363.32810806002317</v>
      </c>
    </row>
    <row r="66" spans="2:26" x14ac:dyDescent="0.25">
      <c r="B66" s="17">
        <v>-9.5</v>
      </c>
      <c r="C66" s="30">
        <f t="shared" si="0"/>
        <v>0</v>
      </c>
      <c r="D66" s="18">
        <f t="shared" si="1"/>
        <v>1855.1977492313119</v>
      </c>
      <c r="E66" s="18">
        <f t="shared" si="2"/>
        <v>-1855.1977492313119</v>
      </c>
      <c r="F66" s="19">
        <f t="shared" si="18"/>
        <v>294.02465420119142</v>
      </c>
      <c r="G66" s="18">
        <f t="shared" si="3"/>
        <v>0</v>
      </c>
      <c r="H66" s="18">
        <f t="shared" si="4"/>
        <v>2271.0972601961216</v>
      </c>
      <c r="I66" s="18">
        <f t="shared" si="5"/>
        <v>-2271.0972601961216</v>
      </c>
      <c r="J66" s="18">
        <f t="shared" si="19"/>
        <v>314.70452197433997</v>
      </c>
      <c r="K66" s="30">
        <f t="shared" si="6"/>
        <v>0</v>
      </c>
      <c r="L66" s="18">
        <f t="shared" si="7"/>
        <v>2526.9995224432937</v>
      </c>
      <c r="M66" s="18">
        <f t="shared" si="8"/>
        <v>-2526.9995224432937</v>
      </c>
      <c r="N66" s="19">
        <f t="shared" si="20"/>
        <v>326.19973058286314</v>
      </c>
      <c r="O66" s="18">
        <f t="shared" si="9"/>
        <v>0</v>
      </c>
      <c r="P66" s="18">
        <f t="shared" si="10"/>
        <v>2950.85085012639</v>
      </c>
      <c r="Q66" s="18">
        <f t="shared" si="11"/>
        <v>-2950.85085012639</v>
      </c>
      <c r="R66" s="18">
        <f t="shared" si="21"/>
        <v>343.64504084610053</v>
      </c>
      <c r="S66" s="30">
        <f t="shared" si="12"/>
        <v>0</v>
      </c>
      <c r="T66" s="18">
        <f t="shared" si="13"/>
        <v>3322.4840119066816</v>
      </c>
      <c r="U66" s="18">
        <f t="shared" si="14"/>
        <v>-3322.4840119066816</v>
      </c>
      <c r="V66" s="19">
        <f t="shared" si="22"/>
        <v>357.61703004104902</v>
      </c>
      <c r="W66" s="18">
        <f t="shared" si="15"/>
        <v>0</v>
      </c>
      <c r="X66" s="18">
        <f t="shared" si="16"/>
        <v>3666.1743739527401</v>
      </c>
      <c r="Y66" s="18">
        <f t="shared" si="17"/>
        <v>-3666.1743739527401</v>
      </c>
      <c r="Z66" s="19">
        <f t="shared" si="23"/>
        <v>369.64162852704931</v>
      </c>
    </row>
    <row r="67" spans="2:26" ht="15.75" thickBot="1" x14ac:dyDescent="0.3">
      <c r="B67" s="23">
        <v>-10</v>
      </c>
      <c r="C67" s="31">
        <f t="shared" si="0"/>
        <v>0</v>
      </c>
      <c r="D67" s="24">
        <f t="shared" si="1"/>
        <v>2004.1674476141402</v>
      </c>
      <c r="E67" s="24">
        <f t="shared" si="2"/>
        <v>-2004.1674476141402</v>
      </c>
      <c r="F67" s="26"/>
      <c r="G67" s="24">
        <f t="shared" si="3"/>
        <v>0</v>
      </c>
      <c r="H67" s="24">
        <f t="shared" si="4"/>
        <v>2430.2810976530368</v>
      </c>
      <c r="I67" s="24">
        <f t="shared" si="5"/>
        <v>-2430.2810976530368</v>
      </c>
      <c r="J67" s="25"/>
      <c r="K67" s="31">
        <f t="shared" si="6"/>
        <v>0</v>
      </c>
      <c r="L67" s="24">
        <f t="shared" si="7"/>
        <v>2691.8678639766226</v>
      </c>
      <c r="M67" s="24">
        <f t="shared" si="8"/>
        <v>-2691.8678639766226</v>
      </c>
      <c r="N67" s="26"/>
      <c r="O67" s="24">
        <f t="shared" si="9"/>
        <v>0</v>
      </c>
      <c r="P67" s="24">
        <f t="shared" si="10"/>
        <v>3124.3540642180915</v>
      </c>
      <c r="Q67" s="24">
        <f t="shared" si="11"/>
        <v>-3124.3540642180915</v>
      </c>
      <c r="R67" s="25"/>
      <c r="S67" s="31">
        <f t="shared" si="12"/>
        <v>0</v>
      </c>
      <c r="T67" s="24">
        <f t="shared" si="13"/>
        <v>3502.9090258609262</v>
      </c>
      <c r="U67" s="24">
        <f t="shared" si="14"/>
        <v>-3502.9090258609262</v>
      </c>
      <c r="V67" s="26"/>
      <c r="W67" s="24">
        <f t="shared" si="15"/>
        <v>0</v>
      </c>
      <c r="X67" s="24">
        <f t="shared" si="16"/>
        <v>3852.5602832569502</v>
      </c>
      <c r="Y67" s="24">
        <f t="shared" si="17"/>
        <v>-3852.5602832569502</v>
      </c>
      <c r="Z67" s="26"/>
    </row>
    <row r="68" spans="2:26" x14ac:dyDescent="0.25">
      <c r="B68" s="5"/>
    </row>
  </sheetData>
  <mergeCells count="33">
    <mergeCell ref="A18:A20"/>
    <mergeCell ref="A22:A23"/>
    <mergeCell ref="C18:F18"/>
    <mergeCell ref="C19:F19"/>
    <mergeCell ref="C20:F20"/>
    <mergeCell ref="C22:F22"/>
    <mergeCell ref="C23:F23"/>
    <mergeCell ref="G23:J23"/>
    <mergeCell ref="K18:N18"/>
    <mergeCell ref="K19:N19"/>
    <mergeCell ref="K20:N20"/>
    <mergeCell ref="K22:N22"/>
    <mergeCell ref="K23:N23"/>
    <mergeCell ref="W23:Z23"/>
    <mergeCell ref="O18:R18"/>
    <mergeCell ref="O19:R19"/>
    <mergeCell ref="O20:R20"/>
    <mergeCell ref="O22:R22"/>
    <mergeCell ref="O23:R23"/>
    <mergeCell ref="S18:V18"/>
    <mergeCell ref="S19:V19"/>
    <mergeCell ref="S20:V20"/>
    <mergeCell ref="S22:V22"/>
    <mergeCell ref="S23:V23"/>
    <mergeCell ref="I3:T3"/>
    <mergeCell ref="W18:Z18"/>
    <mergeCell ref="W19:Z19"/>
    <mergeCell ref="W20:Z20"/>
    <mergeCell ref="W22:Z22"/>
    <mergeCell ref="G18:J18"/>
    <mergeCell ref="G19:J19"/>
    <mergeCell ref="G20:J20"/>
    <mergeCell ref="G22:J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38"/>
  <sheetViews>
    <sheetView showGridLines="0" zoomScale="130" zoomScaleNormal="130" workbookViewId="0">
      <selection activeCell="J16" sqref="J16"/>
    </sheetView>
  </sheetViews>
  <sheetFormatPr baseColWidth="10" defaultRowHeight="15" x14ac:dyDescent="0.25"/>
  <sheetData>
    <row r="2" spans="1:2" ht="27" customHeight="1" x14ac:dyDescent="0.25">
      <c r="A2" s="7" t="s">
        <v>19</v>
      </c>
    </row>
    <row r="3" spans="1:2" ht="15" customHeight="1" x14ac:dyDescent="0.25">
      <c r="A3" s="7"/>
      <c r="B3" t="s">
        <v>26</v>
      </c>
    </row>
    <row r="4" spans="1:2" ht="15" customHeight="1" x14ac:dyDescent="0.25">
      <c r="A4" s="7"/>
    </row>
    <row r="5" spans="1:2" ht="17.100000000000001" customHeight="1" x14ac:dyDescent="0.25">
      <c r="A5" s="7"/>
    </row>
    <row r="6" spans="1:2" ht="17.100000000000001" customHeight="1" x14ac:dyDescent="0.25">
      <c r="A6" s="7"/>
    </row>
    <row r="7" spans="1:2" ht="17.100000000000001" customHeight="1" x14ac:dyDescent="0.25">
      <c r="A7" s="7"/>
    </row>
    <row r="8" spans="1:2" ht="17.100000000000001" customHeight="1" x14ac:dyDescent="0.25">
      <c r="A8" s="7"/>
    </row>
    <row r="9" spans="1:2" ht="17.100000000000001" customHeight="1" x14ac:dyDescent="0.25">
      <c r="A9" s="7"/>
    </row>
    <row r="10" spans="1:2" ht="17.100000000000001" customHeight="1" x14ac:dyDescent="0.25">
      <c r="A10" s="7"/>
    </row>
    <row r="11" spans="1:2" ht="17.100000000000001" customHeight="1" x14ac:dyDescent="0.25">
      <c r="A11" s="7"/>
    </row>
    <row r="12" spans="1:2" ht="17.100000000000001" customHeight="1" x14ac:dyDescent="0.25">
      <c r="A12" s="7"/>
    </row>
    <row r="13" spans="1:2" ht="17.100000000000001" customHeight="1" x14ac:dyDescent="0.25">
      <c r="A13" s="7"/>
    </row>
    <row r="14" spans="1:2" ht="17.100000000000001" customHeight="1" x14ac:dyDescent="0.25">
      <c r="A14" s="7"/>
    </row>
    <row r="15" spans="1:2" ht="17.100000000000001" customHeight="1" x14ac:dyDescent="0.25">
      <c r="A15" s="7"/>
    </row>
    <row r="16" spans="1:2" ht="17.100000000000001" customHeight="1" x14ac:dyDescent="0.25">
      <c r="A16" s="7"/>
    </row>
    <row r="17" spans="1:26" ht="25.5" x14ac:dyDescent="0.25">
      <c r="A17" s="7"/>
    </row>
    <row r="19" spans="1:26" ht="15.75" thickBot="1" x14ac:dyDescent="0.3"/>
    <row r="20" spans="1:26" ht="15" customHeight="1" x14ac:dyDescent="0.25">
      <c r="A20" s="78" t="s">
        <v>6</v>
      </c>
      <c r="B20" s="40" t="s">
        <v>1</v>
      </c>
      <c r="C20" s="74">
        <f>K*2</f>
        <v>67753853990.703583</v>
      </c>
      <c r="D20" s="66"/>
      <c r="E20" s="66"/>
      <c r="F20" s="67"/>
      <c r="G20" s="66">
        <f>K*2</f>
        <v>67753853990.703583</v>
      </c>
      <c r="H20" s="66"/>
      <c r="I20" s="66"/>
      <c r="J20" s="66"/>
      <c r="K20" s="74">
        <f>K*2</f>
        <v>67753853990.703583</v>
      </c>
      <c r="L20" s="66"/>
      <c r="M20" s="66"/>
      <c r="N20" s="67"/>
      <c r="O20" s="66">
        <f>K*2</f>
        <v>67753853990.703583</v>
      </c>
      <c r="P20" s="66"/>
      <c r="Q20" s="66"/>
      <c r="R20" s="66"/>
      <c r="S20" s="74">
        <f>K*2</f>
        <v>67753853990.703583</v>
      </c>
      <c r="T20" s="66"/>
      <c r="U20" s="66"/>
      <c r="V20" s="67"/>
      <c r="W20" s="66">
        <f>K*2</f>
        <v>67753853990.703583</v>
      </c>
      <c r="X20" s="66"/>
      <c r="Y20" s="66"/>
      <c r="Z20" s="67"/>
    </row>
    <row r="21" spans="1:26" x14ac:dyDescent="0.25">
      <c r="A21" s="79"/>
      <c r="B21" s="4" t="s">
        <v>2</v>
      </c>
      <c r="C21" s="75">
        <f>K*2</f>
        <v>67753853990.703583</v>
      </c>
      <c r="D21" s="68"/>
      <c r="E21" s="68"/>
      <c r="F21" s="69"/>
      <c r="G21" s="68">
        <f>K*2</f>
        <v>67753853990.703583</v>
      </c>
      <c r="H21" s="68"/>
      <c r="I21" s="68"/>
      <c r="J21" s="68"/>
      <c r="K21" s="75">
        <f>K*2</f>
        <v>67753853990.703583</v>
      </c>
      <c r="L21" s="68"/>
      <c r="M21" s="68"/>
      <c r="N21" s="69"/>
      <c r="O21" s="68">
        <f>K*2</f>
        <v>67753853990.703583</v>
      </c>
      <c r="P21" s="68"/>
      <c r="Q21" s="68"/>
      <c r="R21" s="68"/>
      <c r="S21" s="75">
        <f>K*2</f>
        <v>67753853990.703583</v>
      </c>
      <c r="T21" s="68"/>
      <c r="U21" s="68"/>
      <c r="V21" s="69"/>
      <c r="W21" s="68">
        <f>K*2</f>
        <v>67753853990.703583</v>
      </c>
      <c r="X21" s="68"/>
      <c r="Y21" s="68"/>
      <c r="Z21" s="69"/>
    </row>
    <row r="22" spans="1:26" x14ac:dyDescent="0.25">
      <c r="A22" s="79"/>
      <c r="B22" s="4" t="s">
        <v>27</v>
      </c>
      <c r="C22" s="85">
        <v>900</v>
      </c>
      <c r="D22" s="83"/>
      <c r="E22" s="83"/>
      <c r="F22" s="84"/>
      <c r="G22" s="83">
        <v>1200</v>
      </c>
      <c r="H22" s="83"/>
      <c r="I22" s="83"/>
      <c r="J22" s="83"/>
      <c r="K22" s="85">
        <v>1500</v>
      </c>
      <c r="L22" s="83"/>
      <c r="M22" s="83"/>
      <c r="N22" s="84"/>
      <c r="O22" s="83">
        <v>1800</v>
      </c>
      <c r="P22" s="83"/>
      <c r="Q22" s="83"/>
      <c r="R22" s="83"/>
      <c r="S22" s="85">
        <v>2100</v>
      </c>
      <c r="T22" s="83"/>
      <c r="U22" s="83"/>
      <c r="V22" s="84"/>
      <c r="W22" s="83">
        <v>2600</v>
      </c>
      <c r="X22" s="83"/>
      <c r="Y22" s="83"/>
      <c r="Z22" s="84"/>
    </row>
    <row r="23" spans="1:26" ht="15.75" thickBot="1" x14ac:dyDescent="0.3">
      <c r="A23" s="80"/>
      <c r="B23" s="41" t="s">
        <v>28</v>
      </c>
      <c r="C23" s="76">
        <v>2</v>
      </c>
      <c r="D23" s="70"/>
      <c r="E23" s="70"/>
      <c r="F23" s="71"/>
      <c r="G23" s="70">
        <v>2</v>
      </c>
      <c r="H23" s="70"/>
      <c r="I23" s="70"/>
      <c r="J23" s="70"/>
      <c r="K23" s="76">
        <v>2</v>
      </c>
      <c r="L23" s="70"/>
      <c r="M23" s="70"/>
      <c r="N23" s="71"/>
      <c r="O23" s="70">
        <v>2</v>
      </c>
      <c r="P23" s="70"/>
      <c r="Q23" s="70"/>
      <c r="R23" s="70"/>
      <c r="S23" s="76">
        <v>2</v>
      </c>
      <c r="T23" s="70"/>
      <c r="U23" s="70"/>
      <c r="V23" s="71"/>
      <c r="W23" s="70">
        <v>2</v>
      </c>
      <c r="X23" s="70"/>
      <c r="Y23" s="70"/>
      <c r="Z23" s="71"/>
    </row>
    <row r="24" spans="1:26" ht="6.75" customHeight="1" thickBot="1" x14ac:dyDescent="0.3">
      <c r="C24" s="27"/>
      <c r="D24" s="4"/>
      <c r="E24" s="4"/>
      <c r="F24" s="28"/>
      <c r="K24" s="27"/>
      <c r="L24" s="4"/>
      <c r="M24" s="4"/>
      <c r="N24" s="28"/>
      <c r="S24" s="27"/>
      <c r="T24" s="4"/>
      <c r="U24" s="4"/>
      <c r="V24" s="28"/>
    </row>
    <row r="25" spans="1:26" x14ac:dyDescent="0.25">
      <c r="A25" s="81" t="s">
        <v>7</v>
      </c>
      <c r="B25" s="40" t="s">
        <v>12</v>
      </c>
      <c r="C25" s="74">
        <f>(C$22/(2*C$20))^(1/gamma)</f>
        <v>3.7083850813762837E-6</v>
      </c>
      <c r="D25" s="66"/>
      <c r="E25" s="66"/>
      <c r="F25" s="67"/>
      <c r="G25" s="66">
        <f>(2*G$22/(2*G$20))^(1/gamma)</f>
        <v>7.1132841384058736E-6</v>
      </c>
      <c r="H25" s="66"/>
      <c r="I25" s="66"/>
      <c r="J25" s="66"/>
      <c r="K25" s="74">
        <f>(2*K$22/(2*K$20))^(1/gamma)</f>
        <v>8.2495067440304401E-6</v>
      </c>
      <c r="L25" s="66"/>
      <c r="M25" s="66"/>
      <c r="N25" s="67"/>
      <c r="O25" s="66">
        <f>(2*O$22/(2*O$20))^(1/gamma)</f>
        <v>9.3113393306406731E-6</v>
      </c>
      <c r="P25" s="66"/>
      <c r="Q25" s="66"/>
      <c r="R25" s="66"/>
      <c r="S25" s="74">
        <f>(2*S$22/(2*S$20))^(1/gamma)</f>
        <v>1.0315052380025763E-5</v>
      </c>
      <c r="T25" s="66"/>
      <c r="U25" s="66"/>
      <c r="V25" s="67"/>
      <c r="W25" s="66">
        <f>(2*W$22/(2*W$20))^(1/gamma)</f>
        <v>1.1886918765695117E-5</v>
      </c>
      <c r="X25" s="66"/>
      <c r="Y25" s="66"/>
      <c r="Z25" s="67"/>
    </row>
    <row r="26" spans="1:26" ht="15.75" thickBot="1" x14ac:dyDescent="0.3">
      <c r="A26" s="82"/>
      <c r="B26" s="41"/>
      <c r="C26" s="77"/>
      <c r="D26" s="72"/>
      <c r="E26" s="72"/>
      <c r="F26" s="73"/>
      <c r="G26" s="41"/>
      <c r="H26" s="41"/>
      <c r="I26" s="41"/>
      <c r="J26" s="41"/>
      <c r="K26" s="60"/>
      <c r="L26" s="41"/>
      <c r="M26" s="41"/>
      <c r="N26" s="59"/>
      <c r="O26" s="41"/>
      <c r="P26" s="41"/>
      <c r="Q26" s="41"/>
      <c r="R26" s="41"/>
      <c r="S26" s="60"/>
      <c r="T26" s="41"/>
      <c r="U26" s="41"/>
      <c r="V26" s="59"/>
      <c r="W26" s="41"/>
      <c r="X26" s="41"/>
      <c r="Y26" s="41"/>
      <c r="Z26" s="59"/>
    </row>
    <row r="27" spans="1:26" ht="15.75" thickBot="1" x14ac:dyDescent="0.3">
      <c r="A27" s="2"/>
      <c r="C27" s="29"/>
      <c r="D27" s="4"/>
      <c r="E27" s="4"/>
      <c r="F27" s="28"/>
      <c r="K27" s="27"/>
      <c r="L27" s="4"/>
      <c r="M27" s="4"/>
      <c r="N27" s="28"/>
      <c r="S27" s="27"/>
      <c r="T27" s="4"/>
      <c r="U27" s="4"/>
      <c r="V27" s="28"/>
    </row>
    <row r="28" spans="1:26" x14ac:dyDescent="0.25">
      <c r="B28" s="56" t="s">
        <v>3</v>
      </c>
      <c r="C28" s="57" t="s">
        <v>4</v>
      </c>
      <c r="D28" s="40" t="s">
        <v>5</v>
      </c>
      <c r="E28" s="40" t="s">
        <v>0</v>
      </c>
      <c r="F28" s="58" t="s">
        <v>8</v>
      </c>
      <c r="G28" s="40" t="s">
        <v>4</v>
      </c>
      <c r="H28" s="40" t="s">
        <v>5</v>
      </c>
      <c r="I28" s="40" t="s">
        <v>0</v>
      </c>
      <c r="J28" s="40" t="s">
        <v>8</v>
      </c>
      <c r="K28" s="57" t="s">
        <v>4</v>
      </c>
      <c r="L28" s="40" t="s">
        <v>5</v>
      </c>
      <c r="M28" s="40" t="s">
        <v>0</v>
      </c>
      <c r="N28" s="58" t="s">
        <v>8</v>
      </c>
      <c r="O28" s="40" t="s">
        <v>4</v>
      </c>
      <c r="P28" s="40" t="s">
        <v>5</v>
      </c>
      <c r="Q28" s="40" t="s">
        <v>0</v>
      </c>
      <c r="R28" s="40" t="s">
        <v>8</v>
      </c>
      <c r="S28" s="57" t="s">
        <v>4</v>
      </c>
      <c r="T28" s="40" t="s">
        <v>5</v>
      </c>
      <c r="U28" s="40" t="s">
        <v>0</v>
      </c>
      <c r="V28" s="58" t="s">
        <v>8</v>
      </c>
      <c r="W28" s="40" t="s">
        <v>4</v>
      </c>
      <c r="X28" s="40" t="s">
        <v>5</v>
      </c>
      <c r="Y28" s="40" t="s">
        <v>0</v>
      </c>
      <c r="Z28" s="58" t="s">
        <v>8</v>
      </c>
    </row>
    <row r="29" spans="1:26" ht="15.75" thickBot="1" x14ac:dyDescent="0.3">
      <c r="B29" s="32" t="s">
        <v>16</v>
      </c>
      <c r="C29" s="60" t="s">
        <v>14</v>
      </c>
      <c r="D29" s="41" t="s">
        <v>14</v>
      </c>
      <c r="E29" s="41" t="s">
        <v>14</v>
      </c>
      <c r="F29" s="59" t="s">
        <v>15</v>
      </c>
      <c r="G29" s="41" t="s">
        <v>14</v>
      </c>
      <c r="H29" s="41" t="s">
        <v>14</v>
      </c>
      <c r="I29" s="41" t="s">
        <v>14</v>
      </c>
      <c r="J29" s="41" t="s">
        <v>15</v>
      </c>
      <c r="K29" s="60" t="s">
        <v>14</v>
      </c>
      <c r="L29" s="41" t="s">
        <v>14</v>
      </c>
      <c r="M29" s="41" t="s">
        <v>14</v>
      </c>
      <c r="N29" s="59" t="s">
        <v>15</v>
      </c>
      <c r="O29" s="41" t="s">
        <v>14</v>
      </c>
      <c r="P29" s="41" t="s">
        <v>14</v>
      </c>
      <c r="Q29" s="41" t="s">
        <v>14</v>
      </c>
      <c r="R29" s="41" t="s">
        <v>15</v>
      </c>
      <c r="S29" s="60" t="s">
        <v>14</v>
      </c>
      <c r="T29" s="41" t="s">
        <v>14</v>
      </c>
      <c r="U29" s="41" t="s">
        <v>14</v>
      </c>
      <c r="V29" s="59" t="s">
        <v>15</v>
      </c>
      <c r="W29" s="41" t="s">
        <v>14</v>
      </c>
      <c r="X29" s="41" t="s">
        <v>14</v>
      </c>
      <c r="Y29" s="41" t="s">
        <v>14</v>
      </c>
      <c r="Z29" s="59" t="s">
        <v>15</v>
      </c>
    </row>
    <row r="30" spans="1:26" x14ac:dyDescent="0.25">
      <c r="B30" s="50">
        <v>10</v>
      </c>
      <c r="C30" s="51">
        <f t="shared" ref="C30:C61" si="0">2*C$20*(MAX(C$25+$B30/1000000,0))^(gamma)</f>
        <v>6445.2232278088823</v>
      </c>
      <c r="D30" s="52">
        <f t="shared" ref="D30:D61" si="1">C$22-Kp*$B30</f>
        <v>880</v>
      </c>
      <c r="E30" s="53">
        <f t="shared" ref="E30:E70" si="2">C30-D30</f>
        <v>5565.2232278088823</v>
      </c>
      <c r="F30" s="58"/>
      <c r="G30" s="52">
        <f t="shared" ref="G30:G61" si="3">2*G$20*(MAX(G$25+$B30/1000000,0))^(gamma)</f>
        <v>9001.5515884974502</v>
      </c>
      <c r="H30" s="52">
        <f t="shared" ref="H30:H61" si="4">G$22-Kp*$B30</f>
        <v>1180</v>
      </c>
      <c r="I30" s="53">
        <f t="shared" ref="I30:I69" si="5">G30-H30</f>
        <v>7821.5515884974502</v>
      </c>
      <c r="J30" s="40"/>
      <c r="K30" s="51">
        <f t="shared" ref="K30:K61" si="6">2*K$20*(MAX(K$25+$B30/1000000,0))^(gamma)</f>
        <v>9916.4437349809905</v>
      </c>
      <c r="L30" s="52">
        <f t="shared" ref="L30:L61" si="7">K$22-Kp*$B30</f>
        <v>1480</v>
      </c>
      <c r="M30" s="53">
        <f t="shared" ref="M30:M69" si="8">K30-L30</f>
        <v>8436.4437349809905</v>
      </c>
      <c r="N30" s="58"/>
      <c r="O30" s="52">
        <f t="shared" ref="O30:O61" si="9">2*O$20*(MAX(O$25+$B30/1000000,0))^(gamma)</f>
        <v>10797.924938942197</v>
      </c>
      <c r="P30" s="52">
        <f t="shared" ref="P30:P61" si="10">O$22-Kp*$B30</f>
        <v>1780</v>
      </c>
      <c r="Q30" s="53">
        <f t="shared" ref="Q30:Q69" si="11">O30-P30</f>
        <v>9017.9249389421966</v>
      </c>
      <c r="R30" s="40"/>
      <c r="S30" s="51">
        <f t="shared" ref="S30:S61" si="12">2*S$20*(MAX(S$25+$B30/1000000,0))^(gamma)</f>
        <v>11654.033530956236</v>
      </c>
      <c r="T30" s="52">
        <f t="shared" ref="T30:T61" si="13">S$22-Kp*$B30</f>
        <v>2080</v>
      </c>
      <c r="U30" s="53">
        <f t="shared" ref="U30:U69" si="14">S30-T30</f>
        <v>9574.0335309562361</v>
      </c>
      <c r="V30" s="58"/>
      <c r="W30" s="52">
        <f t="shared" ref="W30:W61" si="15">2*W$20*(MAX(W$25+$B30/1000000,0))^(gamma)</f>
        <v>13038.091045442536</v>
      </c>
      <c r="X30" s="52">
        <f t="shared" ref="X30:X61" si="16">W$22-Kp*$B30</f>
        <v>2580</v>
      </c>
      <c r="Y30" s="53">
        <f t="shared" ref="Y30:Y69" si="17">W30-X30</f>
        <v>10458.091045442536</v>
      </c>
      <c r="Z30" s="58"/>
    </row>
    <row r="31" spans="1:26" x14ac:dyDescent="0.25">
      <c r="B31" s="54">
        <v>9.5</v>
      </c>
      <c r="C31" s="42">
        <f t="shared" si="0"/>
        <v>6094.5200611103446</v>
      </c>
      <c r="D31" s="43">
        <f t="shared" si="1"/>
        <v>881</v>
      </c>
      <c r="E31" s="44">
        <f t="shared" si="2"/>
        <v>5213.5200611103446</v>
      </c>
      <c r="F31" s="45">
        <f t="shared" ref="F31:F62" si="18">(E30-E32)/($B30-$B32)</f>
        <v>696.75414556008673</v>
      </c>
      <c r="G31" s="43">
        <f t="shared" si="3"/>
        <v>8608.4682251950489</v>
      </c>
      <c r="H31" s="43">
        <f t="shared" si="4"/>
        <v>1181</v>
      </c>
      <c r="I31" s="44">
        <f t="shared" si="5"/>
        <v>7427.4682251950489</v>
      </c>
      <c r="J31" s="43">
        <f t="shared" ref="J31:J62" si="19">(I30-I32)/($B30-$B32)</f>
        <v>782.22756374621895</v>
      </c>
      <c r="K31" s="42">
        <f t="shared" si="6"/>
        <v>9510.1794735694511</v>
      </c>
      <c r="L31" s="43">
        <f t="shared" si="7"/>
        <v>1481</v>
      </c>
      <c r="M31" s="44">
        <f t="shared" si="8"/>
        <v>8029.1794735694511</v>
      </c>
      <c r="N31" s="45">
        <f t="shared" ref="N31:N62" si="20">(M30-M32)/($B30-$B32)</f>
        <v>808.78043395738678</v>
      </c>
      <c r="O31" s="43">
        <f t="shared" si="9"/>
        <v>10379.709770491305</v>
      </c>
      <c r="P31" s="43">
        <f t="shared" si="10"/>
        <v>1781</v>
      </c>
      <c r="Q31" s="44">
        <f t="shared" si="11"/>
        <v>8598.7097704913049</v>
      </c>
      <c r="R31" s="43">
        <f t="shared" ref="R31:R62" si="21">(Q30-Q32)/($B30-$B32)</f>
        <v>832.84498185076518</v>
      </c>
      <c r="S31" s="42">
        <f t="shared" si="12"/>
        <v>11224.820606980837</v>
      </c>
      <c r="T31" s="43">
        <f t="shared" si="13"/>
        <v>2081</v>
      </c>
      <c r="U31" s="44">
        <f t="shared" si="14"/>
        <v>9143.8206069808366</v>
      </c>
      <c r="V31" s="45">
        <f t="shared" ref="V31:V62" si="22">(U30-U32)/($B30-$B32)</f>
        <v>854.98217400187059</v>
      </c>
      <c r="W31" s="43">
        <f t="shared" si="15"/>
        <v>12592.1877091184</v>
      </c>
      <c r="X31" s="43">
        <f t="shared" si="16"/>
        <v>2581</v>
      </c>
      <c r="Y31" s="44">
        <f t="shared" si="17"/>
        <v>10011.1877091184</v>
      </c>
      <c r="Z31" s="45">
        <f t="shared" ref="Z31:Z62" si="23">(Y30-Y32)/($B30-$B32)</f>
        <v>888.56457043540649</v>
      </c>
    </row>
    <row r="32" spans="1:26" x14ac:dyDescent="0.25">
      <c r="B32" s="54">
        <v>9</v>
      </c>
      <c r="C32" s="42">
        <f t="shared" si="0"/>
        <v>5750.4690822487955</v>
      </c>
      <c r="D32" s="43">
        <f t="shared" si="1"/>
        <v>882</v>
      </c>
      <c r="E32" s="44">
        <f t="shared" si="2"/>
        <v>4868.4690822487955</v>
      </c>
      <c r="F32" s="45">
        <f t="shared" si="18"/>
        <v>683.3216398838249</v>
      </c>
      <c r="G32" s="43">
        <f t="shared" si="3"/>
        <v>8221.3240247512313</v>
      </c>
      <c r="H32" s="43">
        <f t="shared" si="4"/>
        <v>1182</v>
      </c>
      <c r="I32" s="44">
        <f t="shared" si="5"/>
        <v>7039.3240247512313</v>
      </c>
      <c r="J32" s="43">
        <f t="shared" si="19"/>
        <v>770.25884256841982</v>
      </c>
      <c r="K32" s="42">
        <f t="shared" si="6"/>
        <v>9109.6633010236037</v>
      </c>
      <c r="L32" s="43">
        <f t="shared" si="7"/>
        <v>1482</v>
      </c>
      <c r="M32" s="44">
        <f t="shared" si="8"/>
        <v>7627.6633010236037</v>
      </c>
      <c r="N32" s="45">
        <f t="shared" si="20"/>
        <v>797.2024928226565</v>
      </c>
      <c r="O32" s="43">
        <f t="shared" si="9"/>
        <v>9967.0799570914314</v>
      </c>
      <c r="P32" s="43">
        <f t="shared" si="10"/>
        <v>1782</v>
      </c>
      <c r="Q32" s="44">
        <f t="shared" si="11"/>
        <v>8185.0799570914314</v>
      </c>
      <c r="R32" s="43">
        <f t="shared" si="21"/>
        <v>821.59940073456892</v>
      </c>
      <c r="S32" s="42">
        <f t="shared" si="12"/>
        <v>10801.051356954365</v>
      </c>
      <c r="T32" s="43">
        <f t="shared" si="13"/>
        <v>2082</v>
      </c>
      <c r="U32" s="44">
        <f t="shared" si="14"/>
        <v>8719.0513569543655</v>
      </c>
      <c r="V32" s="45">
        <f t="shared" si="22"/>
        <v>844.02562323090751</v>
      </c>
      <c r="W32" s="43">
        <f t="shared" si="15"/>
        <v>12151.526475007129</v>
      </c>
      <c r="X32" s="43">
        <f t="shared" si="16"/>
        <v>2582</v>
      </c>
      <c r="Y32" s="44">
        <f t="shared" si="17"/>
        <v>9569.5264750071292</v>
      </c>
      <c r="Z32" s="45">
        <f t="shared" si="23"/>
        <v>878.01871235196631</v>
      </c>
    </row>
    <row r="33" spans="2:26" x14ac:dyDescent="0.25">
      <c r="B33" s="54">
        <v>8.5</v>
      </c>
      <c r="C33" s="42">
        <f t="shared" si="0"/>
        <v>5413.1984212265197</v>
      </c>
      <c r="D33" s="43">
        <f t="shared" si="1"/>
        <v>883</v>
      </c>
      <c r="E33" s="44">
        <f t="shared" si="2"/>
        <v>4530.1984212265197</v>
      </c>
      <c r="F33" s="45">
        <f t="shared" si="18"/>
        <v>669.62510712589847</v>
      </c>
      <c r="G33" s="43">
        <f t="shared" si="3"/>
        <v>7840.2093826266291</v>
      </c>
      <c r="H33" s="43">
        <f t="shared" si="4"/>
        <v>1183</v>
      </c>
      <c r="I33" s="44">
        <f t="shared" si="5"/>
        <v>6657.2093826266291</v>
      </c>
      <c r="J33" s="43">
        <f t="shared" si="19"/>
        <v>758.10503756527578</v>
      </c>
      <c r="K33" s="42">
        <f t="shared" si="6"/>
        <v>8714.9769807467947</v>
      </c>
      <c r="L33" s="43">
        <f t="shared" si="7"/>
        <v>1483</v>
      </c>
      <c r="M33" s="44">
        <f t="shared" si="8"/>
        <v>7231.9769807467947</v>
      </c>
      <c r="N33" s="45">
        <f t="shared" si="20"/>
        <v>785.45740358770308</v>
      </c>
      <c r="O33" s="43">
        <f t="shared" si="9"/>
        <v>9560.110369756736</v>
      </c>
      <c r="P33" s="43">
        <f t="shared" si="10"/>
        <v>1783</v>
      </c>
      <c r="Q33" s="44">
        <f t="shared" si="11"/>
        <v>7777.110369756736</v>
      </c>
      <c r="R33" s="43">
        <f t="shared" si="21"/>
        <v>810.20095801219213</v>
      </c>
      <c r="S33" s="42">
        <f t="shared" si="12"/>
        <v>10382.794983749929</v>
      </c>
      <c r="T33" s="43">
        <f t="shared" si="13"/>
        <v>2083</v>
      </c>
      <c r="U33" s="44">
        <f t="shared" si="14"/>
        <v>8299.7949837499291</v>
      </c>
      <c r="V33" s="45">
        <f t="shared" si="22"/>
        <v>832.92793620780503</v>
      </c>
      <c r="W33" s="43">
        <f t="shared" si="15"/>
        <v>11716.168996766433</v>
      </c>
      <c r="X33" s="43">
        <f t="shared" si="16"/>
        <v>2583</v>
      </c>
      <c r="Y33" s="44">
        <f t="shared" si="17"/>
        <v>9133.1689967664333</v>
      </c>
      <c r="Z33" s="45">
        <f t="shared" si="23"/>
        <v>867.34730083468821</v>
      </c>
    </row>
    <row r="34" spans="2:26" x14ac:dyDescent="0.25">
      <c r="B34" s="54">
        <v>8</v>
      </c>
      <c r="C34" s="42">
        <f t="shared" si="0"/>
        <v>5082.8439751228971</v>
      </c>
      <c r="D34" s="43">
        <f t="shared" si="1"/>
        <v>884</v>
      </c>
      <c r="E34" s="44">
        <f t="shared" si="2"/>
        <v>4198.8439751228971</v>
      </c>
      <c r="F34" s="45">
        <f t="shared" si="18"/>
        <v>655.64819365715721</v>
      </c>
      <c r="G34" s="43">
        <f t="shared" si="3"/>
        <v>7465.2189871859555</v>
      </c>
      <c r="H34" s="43">
        <f t="shared" si="4"/>
        <v>1184</v>
      </c>
      <c r="I34" s="44">
        <f t="shared" si="5"/>
        <v>6281.2189871859555</v>
      </c>
      <c r="J34" s="43">
        <f t="shared" si="19"/>
        <v>745.7572113654096</v>
      </c>
      <c r="K34" s="42">
        <f t="shared" si="6"/>
        <v>8326.2058974359006</v>
      </c>
      <c r="L34" s="43">
        <f t="shared" si="7"/>
        <v>1484</v>
      </c>
      <c r="M34" s="44">
        <f t="shared" si="8"/>
        <v>6842.2058974359006</v>
      </c>
      <c r="N34" s="45">
        <f t="shared" si="20"/>
        <v>773.53764770709131</v>
      </c>
      <c r="O34" s="43">
        <f t="shared" si="9"/>
        <v>9158.8789990792393</v>
      </c>
      <c r="P34" s="43">
        <f t="shared" si="10"/>
        <v>1784</v>
      </c>
      <c r="Q34" s="44">
        <f t="shared" si="11"/>
        <v>7374.8789990792393</v>
      </c>
      <c r="R34" s="43">
        <f t="shared" si="21"/>
        <v>798.6431912950502</v>
      </c>
      <c r="S34" s="42">
        <f t="shared" si="12"/>
        <v>9970.1234207465604</v>
      </c>
      <c r="T34" s="43">
        <f t="shared" si="13"/>
        <v>2084</v>
      </c>
      <c r="U34" s="44">
        <f t="shared" si="14"/>
        <v>7886.1234207465604</v>
      </c>
      <c r="V34" s="45">
        <f t="shared" si="22"/>
        <v>821.68346717521672</v>
      </c>
      <c r="W34" s="43">
        <f t="shared" si="15"/>
        <v>11286.179174172441</v>
      </c>
      <c r="X34" s="43">
        <f t="shared" si="16"/>
        <v>2584</v>
      </c>
      <c r="Y34" s="44">
        <f t="shared" si="17"/>
        <v>8702.179174172441</v>
      </c>
      <c r="Z34" s="45">
        <f t="shared" si="23"/>
        <v>856.54570362161394</v>
      </c>
    </row>
    <row r="35" spans="2:26" x14ac:dyDescent="0.25">
      <c r="B35" s="54">
        <v>7.5</v>
      </c>
      <c r="C35" s="42">
        <f t="shared" si="0"/>
        <v>4759.5502275693625</v>
      </c>
      <c r="D35" s="43">
        <f t="shared" si="1"/>
        <v>885</v>
      </c>
      <c r="E35" s="44">
        <f t="shared" si="2"/>
        <v>3874.5502275693625</v>
      </c>
      <c r="F35" s="45">
        <f t="shared" si="18"/>
        <v>641.37278037346459</v>
      </c>
      <c r="G35" s="43">
        <f t="shared" si="3"/>
        <v>7096.4521712612195</v>
      </c>
      <c r="H35" s="43">
        <f t="shared" si="4"/>
        <v>1185</v>
      </c>
      <c r="I35" s="44">
        <f t="shared" si="5"/>
        <v>5911.4521712612195</v>
      </c>
      <c r="J35" s="43">
        <f t="shared" si="19"/>
        <v>733.20568175779772</v>
      </c>
      <c r="K35" s="42">
        <f t="shared" si="6"/>
        <v>7943.4393330397033</v>
      </c>
      <c r="L35" s="43">
        <f t="shared" si="7"/>
        <v>1485</v>
      </c>
      <c r="M35" s="44">
        <f t="shared" si="8"/>
        <v>6458.4393330397033</v>
      </c>
      <c r="N35" s="45">
        <f t="shared" si="20"/>
        <v>761.43512432356601</v>
      </c>
      <c r="O35" s="43">
        <f t="shared" si="9"/>
        <v>8763.4671784616858</v>
      </c>
      <c r="P35" s="43">
        <f t="shared" si="10"/>
        <v>1785</v>
      </c>
      <c r="Q35" s="44">
        <f t="shared" si="11"/>
        <v>6978.4671784616858</v>
      </c>
      <c r="R35" s="43">
        <f t="shared" si="21"/>
        <v>786.9191686855429</v>
      </c>
      <c r="S35" s="42">
        <f t="shared" si="12"/>
        <v>9563.1115165747124</v>
      </c>
      <c r="T35" s="43">
        <f t="shared" si="13"/>
        <v>2085</v>
      </c>
      <c r="U35" s="44">
        <f t="shared" si="14"/>
        <v>7478.1115165747124</v>
      </c>
      <c r="V35" s="45">
        <f t="shared" si="22"/>
        <v>810.28618288240614</v>
      </c>
      <c r="W35" s="43">
        <f t="shared" si="15"/>
        <v>10861.623293144819</v>
      </c>
      <c r="X35" s="43">
        <f t="shared" si="16"/>
        <v>2585</v>
      </c>
      <c r="Y35" s="44">
        <f t="shared" si="17"/>
        <v>8276.6232931448194</v>
      </c>
      <c r="Z35" s="45">
        <f t="shared" si="23"/>
        <v>845.60899585615334</v>
      </c>
    </row>
    <row r="36" spans="2:26" x14ac:dyDescent="0.25">
      <c r="B36" s="54">
        <v>7</v>
      </c>
      <c r="C36" s="42">
        <f t="shared" si="0"/>
        <v>4443.4711947494325</v>
      </c>
      <c r="D36" s="43">
        <f t="shared" si="1"/>
        <v>886</v>
      </c>
      <c r="E36" s="44">
        <f t="shared" si="2"/>
        <v>3557.4711947494325</v>
      </c>
      <c r="F36" s="45">
        <f t="shared" si="18"/>
        <v>626.77870334551881</v>
      </c>
      <c r="G36" s="43">
        <f t="shared" si="3"/>
        <v>6734.0133054281578</v>
      </c>
      <c r="H36" s="43">
        <f t="shared" si="4"/>
        <v>1186</v>
      </c>
      <c r="I36" s="44">
        <f t="shared" si="5"/>
        <v>5548.0133054281578</v>
      </c>
      <c r="J36" s="43">
        <f t="shared" si="19"/>
        <v>720.43993167370718</v>
      </c>
      <c r="K36" s="42">
        <f t="shared" si="6"/>
        <v>7566.7707731123346</v>
      </c>
      <c r="L36" s="43">
        <f t="shared" si="7"/>
        <v>1486</v>
      </c>
      <c r="M36" s="44">
        <f t="shared" si="8"/>
        <v>6080.7707731123346</v>
      </c>
      <c r="N36" s="45">
        <f t="shared" si="20"/>
        <v>749.14108503066564</v>
      </c>
      <c r="O36" s="43">
        <f t="shared" si="9"/>
        <v>8373.9598303936964</v>
      </c>
      <c r="P36" s="43">
        <f t="shared" si="10"/>
        <v>1786</v>
      </c>
      <c r="Q36" s="44">
        <f t="shared" si="11"/>
        <v>6587.9598303936964</v>
      </c>
      <c r="R36" s="43">
        <f t="shared" si="21"/>
        <v>775.0214395357516</v>
      </c>
      <c r="S36" s="42">
        <f t="shared" si="12"/>
        <v>9161.8372378641543</v>
      </c>
      <c r="T36" s="43">
        <f t="shared" si="13"/>
        <v>2086</v>
      </c>
      <c r="U36" s="44">
        <f t="shared" si="14"/>
        <v>7075.8372378641543</v>
      </c>
      <c r="V36" s="45">
        <f t="shared" si="22"/>
        <v>798.72962425848164</v>
      </c>
      <c r="W36" s="43">
        <f t="shared" si="15"/>
        <v>10442.570178316288</v>
      </c>
      <c r="X36" s="43">
        <f t="shared" si="16"/>
        <v>2586</v>
      </c>
      <c r="Y36" s="44">
        <f t="shared" si="17"/>
        <v>7856.5701783162876</v>
      </c>
      <c r="Z36" s="45">
        <f t="shared" si="23"/>
        <v>834.53193351508162</v>
      </c>
    </row>
    <row r="37" spans="2:26" x14ac:dyDescent="0.25">
      <c r="B37" s="54">
        <v>6.5</v>
      </c>
      <c r="C37" s="42">
        <f t="shared" si="0"/>
        <v>4134.7715242238437</v>
      </c>
      <c r="D37" s="43">
        <f t="shared" si="1"/>
        <v>887</v>
      </c>
      <c r="E37" s="44">
        <f t="shared" si="2"/>
        <v>3247.7715242238437</v>
      </c>
      <c r="F37" s="45">
        <f t="shared" si="18"/>
        <v>611.84341485948198</v>
      </c>
      <c r="G37" s="43">
        <f t="shared" si="3"/>
        <v>6378.0122395875123</v>
      </c>
      <c r="H37" s="43">
        <f t="shared" si="4"/>
        <v>1187</v>
      </c>
      <c r="I37" s="44">
        <f t="shared" si="5"/>
        <v>5191.0122395875123</v>
      </c>
      <c r="J37" s="43">
        <f t="shared" si="19"/>
        <v>707.44850466609478</v>
      </c>
      <c r="K37" s="42">
        <f t="shared" si="6"/>
        <v>7196.2982480090377</v>
      </c>
      <c r="L37" s="43">
        <f t="shared" si="7"/>
        <v>1487</v>
      </c>
      <c r="M37" s="44">
        <f t="shared" si="8"/>
        <v>5709.2982480090377</v>
      </c>
      <c r="N37" s="45">
        <f t="shared" si="20"/>
        <v>736.64605891852261</v>
      </c>
      <c r="O37" s="43">
        <f t="shared" si="9"/>
        <v>7990.4457389259342</v>
      </c>
      <c r="P37" s="43">
        <f t="shared" si="10"/>
        <v>1787</v>
      </c>
      <c r="Q37" s="44">
        <f t="shared" si="11"/>
        <v>6203.4457389259342</v>
      </c>
      <c r="R37" s="43">
        <f t="shared" si="21"/>
        <v>762.94197835520026</v>
      </c>
      <c r="S37" s="42">
        <f t="shared" si="12"/>
        <v>8766.3818923162307</v>
      </c>
      <c r="T37" s="43">
        <f t="shared" si="13"/>
        <v>2087</v>
      </c>
      <c r="U37" s="44">
        <f t="shared" si="14"/>
        <v>6679.3818923162307</v>
      </c>
      <c r="V37" s="45">
        <f t="shared" si="22"/>
        <v>787.0068630661026</v>
      </c>
      <c r="W37" s="43">
        <f t="shared" si="15"/>
        <v>10029.091359629738</v>
      </c>
      <c r="X37" s="43">
        <f t="shared" si="16"/>
        <v>2587</v>
      </c>
      <c r="Y37" s="44">
        <f t="shared" si="17"/>
        <v>7442.0913596297378</v>
      </c>
      <c r="Z37" s="45">
        <f t="shared" si="23"/>
        <v>823.30892364819738</v>
      </c>
    </row>
    <row r="38" spans="2:26" x14ac:dyDescent="0.25">
      <c r="B38" s="54">
        <v>6</v>
      </c>
      <c r="C38" s="42">
        <f t="shared" si="0"/>
        <v>3833.6277798899505</v>
      </c>
      <c r="D38" s="43">
        <f t="shared" si="1"/>
        <v>888</v>
      </c>
      <c r="E38" s="44">
        <f t="shared" si="2"/>
        <v>2945.6277798899505</v>
      </c>
      <c r="F38" s="45">
        <f t="shared" si="18"/>
        <v>596.54156850488016</v>
      </c>
      <c r="G38" s="43">
        <f t="shared" si="3"/>
        <v>6028.564800762063</v>
      </c>
      <c r="H38" s="43">
        <f t="shared" si="4"/>
        <v>1188</v>
      </c>
      <c r="I38" s="44">
        <f t="shared" si="5"/>
        <v>4840.564800762063</v>
      </c>
      <c r="J38" s="43">
        <f t="shared" si="19"/>
        <v>694.21888292226504</v>
      </c>
      <c r="K38" s="42">
        <f t="shared" si="6"/>
        <v>6832.124714193812</v>
      </c>
      <c r="L38" s="43">
        <f t="shared" si="7"/>
        <v>1488</v>
      </c>
      <c r="M38" s="44">
        <f t="shared" si="8"/>
        <v>5344.124714193812</v>
      </c>
      <c r="N38" s="45">
        <f t="shared" si="20"/>
        <v>723.93976607220429</v>
      </c>
      <c r="O38" s="43">
        <f t="shared" si="9"/>
        <v>7613.0178520384961</v>
      </c>
      <c r="P38" s="43">
        <f t="shared" si="10"/>
        <v>1788</v>
      </c>
      <c r="Q38" s="44">
        <f t="shared" si="11"/>
        <v>5825.0178520384961</v>
      </c>
      <c r="R38" s="43">
        <f t="shared" si="21"/>
        <v>750.67212066505635</v>
      </c>
      <c r="S38" s="42">
        <f t="shared" si="12"/>
        <v>8376.8303747980517</v>
      </c>
      <c r="T38" s="43">
        <f t="shared" si="13"/>
        <v>2088</v>
      </c>
      <c r="U38" s="44">
        <f t="shared" si="14"/>
        <v>6288.8303747980517</v>
      </c>
      <c r="V38" s="45">
        <f t="shared" si="22"/>
        <v>775.11045270713839</v>
      </c>
      <c r="W38" s="43">
        <f t="shared" si="15"/>
        <v>9621.2612546680903</v>
      </c>
      <c r="X38" s="43">
        <f t="shared" si="16"/>
        <v>2588</v>
      </c>
      <c r="Y38" s="44">
        <f t="shared" si="17"/>
        <v>7033.2612546680903</v>
      </c>
      <c r="Z38" s="45">
        <f t="shared" si="23"/>
        <v>811.93399095017412</v>
      </c>
    </row>
    <row r="39" spans="2:26" x14ac:dyDescent="0.25">
      <c r="B39" s="54">
        <v>5.5</v>
      </c>
      <c r="C39" s="42">
        <f t="shared" si="0"/>
        <v>3540.2299557189635</v>
      </c>
      <c r="D39" s="43">
        <f t="shared" si="1"/>
        <v>889</v>
      </c>
      <c r="E39" s="44">
        <f t="shared" si="2"/>
        <v>2651.2299557189635</v>
      </c>
      <c r="F39" s="45">
        <f t="shared" si="18"/>
        <v>580.8445063844274</v>
      </c>
      <c r="G39" s="43">
        <f t="shared" si="3"/>
        <v>5685.7933566652473</v>
      </c>
      <c r="H39" s="43">
        <f t="shared" si="4"/>
        <v>1189</v>
      </c>
      <c r="I39" s="44">
        <f t="shared" si="5"/>
        <v>4496.7933566652473</v>
      </c>
      <c r="J39" s="43">
        <f t="shared" si="19"/>
        <v>680.73734410073484</v>
      </c>
      <c r="K39" s="42">
        <f t="shared" si="6"/>
        <v>6474.3584819368334</v>
      </c>
      <c r="L39" s="43">
        <f t="shared" si="7"/>
        <v>1489</v>
      </c>
      <c r="M39" s="44">
        <f t="shared" si="8"/>
        <v>4985.3584819368334</v>
      </c>
      <c r="N39" s="45">
        <f t="shared" si="20"/>
        <v>711.01101726916841</v>
      </c>
      <c r="O39" s="43">
        <f t="shared" si="9"/>
        <v>7241.7736182608778</v>
      </c>
      <c r="P39" s="43">
        <f t="shared" si="10"/>
        <v>1789</v>
      </c>
      <c r="Q39" s="44">
        <f t="shared" si="11"/>
        <v>5452.7736182608778</v>
      </c>
      <c r="R39" s="43">
        <f t="shared" si="21"/>
        <v>738.20248933719085</v>
      </c>
      <c r="S39" s="42">
        <f t="shared" si="12"/>
        <v>7993.2714396090923</v>
      </c>
      <c r="T39" s="43">
        <f t="shared" si="13"/>
        <v>2089</v>
      </c>
      <c r="U39" s="44">
        <f t="shared" si="14"/>
        <v>5904.2714396090923</v>
      </c>
      <c r="V39" s="45">
        <f t="shared" si="22"/>
        <v>763.03237218563663</v>
      </c>
      <c r="W39" s="43">
        <f t="shared" si="15"/>
        <v>9219.1573686795637</v>
      </c>
      <c r="X39" s="43">
        <f t="shared" si="16"/>
        <v>2589</v>
      </c>
      <c r="Y39" s="44">
        <f t="shared" si="17"/>
        <v>6630.1573686795637</v>
      </c>
      <c r="Z39" s="45">
        <f t="shared" si="23"/>
        <v>800.4007400958435</v>
      </c>
    </row>
    <row r="40" spans="2:26" x14ac:dyDescent="0.25">
      <c r="B40" s="54">
        <v>5</v>
      </c>
      <c r="C40" s="42">
        <f t="shared" si="0"/>
        <v>3254.7832735055231</v>
      </c>
      <c r="D40" s="43">
        <f t="shared" si="1"/>
        <v>890</v>
      </c>
      <c r="E40" s="44">
        <f t="shared" si="2"/>
        <v>2364.7832735055231</v>
      </c>
      <c r="F40" s="45">
        <f t="shared" si="18"/>
        <v>564.71961861331692</v>
      </c>
      <c r="G40" s="43">
        <f t="shared" si="3"/>
        <v>5349.8274566613281</v>
      </c>
      <c r="H40" s="43">
        <f t="shared" si="4"/>
        <v>1190</v>
      </c>
      <c r="I40" s="44">
        <f t="shared" si="5"/>
        <v>4159.8274566613281</v>
      </c>
      <c r="J40" s="43">
        <f t="shared" si="19"/>
        <v>666.98879231464525</v>
      </c>
      <c r="K40" s="42">
        <f t="shared" si="6"/>
        <v>6123.1136969246436</v>
      </c>
      <c r="L40" s="43">
        <f t="shared" si="7"/>
        <v>1490</v>
      </c>
      <c r="M40" s="44">
        <f t="shared" si="8"/>
        <v>4633.1136969246436</v>
      </c>
      <c r="N40" s="45">
        <f t="shared" si="20"/>
        <v>697.84759708340152</v>
      </c>
      <c r="O40" s="43">
        <f t="shared" si="9"/>
        <v>6876.8153627013053</v>
      </c>
      <c r="P40" s="43">
        <f t="shared" si="10"/>
        <v>1790</v>
      </c>
      <c r="Q40" s="44">
        <f t="shared" si="11"/>
        <v>5086.8153627013053</v>
      </c>
      <c r="R40" s="43">
        <f t="shared" si="21"/>
        <v>725.52290963322139</v>
      </c>
      <c r="S40" s="42">
        <f t="shared" si="12"/>
        <v>7615.7980026124151</v>
      </c>
      <c r="T40" s="43">
        <f t="shared" si="13"/>
        <v>2090</v>
      </c>
      <c r="U40" s="44">
        <f t="shared" si="14"/>
        <v>5525.7980026124151</v>
      </c>
      <c r="V40" s="45">
        <f t="shared" si="22"/>
        <v>750.76396202665364</v>
      </c>
      <c r="W40" s="43">
        <f t="shared" si="15"/>
        <v>8822.8605145722468</v>
      </c>
      <c r="X40" s="43">
        <f t="shared" si="16"/>
        <v>2590</v>
      </c>
      <c r="Y40" s="44">
        <f t="shared" si="17"/>
        <v>6232.8605145722468</v>
      </c>
      <c r="Z40" s="45">
        <f t="shared" si="23"/>
        <v>788.70231316252466</v>
      </c>
    </row>
    <row r="41" spans="2:26" x14ac:dyDescent="0.25">
      <c r="B41" s="54">
        <v>4.5</v>
      </c>
      <c r="C41" s="42">
        <f t="shared" si="0"/>
        <v>2977.5103371056466</v>
      </c>
      <c r="D41" s="43">
        <f t="shared" si="1"/>
        <v>891</v>
      </c>
      <c r="E41" s="44">
        <f t="shared" si="2"/>
        <v>2086.5103371056466</v>
      </c>
      <c r="F41" s="45">
        <f t="shared" si="18"/>
        <v>548.12953387866401</v>
      </c>
      <c r="G41" s="43">
        <f t="shared" si="3"/>
        <v>5020.804564350602</v>
      </c>
      <c r="H41" s="43">
        <f t="shared" si="4"/>
        <v>1191</v>
      </c>
      <c r="I41" s="44">
        <f t="shared" si="5"/>
        <v>3829.804564350602</v>
      </c>
      <c r="J41" s="43">
        <f t="shared" si="19"/>
        <v>652.95655731009447</v>
      </c>
      <c r="K41" s="42">
        <f t="shared" si="6"/>
        <v>5778.5108848534319</v>
      </c>
      <c r="L41" s="43">
        <f t="shared" si="7"/>
        <v>1491</v>
      </c>
      <c r="M41" s="44">
        <f t="shared" si="8"/>
        <v>4287.5108848534319</v>
      </c>
      <c r="N41" s="45">
        <f t="shared" si="20"/>
        <v>684.4361269096471</v>
      </c>
      <c r="O41" s="43">
        <f t="shared" si="9"/>
        <v>6518.2507086276564</v>
      </c>
      <c r="P41" s="43">
        <f t="shared" si="10"/>
        <v>1791</v>
      </c>
      <c r="Q41" s="44">
        <f t="shared" si="11"/>
        <v>4727.2507086276564</v>
      </c>
      <c r="R41" s="43">
        <f t="shared" si="21"/>
        <v>712.62231074756892</v>
      </c>
      <c r="S41" s="42">
        <f t="shared" si="12"/>
        <v>7244.5074775824387</v>
      </c>
      <c r="T41" s="43">
        <f t="shared" si="13"/>
        <v>2091</v>
      </c>
      <c r="U41" s="44">
        <f t="shared" si="14"/>
        <v>5153.5074775824387</v>
      </c>
      <c r="V41" s="45">
        <f t="shared" si="22"/>
        <v>738.29585069214136</v>
      </c>
      <c r="W41" s="43">
        <f t="shared" si="15"/>
        <v>8432.455055517039</v>
      </c>
      <c r="X41" s="43">
        <f t="shared" si="16"/>
        <v>2591</v>
      </c>
      <c r="Y41" s="44">
        <f t="shared" si="17"/>
        <v>5841.455055517039</v>
      </c>
      <c r="Z41" s="45">
        <f t="shared" si="23"/>
        <v>776.83134133337171</v>
      </c>
    </row>
    <row r="42" spans="2:26" x14ac:dyDescent="0.25">
      <c r="B42" s="54">
        <v>4</v>
      </c>
      <c r="C42" s="42">
        <f t="shared" si="0"/>
        <v>2708.6537396268591</v>
      </c>
      <c r="D42" s="43">
        <f t="shared" si="1"/>
        <v>892</v>
      </c>
      <c r="E42" s="44">
        <f t="shared" si="2"/>
        <v>1816.6537396268591</v>
      </c>
      <c r="F42" s="45">
        <f t="shared" si="18"/>
        <v>531.03108308592164</v>
      </c>
      <c r="G42" s="43">
        <f t="shared" si="3"/>
        <v>4698.8708993512337</v>
      </c>
      <c r="H42" s="43">
        <f t="shared" si="4"/>
        <v>1192</v>
      </c>
      <c r="I42" s="44">
        <f t="shared" si="5"/>
        <v>3506.8708993512337</v>
      </c>
      <c r="J42" s="43">
        <f t="shared" si="19"/>
        <v>638.62215419685253</v>
      </c>
      <c r="K42" s="42">
        <f t="shared" si="6"/>
        <v>5440.6775700149965</v>
      </c>
      <c r="L42" s="43">
        <f t="shared" si="7"/>
        <v>1492</v>
      </c>
      <c r="M42" s="44">
        <f t="shared" si="8"/>
        <v>3948.6775700149965</v>
      </c>
      <c r="N42" s="45">
        <f t="shared" si="20"/>
        <v>670.76190352024423</v>
      </c>
      <c r="O42" s="43">
        <f t="shared" si="9"/>
        <v>6166.1930519537364</v>
      </c>
      <c r="P42" s="43">
        <f t="shared" si="10"/>
        <v>1792</v>
      </c>
      <c r="Q42" s="44">
        <f t="shared" si="11"/>
        <v>4374.1930519537364</v>
      </c>
      <c r="R42" s="43">
        <f t="shared" si="21"/>
        <v>699.48861113680687</v>
      </c>
      <c r="S42" s="42">
        <f t="shared" si="12"/>
        <v>6879.5021519202737</v>
      </c>
      <c r="T42" s="43">
        <f t="shared" si="13"/>
        <v>2092</v>
      </c>
      <c r="U42" s="44">
        <f t="shared" si="14"/>
        <v>4787.5021519202737</v>
      </c>
      <c r="V42" s="45">
        <f t="shared" si="22"/>
        <v>725.617869711411</v>
      </c>
      <c r="W42" s="43">
        <f t="shared" si="15"/>
        <v>8048.029173238875</v>
      </c>
      <c r="X42" s="43">
        <f t="shared" si="16"/>
        <v>2592</v>
      </c>
      <c r="Y42" s="44">
        <f t="shared" si="17"/>
        <v>5456.029173238875</v>
      </c>
      <c r="Z42" s="45">
        <f t="shared" si="23"/>
        <v>764.77988991219172</v>
      </c>
    </row>
    <row r="43" spans="2:26" x14ac:dyDescent="0.25">
      <c r="B43" s="54">
        <v>3.5</v>
      </c>
      <c r="C43" s="42">
        <f t="shared" si="0"/>
        <v>2448.479254019725</v>
      </c>
      <c r="D43" s="43">
        <f t="shared" si="1"/>
        <v>893</v>
      </c>
      <c r="E43" s="44">
        <f t="shared" si="2"/>
        <v>1555.479254019725</v>
      </c>
      <c r="F43" s="45">
        <f t="shared" si="18"/>
        <v>513.37395298644151</v>
      </c>
      <c r="G43" s="43">
        <f t="shared" si="3"/>
        <v>4384.1824101537495</v>
      </c>
      <c r="H43" s="43">
        <f t="shared" si="4"/>
        <v>1193</v>
      </c>
      <c r="I43" s="44">
        <f t="shared" si="5"/>
        <v>3191.1824101537495</v>
      </c>
      <c r="J43" s="43">
        <f t="shared" si="19"/>
        <v>623.96499381561944</v>
      </c>
      <c r="K43" s="42">
        <f t="shared" si="6"/>
        <v>5109.7489813331877</v>
      </c>
      <c r="L43" s="43">
        <f t="shared" si="7"/>
        <v>1493</v>
      </c>
      <c r="M43" s="44">
        <f t="shared" si="8"/>
        <v>3616.7489813331877</v>
      </c>
      <c r="N43" s="45">
        <f t="shared" si="20"/>
        <v>656.80870758608307</v>
      </c>
      <c r="O43" s="43">
        <f t="shared" si="9"/>
        <v>5820.7620974908496</v>
      </c>
      <c r="P43" s="43">
        <f t="shared" si="10"/>
        <v>1793</v>
      </c>
      <c r="Q43" s="44">
        <f t="shared" si="11"/>
        <v>4027.7620974908496</v>
      </c>
      <c r="R43" s="43">
        <f t="shared" si="21"/>
        <v>686.10858424431808</v>
      </c>
      <c r="S43" s="42">
        <f t="shared" si="12"/>
        <v>6520.8896078710277</v>
      </c>
      <c r="T43" s="43">
        <f t="shared" si="13"/>
        <v>2093</v>
      </c>
      <c r="U43" s="44">
        <f t="shared" si="14"/>
        <v>4427.8896078710277</v>
      </c>
      <c r="V43" s="45">
        <f t="shared" si="22"/>
        <v>712.71895533388397</v>
      </c>
      <c r="W43" s="43">
        <f t="shared" si="15"/>
        <v>7669.6751656048473</v>
      </c>
      <c r="X43" s="43">
        <f t="shared" si="16"/>
        <v>2593</v>
      </c>
      <c r="Y43" s="44">
        <f t="shared" si="17"/>
        <v>5076.6751656048473</v>
      </c>
      <c r="Z43" s="45">
        <f t="shared" si="23"/>
        <v>752.53939548188191</v>
      </c>
    </row>
    <row r="44" spans="2:26" x14ac:dyDescent="0.25">
      <c r="B44" s="54">
        <v>3</v>
      </c>
      <c r="C44" s="42">
        <f t="shared" si="0"/>
        <v>2197.2797866404176</v>
      </c>
      <c r="D44" s="43">
        <f t="shared" si="1"/>
        <v>894</v>
      </c>
      <c r="E44" s="44">
        <f t="shared" si="2"/>
        <v>1303.2797866404176</v>
      </c>
      <c r="F44" s="45">
        <f t="shared" si="18"/>
        <v>495.09890804626207</v>
      </c>
      <c r="G44" s="43">
        <f t="shared" si="3"/>
        <v>4076.9059055356142</v>
      </c>
      <c r="H44" s="43">
        <f t="shared" si="4"/>
        <v>1194</v>
      </c>
      <c r="I44" s="44">
        <f t="shared" si="5"/>
        <v>2882.9059055356142</v>
      </c>
      <c r="J44" s="43">
        <f t="shared" si="19"/>
        <v>608.96203073590777</v>
      </c>
      <c r="K44" s="42">
        <f t="shared" si="6"/>
        <v>4785.8688624289134</v>
      </c>
      <c r="L44" s="43">
        <f t="shared" si="7"/>
        <v>1494</v>
      </c>
      <c r="M44" s="44">
        <f t="shared" si="8"/>
        <v>3291.8688624289134</v>
      </c>
      <c r="N44" s="45">
        <f t="shared" si="20"/>
        <v>642.55857502917024</v>
      </c>
      <c r="O44" s="43">
        <f t="shared" si="9"/>
        <v>5482.0844677094183</v>
      </c>
      <c r="P44" s="43">
        <f t="shared" si="10"/>
        <v>1794</v>
      </c>
      <c r="Q44" s="44">
        <f t="shared" si="11"/>
        <v>3688.0844677094183</v>
      </c>
      <c r="R44" s="43">
        <f t="shared" si="21"/>
        <v>672.46770035726604</v>
      </c>
      <c r="S44" s="42">
        <f t="shared" si="12"/>
        <v>6168.7831965863897</v>
      </c>
      <c r="T44" s="43">
        <f t="shared" si="13"/>
        <v>2094</v>
      </c>
      <c r="U44" s="44">
        <f t="shared" si="14"/>
        <v>4074.7831965863897</v>
      </c>
      <c r="V44" s="45">
        <f t="shared" si="22"/>
        <v>699.58703399025399</v>
      </c>
      <c r="W44" s="43">
        <f t="shared" si="15"/>
        <v>7297.4897777569931</v>
      </c>
      <c r="X44" s="43">
        <f t="shared" si="16"/>
        <v>2594</v>
      </c>
      <c r="Y44" s="44">
        <f t="shared" si="17"/>
        <v>4703.4897777569931</v>
      </c>
      <c r="Z44" s="45">
        <f t="shared" si="23"/>
        <v>740.10059378739606</v>
      </c>
    </row>
    <row r="45" spans="2:26" x14ac:dyDescent="0.25">
      <c r="B45" s="54">
        <v>2.5</v>
      </c>
      <c r="C45" s="42">
        <f t="shared" si="0"/>
        <v>1955.3803459734629</v>
      </c>
      <c r="D45" s="43">
        <f t="shared" si="1"/>
        <v>895</v>
      </c>
      <c r="E45" s="44">
        <f t="shared" si="2"/>
        <v>1060.3803459734629</v>
      </c>
      <c r="F45" s="45">
        <f t="shared" si="18"/>
        <v>476.13539779731991</v>
      </c>
      <c r="G45" s="43">
        <f t="shared" si="3"/>
        <v>3777.2203794178417</v>
      </c>
      <c r="H45" s="43">
        <f t="shared" si="4"/>
        <v>1195</v>
      </c>
      <c r="I45" s="44">
        <f t="shared" si="5"/>
        <v>2582.2203794178417</v>
      </c>
      <c r="J45" s="43">
        <f t="shared" si="19"/>
        <v>593.58733161985447</v>
      </c>
      <c r="K45" s="42">
        <f t="shared" si="6"/>
        <v>4469.1904063040174</v>
      </c>
      <c r="L45" s="43">
        <f t="shared" si="7"/>
        <v>1495</v>
      </c>
      <c r="M45" s="44">
        <f t="shared" si="8"/>
        <v>2974.1904063040174</v>
      </c>
      <c r="N45" s="45">
        <f t="shared" si="20"/>
        <v>627.99152198006595</v>
      </c>
      <c r="O45" s="43">
        <f t="shared" si="9"/>
        <v>5150.2943971335835</v>
      </c>
      <c r="P45" s="43">
        <f t="shared" si="10"/>
        <v>1795</v>
      </c>
      <c r="Q45" s="44">
        <f t="shared" si="11"/>
        <v>3355.2943971335835</v>
      </c>
      <c r="R45" s="43">
        <f t="shared" si="21"/>
        <v>658.54993919238677</v>
      </c>
      <c r="S45" s="42">
        <f t="shared" si="12"/>
        <v>5823.3025738807737</v>
      </c>
      <c r="T45" s="43">
        <f t="shared" si="13"/>
        <v>2095</v>
      </c>
      <c r="U45" s="44">
        <f t="shared" si="14"/>
        <v>3728.3025738807737</v>
      </c>
      <c r="V45" s="45">
        <f t="shared" si="22"/>
        <v>686.20888817706145</v>
      </c>
      <c r="W45" s="43">
        <f t="shared" si="15"/>
        <v>6931.5745718174512</v>
      </c>
      <c r="X45" s="43">
        <f t="shared" si="16"/>
        <v>2595</v>
      </c>
      <c r="Y45" s="44">
        <f t="shared" si="17"/>
        <v>4336.5745718174512</v>
      </c>
      <c r="Z45" s="45">
        <f t="shared" si="23"/>
        <v>727.45343661225343</v>
      </c>
    </row>
    <row r="46" spans="2:26" x14ac:dyDescent="0.25">
      <c r="B46" s="54">
        <v>2</v>
      </c>
      <c r="C46" s="42">
        <f t="shared" si="0"/>
        <v>1723.1443888430977</v>
      </c>
      <c r="D46" s="43">
        <f t="shared" si="1"/>
        <v>896</v>
      </c>
      <c r="E46" s="44">
        <f t="shared" si="2"/>
        <v>827.14438884309766</v>
      </c>
      <c r="F46" s="45">
        <f t="shared" si="18"/>
        <v>456.39826752974909</v>
      </c>
      <c r="G46" s="43">
        <f t="shared" si="3"/>
        <v>3485.3185739157598</v>
      </c>
      <c r="H46" s="43">
        <f t="shared" si="4"/>
        <v>1196</v>
      </c>
      <c r="I46" s="44">
        <f t="shared" si="5"/>
        <v>2289.3185739157598</v>
      </c>
      <c r="J46" s="43">
        <f t="shared" si="19"/>
        <v>577.8115407298551</v>
      </c>
      <c r="K46" s="42">
        <f t="shared" si="6"/>
        <v>4159.8773404488475</v>
      </c>
      <c r="L46" s="43">
        <f t="shared" si="7"/>
        <v>1496</v>
      </c>
      <c r="M46" s="44">
        <f t="shared" si="8"/>
        <v>2663.8773404488475</v>
      </c>
      <c r="N46" s="45">
        <f t="shared" si="20"/>
        <v>613.08521127448284</v>
      </c>
      <c r="O46" s="43">
        <f t="shared" si="9"/>
        <v>4825.5345285170315</v>
      </c>
      <c r="P46" s="43">
        <f t="shared" si="10"/>
        <v>1796</v>
      </c>
      <c r="Q46" s="44">
        <f t="shared" si="11"/>
        <v>3029.5345285170315</v>
      </c>
      <c r="R46" s="43">
        <f t="shared" si="21"/>
        <v>644.33756629665277</v>
      </c>
      <c r="S46" s="42">
        <f t="shared" si="12"/>
        <v>5484.5743084093283</v>
      </c>
      <c r="T46" s="43">
        <f t="shared" si="13"/>
        <v>2096</v>
      </c>
      <c r="U46" s="44">
        <f t="shared" si="14"/>
        <v>3388.5743084093283</v>
      </c>
      <c r="V46" s="45">
        <f t="shared" si="22"/>
        <v>672.56999850947795</v>
      </c>
      <c r="W46" s="43">
        <f t="shared" si="15"/>
        <v>6572.0363411447397</v>
      </c>
      <c r="X46" s="43">
        <f t="shared" si="16"/>
        <v>2596</v>
      </c>
      <c r="Y46" s="44">
        <f t="shared" si="17"/>
        <v>3976.0363411447397</v>
      </c>
      <c r="Z46" s="45">
        <f t="shared" si="23"/>
        <v>714.58699552210601</v>
      </c>
    </row>
    <row r="47" spans="2:26" x14ac:dyDescent="0.25">
      <c r="B47" s="54">
        <v>1.5</v>
      </c>
      <c r="C47" s="42">
        <f t="shared" si="0"/>
        <v>1500.9820784437138</v>
      </c>
      <c r="D47" s="43">
        <f t="shared" si="1"/>
        <v>897</v>
      </c>
      <c r="E47" s="44">
        <f t="shared" si="2"/>
        <v>603.98207844371382</v>
      </c>
      <c r="F47" s="45">
        <f t="shared" si="18"/>
        <v>435.78312248540556</v>
      </c>
      <c r="G47" s="43">
        <f t="shared" si="3"/>
        <v>3201.4088386879866</v>
      </c>
      <c r="H47" s="43">
        <f t="shared" si="4"/>
        <v>1197</v>
      </c>
      <c r="I47" s="44">
        <f t="shared" si="5"/>
        <v>2004.4088386879866</v>
      </c>
      <c r="J47" s="43">
        <f t="shared" si="19"/>
        <v>561.60121089373934</v>
      </c>
      <c r="K47" s="42">
        <f t="shared" si="6"/>
        <v>3858.1051950295346</v>
      </c>
      <c r="L47" s="43">
        <f t="shared" si="7"/>
        <v>1497</v>
      </c>
      <c r="M47" s="44">
        <f t="shared" si="8"/>
        <v>2361.1051950295346</v>
      </c>
      <c r="N47" s="45">
        <f t="shared" si="20"/>
        <v>597.81454452656499</v>
      </c>
      <c r="O47" s="43">
        <f t="shared" si="9"/>
        <v>4507.9568308369307</v>
      </c>
      <c r="P47" s="43">
        <f t="shared" si="10"/>
        <v>1797</v>
      </c>
      <c r="Q47" s="44">
        <f t="shared" si="11"/>
        <v>2710.9568308369307</v>
      </c>
      <c r="R47" s="43">
        <f t="shared" si="21"/>
        <v>629.81086432944994</v>
      </c>
      <c r="S47" s="42">
        <f t="shared" si="12"/>
        <v>5152.7325753712958</v>
      </c>
      <c r="T47" s="43">
        <f t="shared" si="13"/>
        <v>2097</v>
      </c>
      <c r="U47" s="44">
        <f t="shared" si="14"/>
        <v>3055.7325753712958</v>
      </c>
      <c r="V47" s="45">
        <f t="shared" si="22"/>
        <v>658.65435654780322</v>
      </c>
      <c r="W47" s="43">
        <f t="shared" si="15"/>
        <v>6218.9875762953452</v>
      </c>
      <c r="X47" s="43">
        <f t="shared" si="16"/>
        <v>2597</v>
      </c>
      <c r="Y47" s="44">
        <f t="shared" si="17"/>
        <v>3621.9875762953452</v>
      </c>
      <c r="Z47" s="45">
        <f t="shared" si="23"/>
        <v>701.48934984372045</v>
      </c>
    </row>
    <row r="48" spans="2:26" x14ac:dyDescent="0.25">
      <c r="B48" s="54">
        <v>1</v>
      </c>
      <c r="C48" s="42">
        <f t="shared" si="0"/>
        <v>1289.3612663576921</v>
      </c>
      <c r="D48" s="43">
        <f t="shared" si="1"/>
        <v>898</v>
      </c>
      <c r="E48" s="44">
        <f t="shared" si="2"/>
        <v>391.3612663576921</v>
      </c>
      <c r="F48" s="45">
        <f t="shared" si="18"/>
        <v>414.15960083408413</v>
      </c>
      <c r="G48" s="43">
        <f t="shared" si="3"/>
        <v>2925.7173630220204</v>
      </c>
      <c r="H48" s="43">
        <f t="shared" si="4"/>
        <v>1198</v>
      </c>
      <c r="I48" s="44">
        <f t="shared" si="5"/>
        <v>1727.7173630220204</v>
      </c>
      <c r="J48" s="43">
        <f t="shared" si="19"/>
        <v>544.91795599805255</v>
      </c>
      <c r="K48" s="42">
        <f t="shared" si="6"/>
        <v>3564.0627959222825</v>
      </c>
      <c r="L48" s="43">
        <f t="shared" si="7"/>
        <v>1498</v>
      </c>
      <c r="M48" s="44">
        <f t="shared" si="8"/>
        <v>2066.0627959222825</v>
      </c>
      <c r="N48" s="45">
        <f t="shared" si="20"/>
        <v>582.15115838790734</v>
      </c>
      <c r="O48" s="43">
        <f t="shared" si="9"/>
        <v>4197.7236641875816</v>
      </c>
      <c r="P48" s="43">
        <f t="shared" si="10"/>
        <v>1798</v>
      </c>
      <c r="Q48" s="44">
        <f t="shared" si="11"/>
        <v>2399.7236641875816</v>
      </c>
      <c r="R48" s="43">
        <f t="shared" si="21"/>
        <v>614.94780756245154</v>
      </c>
      <c r="S48" s="42">
        <f t="shared" si="12"/>
        <v>4827.9199518615251</v>
      </c>
      <c r="T48" s="43">
        <f t="shared" si="13"/>
        <v>2098</v>
      </c>
      <c r="U48" s="44">
        <f t="shared" si="14"/>
        <v>2729.9199518615251</v>
      </c>
      <c r="V48" s="45">
        <f t="shared" si="22"/>
        <v>644.44424149668248</v>
      </c>
      <c r="W48" s="43">
        <f t="shared" si="15"/>
        <v>5872.5469913010193</v>
      </c>
      <c r="X48" s="43">
        <f t="shared" si="16"/>
        <v>2598</v>
      </c>
      <c r="Y48" s="44">
        <f t="shared" si="17"/>
        <v>3274.5469913010193</v>
      </c>
      <c r="Z48" s="45">
        <f t="shared" si="23"/>
        <v>688.14745560219035</v>
      </c>
    </row>
    <row r="49" spans="2:26" x14ac:dyDescent="0.25">
      <c r="B49" s="54">
        <v>0.5</v>
      </c>
      <c r="C49" s="42">
        <f t="shared" si="0"/>
        <v>1088.8224776096297</v>
      </c>
      <c r="D49" s="43">
        <f t="shared" si="1"/>
        <v>899</v>
      </c>
      <c r="E49" s="44">
        <f t="shared" si="2"/>
        <v>189.82247760962969</v>
      </c>
      <c r="F49" s="45">
        <f t="shared" si="18"/>
        <v>391.36126635768812</v>
      </c>
      <c r="G49" s="43">
        <f t="shared" si="3"/>
        <v>2658.4908826899341</v>
      </c>
      <c r="H49" s="43">
        <f t="shared" si="4"/>
        <v>1199</v>
      </c>
      <c r="I49" s="44">
        <f t="shared" si="5"/>
        <v>1459.4908826899341</v>
      </c>
      <c r="J49" s="43">
        <f t="shared" si="19"/>
        <v>527.7173630220168</v>
      </c>
      <c r="K49" s="42">
        <f t="shared" si="6"/>
        <v>3277.9540366416272</v>
      </c>
      <c r="L49" s="43">
        <f t="shared" si="7"/>
        <v>1499</v>
      </c>
      <c r="M49" s="44">
        <f t="shared" si="8"/>
        <v>1778.9540366416272</v>
      </c>
      <c r="N49" s="45">
        <f t="shared" si="20"/>
        <v>566.0627959222802</v>
      </c>
      <c r="O49" s="43">
        <f t="shared" si="9"/>
        <v>3895.0090232744792</v>
      </c>
      <c r="P49" s="43">
        <f t="shared" si="10"/>
        <v>1799</v>
      </c>
      <c r="Q49" s="44">
        <f t="shared" si="11"/>
        <v>2096.0090232744792</v>
      </c>
      <c r="R49" s="43">
        <f t="shared" si="21"/>
        <v>599.72366418757792</v>
      </c>
      <c r="S49" s="42">
        <f t="shared" si="12"/>
        <v>4510.2883338746133</v>
      </c>
      <c r="T49" s="43">
        <f t="shared" si="13"/>
        <v>2099</v>
      </c>
      <c r="U49" s="44">
        <f t="shared" si="14"/>
        <v>2411.2883338746133</v>
      </c>
      <c r="V49" s="45">
        <f t="shared" si="22"/>
        <v>629.91995186152599</v>
      </c>
      <c r="W49" s="43">
        <f t="shared" si="15"/>
        <v>5532.8401206931549</v>
      </c>
      <c r="X49" s="43">
        <f t="shared" si="16"/>
        <v>2599</v>
      </c>
      <c r="Y49" s="44">
        <f t="shared" si="17"/>
        <v>2933.8401206931549</v>
      </c>
      <c r="Z49" s="45">
        <f t="shared" si="23"/>
        <v>674.54699130101017</v>
      </c>
    </row>
    <row r="50" spans="2:26" x14ac:dyDescent="0.25">
      <c r="B50" s="54">
        <v>0</v>
      </c>
      <c r="C50" s="42">
        <f t="shared" si="0"/>
        <v>900.00000000000398</v>
      </c>
      <c r="D50" s="43">
        <f t="shared" si="1"/>
        <v>900</v>
      </c>
      <c r="E50" s="44">
        <f t="shared" si="2"/>
        <v>3.979039320256561E-12</v>
      </c>
      <c r="F50" s="45">
        <f t="shared" si="18"/>
        <v>367.16976638682252</v>
      </c>
      <c r="G50" s="43">
        <f t="shared" si="3"/>
        <v>2400.0000000000036</v>
      </c>
      <c r="H50" s="43">
        <f t="shared" si="4"/>
        <v>1200</v>
      </c>
      <c r="I50" s="44">
        <f t="shared" si="5"/>
        <v>1200.0000000000036</v>
      </c>
      <c r="J50" s="43">
        <f t="shared" si="19"/>
        <v>509.94757440349713</v>
      </c>
      <c r="K50" s="42">
        <f t="shared" si="6"/>
        <v>3000.0000000000023</v>
      </c>
      <c r="L50" s="43">
        <f t="shared" si="7"/>
        <v>1500</v>
      </c>
      <c r="M50" s="44">
        <f t="shared" si="8"/>
        <v>1500.0000000000023</v>
      </c>
      <c r="N50" s="45">
        <f t="shared" si="20"/>
        <v>549.5125129747762</v>
      </c>
      <c r="O50" s="43">
        <f t="shared" si="9"/>
        <v>3600.0000000000036</v>
      </c>
      <c r="P50" s="43">
        <f t="shared" si="10"/>
        <v>1800</v>
      </c>
      <c r="Q50" s="44">
        <f t="shared" si="11"/>
        <v>1800.0000000000036</v>
      </c>
      <c r="R50" s="43">
        <f t="shared" si="21"/>
        <v>584.11050581746576</v>
      </c>
      <c r="S50" s="42">
        <f t="shared" si="12"/>
        <v>4199.9999999999991</v>
      </c>
      <c r="T50" s="43">
        <f t="shared" si="13"/>
        <v>2100</v>
      </c>
      <c r="U50" s="44">
        <f t="shared" si="14"/>
        <v>2099.9999999999991</v>
      </c>
      <c r="V50" s="45">
        <f t="shared" si="22"/>
        <v>615.05948042145928</v>
      </c>
      <c r="W50" s="43">
        <f t="shared" si="15"/>
        <v>5200.0000000000091</v>
      </c>
      <c r="X50" s="43">
        <f t="shared" si="16"/>
        <v>2600</v>
      </c>
      <c r="Y50" s="44">
        <f t="shared" si="17"/>
        <v>2600.0000000000091</v>
      </c>
      <c r="Z50" s="45">
        <f t="shared" si="23"/>
        <v>660.67217533380335</v>
      </c>
    </row>
    <row r="51" spans="2:26" x14ac:dyDescent="0.25">
      <c r="B51" s="54">
        <v>-0.5</v>
      </c>
      <c r="C51" s="42">
        <f t="shared" si="0"/>
        <v>723.65271122280717</v>
      </c>
      <c r="D51" s="43">
        <f t="shared" si="1"/>
        <v>901</v>
      </c>
      <c r="E51" s="44">
        <f t="shared" si="2"/>
        <v>-177.34728877719283</v>
      </c>
      <c r="F51" s="45">
        <f t="shared" si="18"/>
        <v>341.28866024441481</v>
      </c>
      <c r="G51" s="43">
        <f t="shared" si="3"/>
        <v>2150.543308286437</v>
      </c>
      <c r="H51" s="43">
        <f t="shared" si="4"/>
        <v>1201</v>
      </c>
      <c r="I51" s="44">
        <f t="shared" si="5"/>
        <v>949.54330828643697</v>
      </c>
      <c r="J51" s="43">
        <f t="shared" si="19"/>
        <v>491.54740947698747</v>
      </c>
      <c r="K51" s="42">
        <f t="shared" si="6"/>
        <v>2730.441523666851</v>
      </c>
      <c r="L51" s="43">
        <f t="shared" si="7"/>
        <v>1501</v>
      </c>
      <c r="M51" s="44">
        <f t="shared" si="8"/>
        <v>1229.441523666851</v>
      </c>
      <c r="N51" s="45">
        <f t="shared" si="20"/>
        <v>532.45766320394114</v>
      </c>
      <c r="O51" s="43">
        <f t="shared" si="9"/>
        <v>3312.8985174570134</v>
      </c>
      <c r="P51" s="43">
        <f t="shared" si="10"/>
        <v>1801</v>
      </c>
      <c r="Q51" s="44">
        <f t="shared" si="11"/>
        <v>1511.8985174570134</v>
      </c>
      <c r="R51" s="43">
        <f t="shared" si="21"/>
        <v>568.07659621367202</v>
      </c>
      <c r="S51" s="42">
        <f t="shared" si="12"/>
        <v>3897.228853453154</v>
      </c>
      <c r="T51" s="43">
        <f t="shared" si="13"/>
        <v>2101</v>
      </c>
      <c r="U51" s="44">
        <f t="shared" si="14"/>
        <v>1796.228853453154</v>
      </c>
      <c r="V51" s="45">
        <f t="shared" si="22"/>
        <v>599.83811714178137</v>
      </c>
      <c r="W51" s="43">
        <f t="shared" si="15"/>
        <v>4874.1679453593515</v>
      </c>
      <c r="X51" s="43">
        <f t="shared" si="16"/>
        <v>2601</v>
      </c>
      <c r="Y51" s="44">
        <f t="shared" si="17"/>
        <v>2273.1679453593515</v>
      </c>
      <c r="Z51" s="45">
        <f t="shared" si="23"/>
        <v>646.5055483709084</v>
      </c>
    </row>
    <row r="52" spans="2:26" x14ac:dyDescent="0.25">
      <c r="B52" s="54">
        <v>-1</v>
      </c>
      <c r="C52" s="42">
        <f t="shared" si="0"/>
        <v>560.71133975558917</v>
      </c>
      <c r="D52" s="43">
        <f t="shared" si="1"/>
        <v>902</v>
      </c>
      <c r="E52" s="44">
        <f t="shared" si="2"/>
        <v>-341.28866024441083</v>
      </c>
      <c r="F52" s="45">
        <f t="shared" si="18"/>
        <v>313.29716488862641</v>
      </c>
      <c r="G52" s="43">
        <f t="shared" si="3"/>
        <v>1910.4525905230162</v>
      </c>
      <c r="H52" s="43">
        <f t="shared" si="4"/>
        <v>1202</v>
      </c>
      <c r="I52" s="44">
        <f t="shared" si="5"/>
        <v>708.45259052301617</v>
      </c>
      <c r="J52" s="43">
        <f t="shared" si="19"/>
        <v>472.44382693949115</v>
      </c>
      <c r="K52" s="42">
        <f t="shared" si="6"/>
        <v>2469.5423367960611</v>
      </c>
      <c r="L52" s="43">
        <f t="shared" si="7"/>
        <v>1502</v>
      </c>
      <c r="M52" s="44">
        <f t="shared" si="8"/>
        <v>967.54233679606114</v>
      </c>
      <c r="N52" s="45">
        <f t="shared" si="20"/>
        <v>514.84858115962106</v>
      </c>
      <c r="O52" s="43">
        <f t="shared" si="9"/>
        <v>3033.9234037863316</v>
      </c>
      <c r="P52" s="43">
        <f t="shared" si="10"/>
        <v>1802</v>
      </c>
      <c r="Q52" s="44">
        <f t="shared" si="11"/>
        <v>1231.9234037863316</v>
      </c>
      <c r="R52" s="43">
        <f t="shared" si="21"/>
        <v>551.58562072246923</v>
      </c>
      <c r="S52" s="42">
        <f t="shared" si="12"/>
        <v>3602.1618828582177</v>
      </c>
      <c r="T52" s="43">
        <f t="shared" si="13"/>
        <v>2102</v>
      </c>
      <c r="U52" s="44">
        <f t="shared" si="14"/>
        <v>1500.1618828582177</v>
      </c>
      <c r="V52" s="45">
        <f t="shared" si="22"/>
        <v>584.22795945600183</v>
      </c>
      <c r="W52" s="43">
        <f t="shared" si="15"/>
        <v>4555.4944516291007</v>
      </c>
      <c r="X52" s="43">
        <f t="shared" si="16"/>
        <v>2602</v>
      </c>
      <c r="Y52" s="44">
        <f t="shared" si="17"/>
        <v>1953.4944516291007</v>
      </c>
      <c r="Z52" s="45">
        <f t="shared" si="23"/>
        <v>632.02771213320648</v>
      </c>
    </row>
    <row r="53" spans="2:26" x14ac:dyDescent="0.25">
      <c r="B53" s="54">
        <v>-1.5</v>
      </c>
      <c r="C53" s="42">
        <f t="shared" si="0"/>
        <v>412.35554633418076</v>
      </c>
      <c r="D53" s="43">
        <f t="shared" si="1"/>
        <v>903</v>
      </c>
      <c r="E53" s="44">
        <f t="shared" si="2"/>
        <v>-490.64445366581924</v>
      </c>
      <c r="F53" s="45">
        <f t="shared" si="18"/>
        <v>282.56067817007954</v>
      </c>
      <c r="G53" s="43">
        <f t="shared" si="3"/>
        <v>1680.0994813469458</v>
      </c>
      <c r="H53" s="43">
        <f t="shared" si="4"/>
        <v>1203</v>
      </c>
      <c r="I53" s="44">
        <f t="shared" si="5"/>
        <v>477.09948134694582</v>
      </c>
      <c r="J53" s="43">
        <f t="shared" si="19"/>
        <v>452.54842083565268</v>
      </c>
      <c r="K53" s="42">
        <f t="shared" si="6"/>
        <v>2217.59294250723</v>
      </c>
      <c r="L53" s="43">
        <f t="shared" si="7"/>
        <v>1503</v>
      </c>
      <c r="M53" s="44">
        <f t="shared" si="8"/>
        <v>714.59294250722996</v>
      </c>
      <c r="N53" s="45">
        <f t="shared" si="20"/>
        <v>496.62684553355757</v>
      </c>
      <c r="O53" s="43">
        <f t="shared" si="9"/>
        <v>2763.3128967345442</v>
      </c>
      <c r="P53" s="43">
        <f t="shared" si="10"/>
        <v>1803</v>
      </c>
      <c r="Q53" s="44">
        <f t="shared" si="11"/>
        <v>960.31289673454421</v>
      </c>
      <c r="R53" s="43">
        <f t="shared" si="21"/>
        <v>534.59570245537179</v>
      </c>
      <c r="S53" s="42">
        <f t="shared" si="12"/>
        <v>3315.0008939971522</v>
      </c>
      <c r="T53" s="43">
        <f t="shared" si="13"/>
        <v>2103</v>
      </c>
      <c r="U53" s="44">
        <f t="shared" si="14"/>
        <v>1212.0008939971522</v>
      </c>
      <c r="V53" s="45">
        <f t="shared" si="22"/>
        <v>568.19730201717266</v>
      </c>
      <c r="W53" s="43">
        <f t="shared" si="15"/>
        <v>4244.140233226145</v>
      </c>
      <c r="X53" s="43">
        <f t="shared" si="16"/>
        <v>2603</v>
      </c>
      <c r="Y53" s="44">
        <f t="shared" si="17"/>
        <v>1641.140233226145</v>
      </c>
      <c r="Z53" s="45">
        <f t="shared" si="23"/>
        <v>617.21701335748367</v>
      </c>
    </row>
    <row r="54" spans="2:26" x14ac:dyDescent="0.25">
      <c r="B54" s="54">
        <v>-2</v>
      </c>
      <c r="C54" s="42">
        <f t="shared" si="0"/>
        <v>280.15066158550962</v>
      </c>
      <c r="D54" s="43">
        <f t="shared" si="1"/>
        <v>904</v>
      </c>
      <c r="E54" s="44">
        <f t="shared" si="2"/>
        <v>-623.84933841449038</v>
      </c>
      <c r="F54" s="45">
        <f t="shared" si="18"/>
        <v>248.03388172828534</v>
      </c>
      <c r="G54" s="43">
        <f t="shared" si="3"/>
        <v>1459.9041696873635</v>
      </c>
      <c r="H54" s="43">
        <f t="shared" si="4"/>
        <v>1204</v>
      </c>
      <c r="I54" s="44">
        <f t="shared" si="5"/>
        <v>255.90416968736349</v>
      </c>
      <c r="J54" s="43">
        <f t="shared" si="19"/>
        <v>431.75245647956376</v>
      </c>
      <c r="K54" s="42">
        <f t="shared" si="6"/>
        <v>1974.9154912625036</v>
      </c>
      <c r="L54" s="43">
        <f t="shared" si="7"/>
        <v>1504</v>
      </c>
      <c r="M54" s="44">
        <f t="shared" si="8"/>
        <v>470.91549126250356</v>
      </c>
      <c r="N54" s="45">
        <f t="shared" si="20"/>
        <v>477.72294600706755</v>
      </c>
      <c r="O54" s="43">
        <f t="shared" si="9"/>
        <v>2501.3277013309598</v>
      </c>
      <c r="P54" s="43">
        <f t="shared" si="10"/>
        <v>1804</v>
      </c>
      <c r="Q54" s="44">
        <f t="shared" si="11"/>
        <v>697.32770133095983</v>
      </c>
      <c r="R54" s="43">
        <f t="shared" si="21"/>
        <v>517.05812817881633</v>
      </c>
      <c r="S54" s="42">
        <f t="shared" si="12"/>
        <v>3035.9645808410451</v>
      </c>
      <c r="T54" s="43">
        <f t="shared" si="13"/>
        <v>2104</v>
      </c>
      <c r="U54" s="44">
        <f t="shared" si="14"/>
        <v>931.96458084104506</v>
      </c>
      <c r="V54" s="45">
        <f t="shared" si="22"/>
        <v>551.7098674926724</v>
      </c>
      <c r="W54" s="43">
        <f t="shared" si="15"/>
        <v>3940.277438271617</v>
      </c>
      <c r="X54" s="43">
        <f t="shared" si="16"/>
        <v>2604</v>
      </c>
      <c r="Y54" s="44">
        <f t="shared" si="17"/>
        <v>1336.277438271617</v>
      </c>
      <c r="Z54" s="45">
        <f t="shared" si="23"/>
        <v>602.04915819067719</v>
      </c>
    </row>
    <row r="55" spans="2:26" x14ac:dyDescent="0.25">
      <c r="B55" s="54">
        <v>-2.5</v>
      </c>
      <c r="C55" s="42">
        <f t="shared" si="0"/>
        <v>166.32166460589548</v>
      </c>
      <c r="D55" s="43">
        <f t="shared" si="1"/>
        <v>905</v>
      </c>
      <c r="E55" s="44">
        <f t="shared" si="2"/>
        <v>-738.67833539410458</v>
      </c>
      <c r="F55" s="45">
        <f t="shared" si="18"/>
        <v>207.72894696180265</v>
      </c>
      <c r="G55" s="43">
        <f t="shared" si="3"/>
        <v>1250.3470248673821</v>
      </c>
      <c r="H55" s="43">
        <f t="shared" si="4"/>
        <v>1205</v>
      </c>
      <c r="I55" s="44">
        <f t="shared" si="5"/>
        <v>45.347024867382061</v>
      </c>
      <c r="J55" s="43">
        <f t="shared" si="19"/>
        <v>409.91962270913473</v>
      </c>
      <c r="K55" s="42">
        <f t="shared" si="6"/>
        <v>1741.8699965001624</v>
      </c>
      <c r="L55" s="43">
        <f t="shared" si="7"/>
        <v>1505</v>
      </c>
      <c r="M55" s="44">
        <f t="shared" si="8"/>
        <v>236.86999650016242</v>
      </c>
      <c r="N55" s="45">
        <f t="shared" si="20"/>
        <v>458.05308176633048</v>
      </c>
      <c r="O55" s="43">
        <f t="shared" si="9"/>
        <v>2248.2547685557279</v>
      </c>
      <c r="P55" s="43">
        <f t="shared" si="10"/>
        <v>1805</v>
      </c>
      <c r="Q55" s="44">
        <f t="shared" si="11"/>
        <v>443.25476855572788</v>
      </c>
      <c r="R55" s="43">
        <f t="shared" si="21"/>
        <v>498.91567158974658</v>
      </c>
      <c r="S55" s="42">
        <f t="shared" si="12"/>
        <v>2765.2910265044798</v>
      </c>
      <c r="T55" s="43">
        <f t="shared" si="13"/>
        <v>2105</v>
      </c>
      <c r="U55" s="44">
        <f t="shared" si="14"/>
        <v>660.29102650447976</v>
      </c>
      <c r="V55" s="45">
        <f t="shared" si="22"/>
        <v>534.72382457761523</v>
      </c>
      <c r="W55" s="43">
        <f t="shared" si="15"/>
        <v>3644.0910750354678</v>
      </c>
      <c r="X55" s="43">
        <f t="shared" si="16"/>
        <v>2605</v>
      </c>
      <c r="Y55" s="44">
        <f t="shared" si="17"/>
        <v>1039.0910750354678</v>
      </c>
      <c r="Z55" s="45">
        <f t="shared" si="23"/>
        <v>586.49673730230688</v>
      </c>
    </row>
    <row r="56" spans="2:26" x14ac:dyDescent="0.25">
      <c r="B56" s="54">
        <v>-3</v>
      </c>
      <c r="C56" s="42">
        <f t="shared" si="0"/>
        <v>74.42171462370699</v>
      </c>
      <c r="D56" s="43">
        <f t="shared" si="1"/>
        <v>906</v>
      </c>
      <c r="E56" s="44">
        <f t="shared" si="2"/>
        <v>-831.57828537629302</v>
      </c>
      <c r="F56" s="45">
        <f t="shared" si="18"/>
        <v>156.53167663966587</v>
      </c>
      <c r="G56" s="43">
        <f t="shared" si="3"/>
        <v>1051.9845469782288</v>
      </c>
      <c r="H56" s="43">
        <f t="shared" si="4"/>
        <v>1206</v>
      </c>
      <c r="I56" s="44">
        <f t="shared" si="5"/>
        <v>-154.01545302177124</v>
      </c>
      <c r="J56" s="43">
        <f t="shared" si="19"/>
        <v>386.87506134703153</v>
      </c>
      <c r="K56" s="42">
        <f t="shared" si="6"/>
        <v>1518.8624094961731</v>
      </c>
      <c r="L56" s="43">
        <f t="shared" si="7"/>
        <v>1506</v>
      </c>
      <c r="M56" s="44">
        <f t="shared" si="8"/>
        <v>12.862409496173086</v>
      </c>
      <c r="N56" s="45">
        <f t="shared" si="20"/>
        <v>437.51465935585861</v>
      </c>
      <c r="O56" s="43">
        <f t="shared" si="9"/>
        <v>2004.4120297412132</v>
      </c>
      <c r="P56" s="43">
        <f t="shared" si="10"/>
        <v>1806</v>
      </c>
      <c r="Q56" s="44">
        <f t="shared" si="11"/>
        <v>198.41202974121325</v>
      </c>
      <c r="R56" s="43">
        <f t="shared" si="21"/>
        <v>480.10034624852256</v>
      </c>
      <c r="S56" s="42">
        <f t="shared" si="12"/>
        <v>2503.2407562634298</v>
      </c>
      <c r="T56" s="43">
        <f t="shared" si="13"/>
        <v>2106</v>
      </c>
      <c r="U56" s="44">
        <f t="shared" si="14"/>
        <v>397.24075626342983</v>
      </c>
      <c r="V56" s="45">
        <f t="shared" si="22"/>
        <v>517.1905164005957</v>
      </c>
      <c r="W56" s="43">
        <f t="shared" si="15"/>
        <v>3355.7807009693101</v>
      </c>
      <c r="X56" s="43">
        <f t="shared" si="16"/>
        <v>2606</v>
      </c>
      <c r="Y56" s="44">
        <f t="shared" si="17"/>
        <v>749.78070096931015</v>
      </c>
      <c r="Z56" s="45">
        <f t="shared" si="23"/>
        <v>570.52863503433582</v>
      </c>
    </row>
    <row r="57" spans="2:26" x14ac:dyDescent="0.25">
      <c r="B57" s="54">
        <v>-3.5</v>
      </c>
      <c r="C57" s="42">
        <f t="shared" si="0"/>
        <v>11.789987966229512</v>
      </c>
      <c r="D57" s="43">
        <f t="shared" si="1"/>
        <v>907</v>
      </c>
      <c r="E57" s="44">
        <f t="shared" si="2"/>
        <v>-895.21001203377045</v>
      </c>
      <c r="F57" s="45">
        <f t="shared" si="18"/>
        <v>76.421714623706976</v>
      </c>
      <c r="G57" s="43">
        <f t="shared" si="3"/>
        <v>865.47196352035053</v>
      </c>
      <c r="H57" s="43">
        <f t="shared" si="4"/>
        <v>1207</v>
      </c>
      <c r="I57" s="44">
        <f t="shared" si="5"/>
        <v>-341.52803647964947</v>
      </c>
      <c r="J57" s="43">
        <f t="shared" si="19"/>
        <v>362.38801493752055</v>
      </c>
      <c r="K57" s="42">
        <f t="shared" si="6"/>
        <v>1306.3553371443038</v>
      </c>
      <c r="L57" s="43">
        <f t="shared" si="7"/>
        <v>1507</v>
      </c>
      <c r="M57" s="44">
        <f t="shared" si="8"/>
        <v>-200.6446628556962</v>
      </c>
      <c r="N57" s="45">
        <f t="shared" si="20"/>
        <v>415.97977652059467</v>
      </c>
      <c r="O57" s="43">
        <f t="shared" si="9"/>
        <v>1770.1544223072053</v>
      </c>
      <c r="P57" s="43">
        <f t="shared" si="10"/>
        <v>1807</v>
      </c>
      <c r="Q57" s="44">
        <f t="shared" si="11"/>
        <v>-36.845577692794677</v>
      </c>
      <c r="R57" s="43">
        <f t="shared" si="21"/>
        <v>460.53033079967668</v>
      </c>
      <c r="S57" s="42">
        <f t="shared" si="12"/>
        <v>2250.1005101038841</v>
      </c>
      <c r="T57" s="43">
        <f t="shared" si="13"/>
        <v>2107</v>
      </c>
      <c r="U57" s="44">
        <f t="shared" si="14"/>
        <v>143.10051010388406</v>
      </c>
      <c r="V57" s="45">
        <f t="shared" si="22"/>
        <v>499.05278732224861</v>
      </c>
      <c r="W57" s="43">
        <f t="shared" si="15"/>
        <v>3075.562440001132</v>
      </c>
      <c r="X57" s="43">
        <f t="shared" si="16"/>
        <v>2607</v>
      </c>
      <c r="Y57" s="44">
        <f t="shared" si="17"/>
        <v>468.56244000113202</v>
      </c>
      <c r="Z57" s="45">
        <f t="shared" si="23"/>
        <v>554.10928592687696</v>
      </c>
    </row>
    <row r="58" spans="2:26" x14ac:dyDescent="0.25">
      <c r="B58" s="54">
        <v>-4</v>
      </c>
      <c r="C58" s="42">
        <f t="shared" si="0"/>
        <v>0</v>
      </c>
      <c r="D58" s="43">
        <f t="shared" si="1"/>
        <v>908</v>
      </c>
      <c r="E58" s="44">
        <f t="shared" si="2"/>
        <v>-908</v>
      </c>
      <c r="F58" s="45">
        <f t="shared" si="18"/>
        <v>13.789987966229546</v>
      </c>
      <c r="G58" s="43">
        <f t="shared" si="3"/>
        <v>691.59653204070821</v>
      </c>
      <c r="H58" s="43">
        <f t="shared" si="4"/>
        <v>1208</v>
      </c>
      <c r="I58" s="44">
        <f t="shared" si="5"/>
        <v>-516.40346795929179</v>
      </c>
      <c r="J58" s="43">
        <f t="shared" si="19"/>
        <v>336.1428285391446</v>
      </c>
      <c r="K58" s="42">
        <f t="shared" si="6"/>
        <v>1104.8826329755784</v>
      </c>
      <c r="L58" s="43">
        <f t="shared" si="7"/>
        <v>1508</v>
      </c>
      <c r="M58" s="44">
        <f t="shared" si="8"/>
        <v>-403.11736702442158</v>
      </c>
      <c r="N58" s="45">
        <f t="shared" si="20"/>
        <v>393.28546215814083</v>
      </c>
      <c r="O58" s="43">
        <f t="shared" si="9"/>
        <v>1545.8816989415366</v>
      </c>
      <c r="P58" s="43">
        <f t="shared" si="10"/>
        <v>1808</v>
      </c>
      <c r="Q58" s="44">
        <f t="shared" si="11"/>
        <v>-262.11830105846343</v>
      </c>
      <c r="R58" s="43">
        <f t="shared" si="21"/>
        <v>440.10565901387622</v>
      </c>
      <c r="S58" s="42">
        <f t="shared" si="12"/>
        <v>2006.1879689411812</v>
      </c>
      <c r="T58" s="43">
        <f t="shared" si="13"/>
        <v>2108</v>
      </c>
      <c r="U58" s="44">
        <f t="shared" si="14"/>
        <v>-101.81203105881877</v>
      </c>
      <c r="V58" s="45">
        <f t="shared" si="22"/>
        <v>480.24274091246502</v>
      </c>
      <c r="W58" s="43">
        <f t="shared" si="15"/>
        <v>2803.6714150424332</v>
      </c>
      <c r="X58" s="43">
        <f t="shared" si="16"/>
        <v>2608</v>
      </c>
      <c r="Y58" s="44">
        <f t="shared" si="17"/>
        <v>195.67141504243318</v>
      </c>
      <c r="Z58" s="45">
        <f t="shared" si="23"/>
        <v>537.19772739776909</v>
      </c>
    </row>
    <row r="59" spans="2:26" x14ac:dyDescent="0.25">
      <c r="B59" s="54">
        <v>-4.5</v>
      </c>
      <c r="C59" s="42">
        <f t="shared" si="0"/>
        <v>0</v>
      </c>
      <c r="D59" s="43">
        <f t="shared" si="1"/>
        <v>909</v>
      </c>
      <c r="E59" s="44">
        <f t="shared" si="2"/>
        <v>-909</v>
      </c>
      <c r="F59" s="45">
        <f t="shared" si="18"/>
        <v>2</v>
      </c>
      <c r="G59" s="43">
        <f t="shared" si="3"/>
        <v>531.32913498120593</v>
      </c>
      <c r="H59" s="43">
        <f t="shared" si="4"/>
        <v>1209</v>
      </c>
      <c r="I59" s="44">
        <f t="shared" si="5"/>
        <v>-677.67086501879407</v>
      </c>
      <c r="J59" s="43">
        <f t="shared" si="19"/>
        <v>307.68692042924226</v>
      </c>
      <c r="K59" s="42">
        <f t="shared" si="6"/>
        <v>915.06987498616297</v>
      </c>
      <c r="L59" s="43">
        <f t="shared" si="7"/>
        <v>1509</v>
      </c>
      <c r="M59" s="44">
        <f t="shared" si="8"/>
        <v>-593.93012501383703</v>
      </c>
      <c r="N59" s="45">
        <f t="shared" si="20"/>
        <v>369.218436877562</v>
      </c>
      <c r="O59" s="43">
        <f t="shared" si="9"/>
        <v>1332.0487632933291</v>
      </c>
      <c r="P59" s="43">
        <f t="shared" si="10"/>
        <v>1809</v>
      </c>
      <c r="Q59" s="44">
        <f t="shared" si="11"/>
        <v>-476.9512367066709</v>
      </c>
      <c r="R59" s="43">
        <f t="shared" si="21"/>
        <v>418.70200562918171</v>
      </c>
      <c r="S59" s="42">
        <f t="shared" si="12"/>
        <v>1771.857769191419</v>
      </c>
      <c r="T59" s="43">
        <f t="shared" si="13"/>
        <v>2109</v>
      </c>
      <c r="U59" s="44">
        <f t="shared" si="14"/>
        <v>-337.14223080858096</v>
      </c>
      <c r="V59" s="45">
        <f t="shared" si="22"/>
        <v>460.67867258213096</v>
      </c>
      <c r="W59" s="43">
        <f t="shared" si="15"/>
        <v>2540.3647126033629</v>
      </c>
      <c r="X59" s="43">
        <f t="shared" si="16"/>
        <v>2609</v>
      </c>
      <c r="Y59" s="44">
        <f t="shared" si="17"/>
        <v>-68.635287396637068</v>
      </c>
      <c r="Z59" s="45">
        <f t="shared" si="23"/>
        <v>519.74637566973433</v>
      </c>
    </row>
    <row r="60" spans="2:26" x14ac:dyDescent="0.25">
      <c r="B60" s="54">
        <v>-5</v>
      </c>
      <c r="C60" s="42">
        <f t="shared" si="0"/>
        <v>0</v>
      </c>
      <c r="D60" s="43">
        <f t="shared" si="1"/>
        <v>910</v>
      </c>
      <c r="E60" s="44">
        <f t="shared" si="2"/>
        <v>-910</v>
      </c>
      <c r="F60" s="45">
        <f t="shared" si="18"/>
        <v>2</v>
      </c>
      <c r="G60" s="43">
        <f t="shared" si="3"/>
        <v>385.90961161146595</v>
      </c>
      <c r="H60" s="43">
        <f t="shared" si="4"/>
        <v>1210</v>
      </c>
      <c r="I60" s="44">
        <f t="shared" si="5"/>
        <v>-824.09038838853405</v>
      </c>
      <c r="J60" s="43">
        <f t="shared" si="19"/>
        <v>276.32801353475395</v>
      </c>
      <c r="K60" s="42">
        <f t="shared" si="6"/>
        <v>737.66419609801642</v>
      </c>
      <c r="L60" s="43">
        <f t="shared" si="7"/>
        <v>1510</v>
      </c>
      <c r="M60" s="44">
        <f t="shared" si="8"/>
        <v>-772.33580390198358</v>
      </c>
      <c r="N60" s="45">
        <f t="shared" si="20"/>
        <v>343.49005777972059</v>
      </c>
      <c r="O60" s="43">
        <f t="shared" si="9"/>
        <v>1129.1796933123549</v>
      </c>
      <c r="P60" s="43">
        <f t="shared" si="10"/>
        <v>1810</v>
      </c>
      <c r="Q60" s="44">
        <f t="shared" si="11"/>
        <v>-680.82030668764514</v>
      </c>
      <c r="R60" s="43">
        <f t="shared" si="21"/>
        <v>396.16142128037006</v>
      </c>
      <c r="S60" s="42">
        <f t="shared" si="12"/>
        <v>1547.5092963590503</v>
      </c>
      <c r="T60" s="43">
        <f t="shared" si="13"/>
        <v>2110</v>
      </c>
      <c r="U60" s="44">
        <f t="shared" si="14"/>
        <v>-562.49070364094973</v>
      </c>
      <c r="V60" s="45">
        <f t="shared" si="22"/>
        <v>440.26077084214717</v>
      </c>
      <c r="W60" s="43">
        <f t="shared" si="15"/>
        <v>2285.9250393726988</v>
      </c>
      <c r="X60" s="43">
        <f t="shared" si="16"/>
        <v>2610</v>
      </c>
      <c r="Y60" s="44">
        <f t="shared" si="17"/>
        <v>-324.07496062730115</v>
      </c>
      <c r="Z60" s="45">
        <f t="shared" si="23"/>
        <v>501.69941900069671</v>
      </c>
    </row>
    <row r="61" spans="2:26" x14ac:dyDescent="0.25">
      <c r="B61" s="54">
        <v>-5.5</v>
      </c>
      <c r="C61" s="42">
        <f t="shared" si="0"/>
        <v>0</v>
      </c>
      <c r="D61" s="43">
        <f t="shared" si="1"/>
        <v>911</v>
      </c>
      <c r="E61" s="44">
        <f t="shared" si="2"/>
        <v>-911</v>
      </c>
      <c r="F61" s="45">
        <f t="shared" si="18"/>
        <v>2</v>
      </c>
      <c r="G61" s="43">
        <f t="shared" si="3"/>
        <v>257.00112144645198</v>
      </c>
      <c r="H61" s="43">
        <f t="shared" si="4"/>
        <v>1211</v>
      </c>
      <c r="I61" s="44">
        <f t="shared" si="5"/>
        <v>-953.99887855354802</v>
      </c>
      <c r="J61" s="43">
        <f t="shared" si="19"/>
        <v>240.90080682694213</v>
      </c>
      <c r="K61" s="42">
        <f t="shared" si="6"/>
        <v>573.57981720644239</v>
      </c>
      <c r="L61" s="43">
        <f t="shared" si="7"/>
        <v>1511</v>
      </c>
      <c r="M61" s="44">
        <f t="shared" si="8"/>
        <v>-937.42018279355761</v>
      </c>
      <c r="N61" s="45">
        <f t="shared" si="20"/>
        <v>315.69231388010348</v>
      </c>
      <c r="O61" s="43">
        <f t="shared" si="9"/>
        <v>937.88734201295904</v>
      </c>
      <c r="P61" s="43">
        <f t="shared" si="10"/>
        <v>1811</v>
      </c>
      <c r="Q61" s="44">
        <f t="shared" si="11"/>
        <v>-873.11265798704096</v>
      </c>
      <c r="R61" s="43">
        <f t="shared" si="21"/>
        <v>372.27794696282194</v>
      </c>
      <c r="S61" s="42">
        <f t="shared" si="12"/>
        <v>1333.5969983492719</v>
      </c>
      <c r="T61" s="43">
        <f t="shared" si="13"/>
        <v>2111</v>
      </c>
      <c r="U61" s="44">
        <f t="shared" si="14"/>
        <v>-777.40300165072813</v>
      </c>
      <c r="V61" s="45">
        <f t="shared" si="22"/>
        <v>418.8649207262315</v>
      </c>
      <c r="W61" s="43">
        <f t="shared" si="15"/>
        <v>2040.6652936026662</v>
      </c>
      <c r="X61" s="43">
        <f t="shared" si="16"/>
        <v>2611</v>
      </c>
      <c r="Y61" s="44">
        <f t="shared" si="17"/>
        <v>-570.33470639733378</v>
      </c>
      <c r="Z61" s="45">
        <f t="shared" si="23"/>
        <v>482.99067061370806</v>
      </c>
    </row>
    <row r="62" spans="2:26" x14ac:dyDescent="0.25">
      <c r="B62" s="54">
        <v>-6</v>
      </c>
      <c r="C62" s="42">
        <f t="shared" ref="C62:C93" si="24">2*C$20*(MAX(C$25+$B62/1000000,0))^(gamma)</f>
        <v>0</v>
      </c>
      <c r="D62" s="43">
        <f t="shared" ref="D62:D93" si="25">C$22-Kp*$B62</f>
        <v>912</v>
      </c>
      <c r="E62" s="44">
        <f t="shared" si="2"/>
        <v>-912</v>
      </c>
      <c r="F62" s="45">
        <f t="shared" si="18"/>
        <v>2</v>
      </c>
      <c r="G62" s="43">
        <f t="shared" ref="G62:G93" si="26">2*G$20*(MAX(G$25+$B62/1000000,0))^(gamma)</f>
        <v>147.00880478452393</v>
      </c>
      <c r="H62" s="43">
        <f t="shared" ref="H62:H93" si="27">G$22-Kp*$B62</f>
        <v>1212</v>
      </c>
      <c r="I62" s="44">
        <f t="shared" si="5"/>
        <v>-1064.9911952154762</v>
      </c>
      <c r="J62" s="43">
        <f t="shared" si="19"/>
        <v>199.10136778182311</v>
      </c>
      <c r="K62" s="42">
        <f t="shared" ref="K62:K93" si="28">2*K$20*(MAX(K$25+$B62/1000000,0))^(gamma)</f>
        <v>423.97188221791299</v>
      </c>
      <c r="L62" s="43">
        <f t="shared" ref="L62:L93" si="29">K$22-Kp*$B62</f>
        <v>1512</v>
      </c>
      <c r="M62" s="44">
        <f t="shared" si="8"/>
        <v>-1088.0281177820871</v>
      </c>
      <c r="N62" s="45">
        <f t="shared" si="20"/>
        <v>285.21342963840311</v>
      </c>
      <c r="O62" s="43">
        <f t="shared" ref="O62:O93" si="30">2*O$20*(MAX(O$25+$B62/1000000,0))^(gamma)</f>
        <v>758.90174634953303</v>
      </c>
      <c r="P62" s="43">
        <f t="shared" ref="P62:P93" si="31">O$22-Kp*$B62</f>
        <v>1812</v>
      </c>
      <c r="Q62" s="44">
        <f t="shared" si="11"/>
        <v>-1053.0982536504671</v>
      </c>
      <c r="R62" s="43">
        <f t="shared" si="21"/>
        <v>346.77412892373661</v>
      </c>
      <c r="S62" s="42">
        <f t="shared" ref="S62:S93" si="32">2*S$20*(MAX(S$25+$B62/1000000,0))^(gamma)</f>
        <v>1130.6443756328188</v>
      </c>
      <c r="T62" s="43">
        <f t="shared" ref="T62:T93" si="33">S$22-Kp*$B62</f>
        <v>2112</v>
      </c>
      <c r="U62" s="44">
        <f t="shared" si="14"/>
        <v>-981.35562436718124</v>
      </c>
      <c r="V62" s="45">
        <f t="shared" si="22"/>
        <v>396.33346744891787</v>
      </c>
      <c r="W62" s="43">
        <f t="shared" ref="W62:W93" si="34">2*W$20*(MAX(W$25+$B62/1000000,0))^(gamma)</f>
        <v>1804.9343687589908</v>
      </c>
      <c r="X62" s="43">
        <f t="shared" ref="X62:X93" si="35">W$22-Kp*$B62</f>
        <v>2612</v>
      </c>
      <c r="Y62" s="44">
        <f t="shared" si="17"/>
        <v>-807.06563124100921</v>
      </c>
      <c r="Z62" s="45">
        <f t="shared" si="23"/>
        <v>463.54064054339347</v>
      </c>
    </row>
    <row r="63" spans="2:26" x14ac:dyDescent="0.25">
      <c r="B63" s="54">
        <v>-6.5</v>
      </c>
      <c r="C63" s="42">
        <f t="shared" si="24"/>
        <v>0</v>
      </c>
      <c r="D63" s="43">
        <f t="shared" si="25"/>
        <v>913</v>
      </c>
      <c r="E63" s="44">
        <f t="shared" si="2"/>
        <v>-913</v>
      </c>
      <c r="F63" s="45">
        <f t="shared" ref="F63:F94" si="36">(E62-E64)/($B62-$B64)</f>
        <v>2</v>
      </c>
      <c r="G63" s="43">
        <f t="shared" si="26"/>
        <v>59.899753664628911</v>
      </c>
      <c r="H63" s="43">
        <f t="shared" si="27"/>
        <v>1213</v>
      </c>
      <c r="I63" s="44">
        <f t="shared" si="5"/>
        <v>-1153.1002463353711</v>
      </c>
      <c r="J63" s="43">
        <f t="shared" ref="J63:J94" si="37">(I62-I64)/($B62-$B64)</f>
        <v>144.29977064204581</v>
      </c>
      <c r="K63" s="42">
        <f t="shared" si="28"/>
        <v>290.36638756803927</v>
      </c>
      <c r="L63" s="43">
        <f t="shared" si="29"/>
        <v>1513</v>
      </c>
      <c r="M63" s="44">
        <f t="shared" si="8"/>
        <v>-1222.6336124319607</v>
      </c>
      <c r="N63" s="45">
        <f t="shared" ref="N63:N94" si="38">(M62-M64)/($B62-$B64)</f>
        <v>251.05449151101425</v>
      </c>
      <c r="O63" s="43">
        <f t="shared" si="30"/>
        <v>593.11321308922231</v>
      </c>
      <c r="P63" s="43">
        <f t="shared" si="31"/>
        <v>1813</v>
      </c>
      <c r="Q63" s="44">
        <f t="shared" si="11"/>
        <v>-1219.8867869107776</v>
      </c>
      <c r="R63" s="43">
        <f t="shared" ref="R63:R94" si="39">(Q62-Q64)/($B62-$B64)</f>
        <v>319.26014767538391</v>
      </c>
      <c r="S63" s="42">
        <f t="shared" si="32"/>
        <v>939.263530900354</v>
      </c>
      <c r="T63" s="43">
        <f t="shared" si="33"/>
        <v>2113</v>
      </c>
      <c r="U63" s="44">
        <f t="shared" si="14"/>
        <v>-1173.736469099646</v>
      </c>
      <c r="V63" s="45">
        <f t="shared" ref="V63:V94" si="40">(U62-U64)/($B62-$B64)</f>
        <v>372.46088024523692</v>
      </c>
      <c r="W63" s="43">
        <f t="shared" si="34"/>
        <v>1579.1246530592728</v>
      </c>
      <c r="X63" s="43">
        <f t="shared" si="35"/>
        <v>2613</v>
      </c>
      <c r="Y63" s="44">
        <f t="shared" si="17"/>
        <v>-1033.8753469407272</v>
      </c>
      <c r="Z63" s="45">
        <f t="shared" ref="Z63:Z94" si="41">(Y62-Y64)/($B62-$B64)</f>
        <v>443.25244710417019</v>
      </c>
    </row>
    <row r="64" spans="2:26" x14ac:dyDescent="0.25">
      <c r="B64" s="54">
        <v>-7</v>
      </c>
      <c r="C64" s="42">
        <f t="shared" si="24"/>
        <v>0</v>
      </c>
      <c r="D64" s="43">
        <f t="shared" si="25"/>
        <v>914</v>
      </c>
      <c r="E64" s="44">
        <f t="shared" si="2"/>
        <v>-914</v>
      </c>
      <c r="F64" s="45">
        <f t="shared" si="36"/>
        <v>2</v>
      </c>
      <c r="G64" s="43">
        <f t="shared" si="26"/>
        <v>4.7090341424780204</v>
      </c>
      <c r="H64" s="43">
        <f t="shared" si="27"/>
        <v>1214</v>
      </c>
      <c r="I64" s="44">
        <f t="shared" si="5"/>
        <v>-1209.290965857522</v>
      </c>
      <c r="J64" s="43">
        <f t="shared" si="37"/>
        <v>61.899753664628861</v>
      </c>
      <c r="K64" s="42">
        <f t="shared" si="28"/>
        <v>174.91739070689866</v>
      </c>
      <c r="L64" s="43">
        <f t="shared" si="29"/>
        <v>1514</v>
      </c>
      <c r="M64" s="44">
        <f t="shared" si="8"/>
        <v>-1339.0826092931013</v>
      </c>
      <c r="N64" s="45">
        <f t="shared" si="38"/>
        <v>211.34475028201769</v>
      </c>
      <c r="O64" s="43">
        <f t="shared" si="30"/>
        <v>441.6415986741489</v>
      </c>
      <c r="P64" s="43">
        <f t="shared" si="31"/>
        <v>1814</v>
      </c>
      <c r="Q64" s="44">
        <f t="shared" si="11"/>
        <v>-1372.358401325851</v>
      </c>
      <c r="R64" s="43">
        <f t="shared" si="39"/>
        <v>289.15640290190504</v>
      </c>
      <c r="S64" s="42">
        <f t="shared" si="32"/>
        <v>760.18349538758196</v>
      </c>
      <c r="T64" s="43">
        <f t="shared" si="33"/>
        <v>2114</v>
      </c>
      <c r="U64" s="44">
        <f t="shared" si="14"/>
        <v>-1353.8165046124182</v>
      </c>
      <c r="V64" s="45">
        <f t="shared" si="40"/>
        <v>346.97035762339601</v>
      </c>
      <c r="W64" s="43">
        <f t="shared" si="34"/>
        <v>1363.6819216548206</v>
      </c>
      <c r="X64" s="43">
        <f t="shared" si="35"/>
        <v>2614</v>
      </c>
      <c r="Y64" s="44">
        <f t="shared" si="17"/>
        <v>-1250.3180783451794</v>
      </c>
      <c r="Z64" s="45">
        <f t="shared" si="41"/>
        <v>422.00594886741328</v>
      </c>
    </row>
    <row r="65" spans="2:26" x14ac:dyDescent="0.25">
      <c r="B65" s="54">
        <v>-7.5</v>
      </c>
      <c r="C65" s="42">
        <f t="shared" si="24"/>
        <v>0</v>
      </c>
      <c r="D65" s="43">
        <f t="shared" si="25"/>
        <v>915</v>
      </c>
      <c r="E65" s="44">
        <f t="shared" si="2"/>
        <v>-915</v>
      </c>
      <c r="F65" s="45">
        <f t="shared" si="36"/>
        <v>2</v>
      </c>
      <c r="G65" s="43">
        <f t="shared" si="26"/>
        <v>0</v>
      </c>
      <c r="H65" s="43">
        <f t="shared" si="27"/>
        <v>1215</v>
      </c>
      <c r="I65" s="44">
        <f t="shared" si="5"/>
        <v>-1215</v>
      </c>
      <c r="J65" s="43">
        <f t="shared" si="37"/>
        <v>6.7090341424780036</v>
      </c>
      <c r="K65" s="42">
        <f t="shared" si="28"/>
        <v>81.02163728602163</v>
      </c>
      <c r="L65" s="43">
        <f t="shared" si="29"/>
        <v>1515</v>
      </c>
      <c r="M65" s="44">
        <f t="shared" si="8"/>
        <v>-1433.9783627139784</v>
      </c>
      <c r="N65" s="45">
        <f t="shared" si="38"/>
        <v>161.45450627157356</v>
      </c>
      <c r="O65" s="43">
        <f t="shared" si="30"/>
        <v>305.95681018731733</v>
      </c>
      <c r="P65" s="43">
        <f t="shared" si="31"/>
        <v>1815</v>
      </c>
      <c r="Q65" s="44">
        <f t="shared" si="11"/>
        <v>-1509.0431898126826</v>
      </c>
      <c r="R65" s="43">
        <f t="shared" si="39"/>
        <v>255.52835259069343</v>
      </c>
      <c r="S65" s="42">
        <f t="shared" si="32"/>
        <v>594.2931732769581</v>
      </c>
      <c r="T65" s="43">
        <f t="shared" si="33"/>
        <v>2115</v>
      </c>
      <c r="U65" s="44">
        <f t="shared" si="14"/>
        <v>-1520.706826723042</v>
      </c>
      <c r="V65" s="45">
        <f t="shared" si="40"/>
        <v>319.47313560684006</v>
      </c>
      <c r="W65" s="43">
        <f t="shared" si="34"/>
        <v>1159.1187041918595</v>
      </c>
      <c r="X65" s="43">
        <f t="shared" si="35"/>
        <v>2615</v>
      </c>
      <c r="Y65" s="44">
        <f t="shared" si="17"/>
        <v>-1455.8812958081405</v>
      </c>
      <c r="Z65" s="45">
        <f t="shared" si="41"/>
        <v>399.64904337266489</v>
      </c>
    </row>
    <row r="66" spans="2:26" x14ac:dyDescent="0.25">
      <c r="B66" s="54">
        <v>-8</v>
      </c>
      <c r="C66" s="42">
        <f t="shared" si="24"/>
        <v>0</v>
      </c>
      <c r="D66" s="43">
        <f t="shared" si="25"/>
        <v>916</v>
      </c>
      <c r="E66" s="44">
        <f t="shared" si="2"/>
        <v>-916</v>
      </c>
      <c r="F66" s="45">
        <f t="shared" si="36"/>
        <v>2</v>
      </c>
      <c r="G66" s="43">
        <f t="shared" si="26"/>
        <v>0</v>
      </c>
      <c r="H66" s="43">
        <f t="shared" si="27"/>
        <v>1216</v>
      </c>
      <c r="I66" s="44">
        <f t="shared" si="5"/>
        <v>-1216</v>
      </c>
      <c r="J66" s="43">
        <f t="shared" si="37"/>
        <v>2</v>
      </c>
      <c r="K66" s="42">
        <f t="shared" si="28"/>
        <v>15.462884435325019</v>
      </c>
      <c r="L66" s="43">
        <f t="shared" si="29"/>
        <v>1516</v>
      </c>
      <c r="M66" s="44">
        <f t="shared" si="8"/>
        <v>-1500.5371155646749</v>
      </c>
      <c r="N66" s="45">
        <f t="shared" si="38"/>
        <v>83.021637286021587</v>
      </c>
      <c r="O66" s="43">
        <f t="shared" si="30"/>
        <v>188.11324608345555</v>
      </c>
      <c r="P66" s="43">
        <f t="shared" si="31"/>
        <v>1816</v>
      </c>
      <c r="Q66" s="44">
        <f t="shared" si="11"/>
        <v>-1627.8867539165444</v>
      </c>
      <c r="R66" s="43">
        <f t="shared" si="39"/>
        <v>216.66303459170717</v>
      </c>
      <c r="S66" s="42">
        <f t="shared" si="32"/>
        <v>442.71035978074173</v>
      </c>
      <c r="T66" s="43">
        <f t="shared" si="33"/>
        <v>2116</v>
      </c>
      <c r="U66" s="44">
        <f t="shared" si="14"/>
        <v>-1673.2896402192582</v>
      </c>
      <c r="V66" s="45">
        <f t="shared" si="40"/>
        <v>289.3914685546772</v>
      </c>
      <c r="W66" s="43">
        <f t="shared" si="34"/>
        <v>966.03287828215571</v>
      </c>
      <c r="X66" s="43">
        <f t="shared" si="35"/>
        <v>2616</v>
      </c>
      <c r="Y66" s="44">
        <f t="shared" si="17"/>
        <v>-1649.9671217178443</v>
      </c>
      <c r="Z66" s="45">
        <f t="shared" si="41"/>
        <v>375.9842467678543</v>
      </c>
    </row>
    <row r="67" spans="2:26" x14ac:dyDescent="0.25">
      <c r="B67" s="54">
        <v>-8.5</v>
      </c>
      <c r="C67" s="42">
        <f t="shared" si="24"/>
        <v>0</v>
      </c>
      <c r="D67" s="43">
        <f t="shared" si="25"/>
        <v>917</v>
      </c>
      <c r="E67" s="44">
        <f t="shared" si="2"/>
        <v>-917</v>
      </c>
      <c r="F67" s="45">
        <f t="shared" si="36"/>
        <v>2</v>
      </c>
      <c r="G67" s="43">
        <f t="shared" si="26"/>
        <v>0</v>
      </c>
      <c r="H67" s="43">
        <f t="shared" si="27"/>
        <v>1217</v>
      </c>
      <c r="I67" s="44">
        <f t="shared" si="5"/>
        <v>-1217</v>
      </c>
      <c r="J67" s="43">
        <f t="shared" si="37"/>
        <v>2</v>
      </c>
      <c r="K67" s="42">
        <f t="shared" si="28"/>
        <v>0</v>
      </c>
      <c r="L67" s="43">
        <f t="shared" si="29"/>
        <v>1517</v>
      </c>
      <c r="M67" s="44">
        <f t="shared" si="8"/>
        <v>-1517</v>
      </c>
      <c r="N67" s="45">
        <f t="shared" si="38"/>
        <v>17.462884435325122</v>
      </c>
      <c r="O67" s="43">
        <f t="shared" si="30"/>
        <v>91.293775595610128</v>
      </c>
      <c r="P67" s="43">
        <f t="shared" si="31"/>
        <v>1817</v>
      </c>
      <c r="Q67" s="44">
        <f t="shared" si="11"/>
        <v>-1725.7062244043898</v>
      </c>
      <c r="R67" s="43">
        <f t="shared" si="39"/>
        <v>168.53203871726259</v>
      </c>
      <c r="S67" s="42">
        <f t="shared" si="32"/>
        <v>306.90170472228078</v>
      </c>
      <c r="T67" s="43">
        <f t="shared" si="33"/>
        <v>2117</v>
      </c>
      <c r="U67" s="44">
        <f t="shared" si="14"/>
        <v>-1810.0982952777192</v>
      </c>
      <c r="V67" s="45">
        <f t="shared" si="40"/>
        <v>255.79448802895649</v>
      </c>
      <c r="W67" s="43">
        <f t="shared" si="34"/>
        <v>785.13445742400529</v>
      </c>
      <c r="X67" s="43">
        <f t="shared" si="35"/>
        <v>2617</v>
      </c>
      <c r="Y67" s="44">
        <f t="shared" si="17"/>
        <v>-1831.8655425759948</v>
      </c>
      <c r="Z67" s="45">
        <f t="shared" si="41"/>
        <v>350.74696636495946</v>
      </c>
    </row>
    <row r="68" spans="2:26" x14ac:dyDescent="0.25">
      <c r="B68" s="54">
        <v>-9</v>
      </c>
      <c r="C68" s="42">
        <f t="shared" si="24"/>
        <v>0</v>
      </c>
      <c r="D68" s="43">
        <f t="shared" si="25"/>
        <v>918</v>
      </c>
      <c r="E68" s="44">
        <f t="shared" si="2"/>
        <v>-918</v>
      </c>
      <c r="F68" s="45">
        <f t="shared" si="36"/>
        <v>2</v>
      </c>
      <c r="G68" s="43">
        <f t="shared" si="26"/>
        <v>0</v>
      </c>
      <c r="H68" s="43">
        <f t="shared" si="27"/>
        <v>1218</v>
      </c>
      <c r="I68" s="44">
        <f t="shared" si="5"/>
        <v>-1218</v>
      </c>
      <c r="J68" s="43">
        <f t="shared" si="37"/>
        <v>2</v>
      </c>
      <c r="K68" s="42">
        <f t="shared" si="28"/>
        <v>0</v>
      </c>
      <c r="L68" s="43">
        <f t="shared" si="29"/>
        <v>1518</v>
      </c>
      <c r="M68" s="44">
        <f t="shared" si="8"/>
        <v>-1518</v>
      </c>
      <c r="N68" s="45">
        <f t="shared" si="38"/>
        <v>2</v>
      </c>
      <c r="O68" s="43">
        <f t="shared" si="30"/>
        <v>21.581207366192967</v>
      </c>
      <c r="P68" s="43">
        <f t="shared" si="31"/>
        <v>1818</v>
      </c>
      <c r="Q68" s="44">
        <f t="shared" si="11"/>
        <v>-1796.418792633807</v>
      </c>
      <c r="R68" s="43">
        <f t="shared" si="39"/>
        <v>93.293775595610214</v>
      </c>
      <c r="S68" s="42">
        <f t="shared" si="32"/>
        <v>188.91587175178537</v>
      </c>
      <c r="T68" s="43">
        <f t="shared" si="33"/>
        <v>2118</v>
      </c>
      <c r="U68" s="44">
        <f t="shared" si="14"/>
        <v>-1929.0841282482147</v>
      </c>
      <c r="V68" s="45">
        <f t="shared" si="40"/>
        <v>216.97807695114398</v>
      </c>
      <c r="W68" s="43">
        <f t="shared" si="34"/>
        <v>617.28591191719624</v>
      </c>
      <c r="X68" s="43">
        <f t="shared" si="35"/>
        <v>2618</v>
      </c>
      <c r="Y68" s="44">
        <f t="shared" si="17"/>
        <v>-2000.7140880828038</v>
      </c>
      <c r="Z68" s="45">
        <f t="shared" si="41"/>
        <v>323.56809366892776</v>
      </c>
    </row>
    <row r="69" spans="2:26" x14ac:dyDescent="0.25">
      <c r="B69" s="54">
        <v>-9.5</v>
      </c>
      <c r="C69" s="42">
        <f t="shared" si="24"/>
        <v>0</v>
      </c>
      <c r="D69" s="43">
        <f t="shared" si="25"/>
        <v>919</v>
      </c>
      <c r="E69" s="44">
        <f t="shared" si="2"/>
        <v>-919</v>
      </c>
      <c r="F69" s="45">
        <f t="shared" si="36"/>
        <v>2</v>
      </c>
      <c r="G69" s="43">
        <f t="shared" si="26"/>
        <v>0</v>
      </c>
      <c r="H69" s="43">
        <f t="shared" si="27"/>
        <v>1219</v>
      </c>
      <c r="I69" s="44">
        <f t="shared" si="5"/>
        <v>-1219</v>
      </c>
      <c r="J69" s="43">
        <f t="shared" si="37"/>
        <v>2</v>
      </c>
      <c r="K69" s="42">
        <f t="shared" si="28"/>
        <v>0</v>
      </c>
      <c r="L69" s="43">
        <f t="shared" si="29"/>
        <v>1519</v>
      </c>
      <c r="M69" s="44">
        <f t="shared" si="8"/>
        <v>-1519</v>
      </c>
      <c r="N69" s="45">
        <f t="shared" si="38"/>
        <v>2</v>
      </c>
      <c r="O69" s="43">
        <f t="shared" si="30"/>
        <v>0</v>
      </c>
      <c r="P69" s="43">
        <f t="shared" si="31"/>
        <v>1819</v>
      </c>
      <c r="Q69" s="44">
        <f t="shared" si="11"/>
        <v>-1819</v>
      </c>
      <c r="R69" s="43">
        <f t="shared" si="39"/>
        <v>23.581207366192984</v>
      </c>
      <c r="S69" s="42">
        <f t="shared" si="32"/>
        <v>91.923627771136765</v>
      </c>
      <c r="T69" s="43">
        <f t="shared" si="33"/>
        <v>2119</v>
      </c>
      <c r="U69" s="44">
        <f t="shared" si="14"/>
        <v>-2027.0763722288632</v>
      </c>
      <c r="V69" s="45">
        <f t="shared" si="40"/>
        <v>168.94593701733629</v>
      </c>
      <c r="W69" s="43">
        <f t="shared" si="34"/>
        <v>463.56636375507742</v>
      </c>
      <c r="X69" s="43">
        <f t="shared" si="35"/>
        <v>2619</v>
      </c>
      <c r="Y69" s="44">
        <f t="shared" si="17"/>
        <v>-2155.4336362449226</v>
      </c>
      <c r="Z69" s="45">
        <f t="shared" si="41"/>
        <v>293.90417466658437</v>
      </c>
    </row>
    <row r="70" spans="2:26" x14ac:dyDescent="0.25">
      <c r="B70" s="54">
        <v>-10</v>
      </c>
      <c r="C70" s="42">
        <f t="shared" si="24"/>
        <v>0</v>
      </c>
      <c r="D70" s="43">
        <f t="shared" si="25"/>
        <v>920</v>
      </c>
      <c r="E70" s="44">
        <f t="shared" si="2"/>
        <v>-920</v>
      </c>
      <c r="F70" s="45">
        <f t="shared" si="36"/>
        <v>2</v>
      </c>
      <c r="G70" s="43">
        <f t="shared" si="26"/>
        <v>0</v>
      </c>
      <c r="H70" s="43">
        <f t="shared" si="27"/>
        <v>1220</v>
      </c>
      <c r="I70" s="44">
        <f t="shared" ref="I70:I110" si="42">G70-H70</f>
        <v>-1220</v>
      </c>
      <c r="J70" s="43">
        <f t="shared" si="37"/>
        <v>2</v>
      </c>
      <c r="K70" s="42">
        <f t="shared" si="28"/>
        <v>0</v>
      </c>
      <c r="L70" s="43">
        <f t="shared" si="29"/>
        <v>1520</v>
      </c>
      <c r="M70" s="44">
        <f t="shared" ref="M70:M110" si="43">K70-L70</f>
        <v>-1520</v>
      </c>
      <c r="N70" s="45">
        <f t="shared" si="38"/>
        <v>2</v>
      </c>
      <c r="O70" s="43">
        <f t="shared" si="30"/>
        <v>0</v>
      </c>
      <c r="P70" s="43">
        <f t="shared" si="31"/>
        <v>1820</v>
      </c>
      <c r="Q70" s="44">
        <f t="shared" ref="Q70:Q110" si="44">O70-P70</f>
        <v>-1820</v>
      </c>
      <c r="R70" s="43">
        <f t="shared" si="39"/>
        <v>2</v>
      </c>
      <c r="S70" s="42">
        <f t="shared" si="32"/>
        <v>21.969934734448866</v>
      </c>
      <c r="T70" s="43">
        <f t="shared" si="33"/>
        <v>2120</v>
      </c>
      <c r="U70" s="44">
        <f t="shared" ref="U70:U110" si="45">S70-T70</f>
        <v>-2098.030065265551</v>
      </c>
      <c r="V70" s="45">
        <f t="shared" si="40"/>
        <v>93.923627771136807</v>
      </c>
      <c r="W70" s="43">
        <f t="shared" si="34"/>
        <v>325.38173725061176</v>
      </c>
      <c r="X70" s="43">
        <f t="shared" si="35"/>
        <v>2620</v>
      </c>
      <c r="Y70" s="44">
        <f t="shared" ref="Y70:Y110" si="46">W70-X70</f>
        <v>-2294.6182627493881</v>
      </c>
      <c r="Z70" s="45">
        <f t="shared" si="41"/>
        <v>260.89153668784911</v>
      </c>
    </row>
    <row r="71" spans="2:26" x14ac:dyDescent="0.25">
      <c r="B71" s="54">
        <v>-10.5</v>
      </c>
      <c r="C71" s="42">
        <f t="shared" si="24"/>
        <v>0</v>
      </c>
      <c r="D71" s="43">
        <f t="shared" si="25"/>
        <v>921</v>
      </c>
      <c r="E71" s="44">
        <f t="shared" ref="E71:E110" si="47">C71-D71</f>
        <v>-921</v>
      </c>
      <c r="F71" s="45">
        <f t="shared" si="36"/>
        <v>2</v>
      </c>
      <c r="G71" s="43">
        <f t="shared" si="26"/>
        <v>0</v>
      </c>
      <c r="H71" s="43">
        <f t="shared" si="27"/>
        <v>1221</v>
      </c>
      <c r="I71" s="44">
        <f t="shared" si="42"/>
        <v>-1221</v>
      </c>
      <c r="J71" s="43">
        <f t="shared" si="37"/>
        <v>2</v>
      </c>
      <c r="K71" s="42">
        <f t="shared" si="28"/>
        <v>0</v>
      </c>
      <c r="L71" s="43">
        <f t="shared" si="29"/>
        <v>1521</v>
      </c>
      <c r="M71" s="44">
        <f t="shared" si="43"/>
        <v>-1521</v>
      </c>
      <c r="N71" s="45">
        <f t="shared" si="38"/>
        <v>2</v>
      </c>
      <c r="O71" s="43">
        <f t="shared" si="30"/>
        <v>0</v>
      </c>
      <c r="P71" s="43">
        <f t="shared" si="31"/>
        <v>1821</v>
      </c>
      <c r="Q71" s="44">
        <f t="shared" si="44"/>
        <v>-1821</v>
      </c>
      <c r="R71" s="43">
        <f t="shared" si="39"/>
        <v>2</v>
      </c>
      <c r="S71" s="42">
        <f t="shared" si="32"/>
        <v>0</v>
      </c>
      <c r="T71" s="43">
        <f t="shared" si="33"/>
        <v>2121</v>
      </c>
      <c r="U71" s="44">
        <f t="shared" si="45"/>
        <v>-2121</v>
      </c>
      <c r="V71" s="45">
        <f t="shared" si="40"/>
        <v>23.969934734448998</v>
      </c>
      <c r="W71" s="43">
        <f t="shared" si="34"/>
        <v>204.67482706722811</v>
      </c>
      <c r="X71" s="43">
        <f t="shared" si="35"/>
        <v>2621</v>
      </c>
      <c r="Y71" s="44">
        <f t="shared" si="46"/>
        <v>-2416.3251729327717</v>
      </c>
      <c r="Z71" s="45">
        <f t="shared" si="41"/>
        <v>222.98486393677695</v>
      </c>
    </row>
    <row r="72" spans="2:26" x14ac:dyDescent="0.25">
      <c r="B72" s="54">
        <v>-11</v>
      </c>
      <c r="C72" s="42">
        <f t="shared" si="24"/>
        <v>0</v>
      </c>
      <c r="D72" s="43">
        <f t="shared" si="25"/>
        <v>922</v>
      </c>
      <c r="E72" s="44">
        <f t="shared" si="47"/>
        <v>-922</v>
      </c>
      <c r="F72" s="45">
        <f t="shared" si="36"/>
        <v>2</v>
      </c>
      <c r="G72" s="43">
        <f t="shared" si="26"/>
        <v>0</v>
      </c>
      <c r="H72" s="43">
        <f t="shared" si="27"/>
        <v>1222</v>
      </c>
      <c r="I72" s="44">
        <f t="shared" si="42"/>
        <v>-1222</v>
      </c>
      <c r="J72" s="43">
        <f t="shared" si="37"/>
        <v>2</v>
      </c>
      <c r="K72" s="42">
        <f t="shared" si="28"/>
        <v>0</v>
      </c>
      <c r="L72" s="43">
        <f t="shared" si="29"/>
        <v>1522</v>
      </c>
      <c r="M72" s="44">
        <f t="shared" si="43"/>
        <v>-1522</v>
      </c>
      <c r="N72" s="45">
        <f t="shared" si="38"/>
        <v>2</v>
      </c>
      <c r="O72" s="43">
        <f t="shared" si="30"/>
        <v>0</v>
      </c>
      <c r="P72" s="43">
        <f t="shared" si="31"/>
        <v>1822</v>
      </c>
      <c r="Q72" s="44">
        <f t="shared" si="44"/>
        <v>-1822</v>
      </c>
      <c r="R72" s="43">
        <f t="shared" si="39"/>
        <v>2</v>
      </c>
      <c r="S72" s="42">
        <f t="shared" si="32"/>
        <v>0</v>
      </c>
      <c r="T72" s="43">
        <f t="shared" si="33"/>
        <v>2122</v>
      </c>
      <c r="U72" s="44">
        <f t="shared" si="45"/>
        <v>-2122</v>
      </c>
      <c r="V72" s="45">
        <f t="shared" si="40"/>
        <v>2</v>
      </c>
      <c r="W72" s="43">
        <f t="shared" si="34"/>
        <v>104.39687331383513</v>
      </c>
      <c r="X72" s="43">
        <f t="shared" si="35"/>
        <v>2622</v>
      </c>
      <c r="Y72" s="44">
        <f t="shared" si="46"/>
        <v>-2517.6031266861651</v>
      </c>
      <c r="Z72" s="45">
        <f t="shared" si="41"/>
        <v>176.73826771418135</v>
      </c>
    </row>
    <row r="73" spans="2:26" x14ac:dyDescent="0.25">
      <c r="B73" s="54">
        <v>-11.5</v>
      </c>
      <c r="C73" s="42">
        <f t="shared" si="24"/>
        <v>0</v>
      </c>
      <c r="D73" s="43">
        <f t="shared" si="25"/>
        <v>923</v>
      </c>
      <c r="E73" s="44">
        <f t="shared" si="47"/>
        <v>-923</v>
      </c>
      <c r="F73" s="45">
        <f t="shared" si="36"/>
        <v>2</v>
      </c>
      <c r="G73" s="43">
        <f t="shared" si="26"/>
        <v>0</v>
      </c>
      <c r="H73" s="43">
        <f t="shared" si="27"/>
        <v>1223</v>
      </c>
      <c r="I73" s="44">
        <f t="shared" si="42"/>
        <v>-1223</v>
      </c>
      <c r="J73" s="43">
        <f t="shared" si="37"/>
        <v>2</v>
      </c>
      <c r="K73" s="42">
        <f t="shared" si="28"/>
        <v>0</v>
      </c>
      <c r="L73" s="43">
        <f t="shared" si="29"/>
        <v>1523</v>
      </c>
      <c r="M73" s="44">
        <f t="shared" si="43"/>
        <v>-1523</v>
      </c>
      <c r="N73" s="45">
        <f t="shared" si="38"/>
        <v>2</v>
      </c>
      <c r="O73" s="43">
        <f t="shared" si="30"/>
        <v>0</v>
      </c>
      <c r="P73" s="43">
        <f t="shared" si="31"/>
        <v>1823</v>
      </c>
      <c r="Q73" s="44">
        <f t="shared" si="44"/>
        <v>-1823</v>
      </c>
      <c r="R73" s="43">
        <f t="shared" si="39"/>
        <v>2</v>
      </c>
      <c r="S73" s="42">
        <f t="shared" si="32"/>
        <v>0</v>
      </c>
      <c r="T73" s="43">
        <f t="shared" si="33"/>
        <v>2123</v>
      </c>
      <c r="U73" s="44">
        <f t="shared" si="45"/>
        <v>-2123</v>
      </c>
      <c r="V73" s="45">
        <f t="shared" si="40"/>
        <v>2</v>
      </c>
      <c r="W73" s="43">
        <f t="shared" si="34"/>
        <v>29.936559353046786</v>
      </c>
      <c r="X73" s="43">
        <f t="shared" si="35"/>
        <v>2623</v>
      </c>
      <c r="Y73" s="44">
        <f t="shared" si="46"/>
        <v>-2593.063440646953</v>
      </c>
      <c r="Z73" s="45">
        <f t="shared" si="41"/>
        <v>106.39687331383493</v>
      </c>
    </row>
    <row r="74" spans="2:26" x14ac:dyDescent="0.25">
      <c r="B74" s="54">
        <v>-12</v>
      </c>
      <c r="C74" s="42">
        <f t="shared" si="24"/>
        <v>0</v>
      </c>
      <c r="D74" s="43">
        <f t="shared" si="25"/>
        <v>924</v>
      </c>
      <c r="E74" s="44">
        <f t="shared" si="47"/>
        <v>-924</v>
      </c>
      <c r="F74" s="45">
        <f t="shared" si="36"/>
        <v>2</v>
      </c>
      <c r="G74" s="43">
        <f t="shared" si="26"/>
        <v>0</v>
      </c>
      <c r="H74" s="43">
        <f t="shared" si="27"/>
        <v>1224</v>
      </c>
      <c r="I74" s="44">
        <f t="shared" si="42"/>
        <v>-1224</v>
      </c>
      <c r="J74" s="43">
        <f t="shared" si="37"/>
        <v>2</v>
      </c>
      <c r="K74" s="42">
        <f t="shared" si="28"/>
        <v>0</v>
      </c>
      <c r="L74" s="43">
        <f t="shared" si="29"/>
        <v>1524</v>
      </c>
      <c r="M74" s="44">
        <f t="shared" si="43"/>
        <v>-1524</v>
      </c>
      <c r="N74" s="45">
        <f t="shared" si="38"/>
        <v>2</v>
      </c>
      <c r="O74" s="43">
        <f t="shared" si="30"/>
        <v>0</v>
      </c>
      <c r="P74" s="43">
        <f t="shared" si="31"/>
        <v>1824</v>
      </c>
      <c r="Q74" s="44">
        <f t="shared" si="44"/>
        <v>-1824</v>
      </c>
      <c r="R74" s="43">
        <f t="shared" si="39"/>
        <v>2</v>
      </c>
      <c r="S74" s="42">
        <f t="shared" si="32"/>
        <v>0</v>
      </c>
      <c r="T74" s="43">
        <f t="shared" si="33"/>
        <v>2124</v>
      </c>
      <c r="U74" s="44">
        <f t="shared" si="45"/>
        <v>-2124</v>
      </c>
      <c r="V74" s="45">
        <f t="shared" si="40"/>
        <v>2</v>
      </c>
      <c r="W74" s="43">
        <f t="shared" si="34"/>
        <v>0</v>
      </c>
      <c r="X74" s="43">
        <f t="shared" si="35"/>
        <v>2624</v>
      </c>
      <c r="Y74" s="44">
        <f t="shared" si="46"/>
        <v>-2624</v>
      </c>
      <c r="Z74" s="45">
        <f t="shared" si="41"/>
        <v>31.93655935304696</v>
      </c>
    </row>
    <row r="75" spans="2:26" x14ac:dyDescent="0.25">
      <c r="B75" s="54">
        <v>-12.5</v>
      </c>
      <c r="C75" s="42">
        <f t="shared" si="24"/>
        <v>0</v>
      </c>
      <c r="D75" s="43">
        <f t="shared" si="25"/>
        <v>925</v>
      </c>
      <c r="E75" s="44">
        <f t="shared" si="47"/>
        <v>-925</v>
      </c>
      <c r="F75" s="45">
        <f t="shared" si="36"/>
        <v>2</v>
      </c>
      <c r="G75" s="43">
        <f t="shared" si="26"/>
        <v>0</v>
      </c>
      <c r="H75" s="43">
        <f t="shared" si="27"/>
        <v>1225</v>
      </c>
      <c r="I75" s="44">
        <f t="shared" si="42"/>
        <v>-1225</v>
      </c>
      <c r="J75" s="43">
        <f t="shared" si="37"/>
        <v>2</v>
      </c>
      <c r="K75" s="42">
        <f t="shared" si="28"/>
        <v>0</v>
      </c>
      <c r="L75" s="43">
        <f t="shared" si="29"/>
        <v>1525</v>
      </c>
      <c r="M75" s="44">
        <f t="shared" si="43"/>
        <v>-1525</v>
      </c>
      <c r="N75" s="45">
        <f t="shared" si="38"/>
        <v>2</v>
      </c>
      <c r="O75" s="43">
        <f t="shared" si="30"/>
        <v>0</v>
      </c>
      <c r="P75" s="43">
        <f t="shared" si="31"/>
        <v>1825</v>
      </c>
      <c r="Q75" s="44">
        <f t="shared" si="44"/>
        <v>-1825</v>
      </c>
      <c r="R75" s="43">
        <f t="shared" si="39"/>
        <v>2</v>
      </c>
      <c r="S75" s="42">
        <f t="shared" si="32"/>
        <v>0</v>
      </c>
      <c r="T75" s="43">
        <f t="shared" si="33"/>
        <v>2125</v>
      </c>
      <c r="U75" s="44">
        <f t="shared" si="45"/>
        <v>-2125</v>
      </c>
      <c r="V75" s="45">
        <f t="shared" si="40"/>
        <v>2</v>
      </c>
      <c r="W75" s="43">
        <f t="shared" si="34"/>
        <v>0</v>
      </c>
      <c r="X75" s="43">
        <f t="shared" si="35"/>
        <v>2625</v>
      </c>
      <c r="Y75" s="44">
        <f t="shared" si="46"/>
        <v>-2625</v>
      </c>
      <c r="Z75" s="45">
        <f t="shared" si="41"/>
        <v>2</v>
      </c>
    </row>
    <row r="76" spans="2:26" x14ac:dyDescent="0.25">
      <c r="B76" s="54">
        <v>-13</v>
      </c>
      <c r="C76" s="42">
        <f t="shared" si="24"/>
        <v>0</v>
      </c>
      <c r="D76" s="43">
        <f t="shared" si="25"/>
        <v>926</v>
      </c>
      <c r="E76" s="44">
        <f t="shared" si="47"/>
        <v>-926</v>
      </c>
      <c r="F76" s="45">
        <f t="shared" si="36"/>
        <v>2</v>
      </c>
      <c r="G76" s="43">
        <f t="shared" si="26"/>
        <v>0</v>
      </c>
      <c r="H76" s="43">
        <f t="shared" si="27"/>
        <v>1226</v>
      </c>
      <c r="I76" s="44">
        <f t="shared" si="42"/>
        <v>-1226</v>
      </c>
      <c r="J76" s="43">
        <f t="shared" si="37"/>
        <v>2</v>
      </c>
      <c r="K76" s="42">
        <f t="shared" si="28"/>
        <v>0</v>
      </c>
      <c r="L76" s="43">
        <f t="shared" si="29"/>
        <v>1526</v>
      </c>
      <c r="M76" s="44">
        <f t="shared" si="43"/>
        <v>-1526</v>
      </c>
      <c r="N76" s="45">
        <f t="shared" si="38"/>
        <v>2</v>
      </c>
      <c r="O76" s="43">
        <f t="shared" si="30"/>
        <v>0</v>
      </c>
      <c r="P76" s="43">
        <f t="shared" si="31"/>
        <v>1826</v>
      </c>
      <c r="Q76" s="44">
        <f t="shared" si="44"/>
        <v>-1826</v>
      </c>
      <c r="R76" s="43">
        <f t="shared" si="39"/>
        <v>2</v>
      </c>
      <c r="S76" s="42">
        <f t="shared" si="32"/>
        <v>0</v>
      </c>
      <c r="T76" s="43">
        <f t="shared" si="33"/>
        <v>2126</v>
      </c>
      <c r="U76" s="44">
        <f t="shared" si="45"/>
        <v>-2126</v>
      </c>
      <c r="V76" s="45">
        <f t="shared" si="40"/>
        <v>2</v>
      </c>
      <c r="W76" s="43">
        <f t="shared" si="34"/>
        <v>0</v>
      </c>
      <c r="X76" s="43">
        <f t="shared" si="35"/>
        <v>2626</v>
      </c>
      <c r="Y76" s="44">
        <f t="shared" si="46"/>
        <v>-2626</v>
      </c>
      <c r="Z76" s="45">
        <f t="shared" si="41"/>
        <v>2</v>
      </c>
    </row>
    <row r="77" spans="2:26" x14ac:dyDescent="0.25">
      <c r="B77" s="54">
        <v>-13.5</v>
      </c>
      <c r="C77" s="42">
        <f t="shared" si="24"/>
        <v>0</v>
      </c>
      <c r="D77" s="43">
        <f t="shared" si="25"/>
        <v>927</v>
      </c>
      <c r="E77" s="44">
        <f t="shared" si="47"/>
        <v>-927</v>
      </c>
      <c r="F77" s="45">
        <f t="shared" si="36"/>
        <v>2</v>
      </c>
      <c r="G77" s="43">
        <f t="shared" si="26"/>
        <v>0</v>
      </c>
      <c r="H77" s="43">
        <f t="shared" si="27"/>
        <v>1227</v>
      </c>
      <c r="I77" s="44">
        <f t="shared" si="42"/>
        <v>-1227</v>
      </c>
      <c r="J77" s="43">
        <f t="shared" si="37"/>
        <v>2</v>
      </c>
      <c r="K77" s="42">
        <f t="shared" si="28"/>
        <v>0</v>
      </c>
      <c r="L77" s="43">
        <f t="shared" si="29"/>
        <v>1527</v>
      </c>
      <c r="M77" s="44">
        <f t="shared" si="43"/>
        <v>-1527</v>
      </c>
      <c r="N77" s="45">
        <f t="shared" si="38"/>
        <v>2</v>
      </c>
      <c r="O77" s="43">
        <f t="shared" si="30"/>
        <v>0</v>
      </c>
      <c r="P77" s="43">
        <f t="shared" si="31"/>
        <v>1827</v>
      </c>
      <c r="Q77" s="44">
        <f t="shared" si="44"/>
        <v>-1827</v>
      </c>
      <c r="R77" s="43">
        <f t="shared" si="39"/>
        <v>2</v>
      </c>
      <c r="S77" s="42">
        <f t="shared" si="32"/>
        <v>0</v>
      </c>
      <c r="T77" s="43">
        <f t="shared" si="33"/>
        <v>2127</v>
      </c>
      <c r="U77" s="44">
        <f t="shared" si="45"/>
        <v>-2127</v>
      </c>
      <c r="V77" s="45">
        <f t="shared" si="40"/>
        <v>2</v>
      </c>
      <c r="W77" s="43">
        <f t="shared" si="34"/>
        <v>0</v>
      </c>
      <c r="X77" s="43">
        <f t="shared" si="35"/>
        <v>2627</v>
      </c>
      <c r="Y77" s="44">
        <f t="shared" si="46"/>
        <v>-2627</v>
      </c>
      <c r="Z77" s="45">
        <f t="shared" si="41"/>
        <v>2</v>
      </c>
    </row>
    <row r="78" spans="2:26" x14ac:dyDescent="0.25">
      <c r="B78" s="54">
        <v>-14</v>
      </c>
      <c r="C78" s="42">
        <f t="shared" si="24"/>
        <v>0</v>
      </c>
      <c r="D78" s="43">
        <f t="shared" si="25"/>
        <v>928</v>
      </c>
      <c r="E78" s="44">
        <f t="shared" si="47"/>
        <v>-928</v>
      </c>
      <c r="F78" s="45">
        <f t="shared" si="36"/>
        <v>2</v>
      </c>
      <c r="G78" s="43">
        <f t="shared" si="26"/>
        <v>0</v>
      </c>
      <c r="H78" s="43">
        <f t="shared" si="27"/>
        <v>1228</v>
      </c>
      <c r="I78" s="44">
        <f t="shared" si="42"/>
        <v>-1228</v>
      </c>
      <c r="J78" s="43">
        <f t="shared" si="37"/>
        <v>2</v>
      </c>
      <c r="K78" s="42">
        <f t="shared" si="28"/>
        <v>0</v>
      </c>
      <c r="L78" s="43">
        <f t="shared" si="29"/>
        <v>1528</v>
      </c>
      <c r="M78" s="44">
        <f t="shared" si="43"/>
        <v>-1528</v>
      </c>
      <c r="N78" s="45">
        <f t="shared" si="38"/>
        <v>2</v>
      </c>
      <c r="O78" s="43">
        <f t="shared" si="30"/>
        <v>0</v>
      </c>
      <c r="P78" s="43">
        <f t="shared" si="31"/>
        <v>1828</v>
      </c>
      <c r="Q78" s="44">
        <f t="shared" si="44"/>
        <v>-1828</v>
      </c>
      <c r="R78" s="43">
        <f t="shared" si="39"/>
        <v>2</v>
      </c>
      <c r="S78" s="42">
        <f t="shared" si="32"/>
        <v>0</v>
      </c>
      <c r="T78" s="43">
        <f t="shared" si="33"/>
        <v>2128</v>
      </c>
      <c r="U78" s="44">
        <f t="shared" si="45"/>
        <v>-2128</v>
      </c>
      <c r="V78" s="45">
        <f t="shared" si="40"/>
        <v>2</v>
      </c>
      <c r="W78" s="43">
        <f t="shared" si="34"/>
        <v>0</v>
      </c>
      <c r="X78" s="43">
        <f t="shared" si="35"/>
        <v>2628</v>
      </c>
      <c r="Y78" s="44">
        <f t="shared" si="46"/>
        <v>-2628</v>
      </c>
      <c r="Z78" s="45">
        <f t="shared" si="41"/>
        <v>2</v>
      </c>
    </row>
    <row r="79" spans="2:26" x14ac:dyDescent="0.25">
      <c r="B79" s="54">
        <v>-14.5</v>
      </c>
      <c r="C79" s="42">
        <f t="shared" si="24"/>
        <v>0</v>
      </c>
      <c r="D79" s="43">
        <f t="shared" si="25"/>
        <v>929</v>
      </c>
      <c r="E79" s="44">
        <f t="shared" si="47"/>
        <v>-929</v>
      </c>
      <c r="F79" s="45">
        <f t="shared" si="36"/>
        <v>2</v>
      </c>
      <c r="G79" s="43">
        <f t="shared" si="26"/>
        <v>0</v>
      </c>
      <c r="H79" s="43">
        <f t="shared" si="27"/>
        <v>1229</v>
      </c>
      <c r="I79" s="44">
        <f t="shared" si="42"/>
        <v>-1229</v>
      </c>
      <c r="J79" s="43">
        <f t="shared" si="37"/>
        <v>2</v>
      </c>
      <c r="K79" s="42">
        <f t="shared" si="28"/>
        <v>0</v>
      </c>
      <c r="L79" s="43">
        <f t="shared" si="29"/>
        <v>1529</v>
      </c>
      <c r="M79" s="44">
        <f t="shared" si="43"/>
        <v>-1529</v>
      </c>
      <c r="N79" s="45">
        <f t="shared" si="38"/>
        <v>2</v>
      </c>
      <c r="O79" s="43">
        <f t="shared" si="30"/>
        <v>0</v>
      </c>
      <c r="P79" s="43">
        <f t="shared" si="31"/>
        <v>1829</v>
      </c>
      <c r="Q79" s="44">
        <f t="shared" si="44"/>
        <v>-1829</v>
      </c>
      <c r="R79" s="43">
        <f t="shared" si="39"/>
        <v>2</v>
      </c>
      <c r="S79" s="42">
        <f t="shared" si="32"/>
        <v>0</v>
      </c>
      <c r="T79" s="43">
        <f t="shared" si="33"/>
        <v>2129</v>
      </c>
      <c r="U79" s="44">
        <f t="shared" si="45"/>
        <v>-2129</v>
      </c>
      <c r="V79" s="45">
        <f t="shared" si="40"/>
        <v>2</v>
      </c>
      <c r="W79" s="43">
        <f t="shared" si="34"/>
        <v>0</v>
      </c>
      <c r="X79" s="43">
        <f t="shared" si="35"/>
        <v>2629</v>
      </c>
      <c r="Y79" s="44">
        <f t="shared" si="46"/>
        <v>-2629</v>
      </c>
      <c r="Z79" s="45">
        <f t="shared" si="41"/>
        <v>2</v>
      </c>
    </row>
    <row r="80" spans="2:26" x14ac:dyDescent="0.25">
      <c r="B80" s="54">
        <v>-15</v>
      </c>
      <c r="C80" s="42">
        <f t="shared" si="24"/>
        <v>0</v>
      </c>
      <c r="D80" s="43">
        <f t="shared" si="25"/>
        <v>930</v>
      </c>
      <c r="E80" s="44">
        <f t="shared" si="47"/>
        <v>-930</v>
      </c>
      <c r="F80" s="45">
        <f t="shared" si="36"/>
        <v>2</v>
      </c>
      <c r="G80" s="43">
        <f t="shared" si="26"/>
        <v>0</v>
      </c>
      <c r="H80" s="43">
        <f t="shared" si="27"/>
        <v>1230</v>
      </c>
      <c r="I80" s="44">
        <f t="shared" si="42"/>
        <v>-1230</v>
      </c>
      <c r="J80" s="43">
        <f t="shared" si="37"/>
        <v>2</v>
      </c>
      <c r="K80" s="42">
        <f t="shared" si="28"/>
        <v>0</v>
      </c>
      <c r="L80" s="43">
        <f t="shared" si="29"/>
        <v>1530</v>
      </c>
      <c r="M80" s="44">
        <f t="shared" si="43"/>
        <v>-1530</v>
      </c>
      <c r="N80" s="45">
        <f t="shared" si="38"/>
        <v>2</v>
      </c>
      <c r="O80" s="43">
        <f t="shared" si="30"/>
        <v>0</v>
      </c>
      <c r="P80" s="43">
        <f t="shared" si="31"/>
        <v>1830</v>
      </c>
      <c r="Q80" s="44">
        <f t="shared" si="44"/>
        <v>-1830</v>
      </c>
      <c r="R80" s="43">
        <f t="shared" si="39"/>
        <v>2</v>
      </c>
      <c r="S80" s="42">
        <f t="shared" si="32"/>
        <v>0</v>
      </c>
      <c r="T80" s="43">
        <f t="shared" si="33"/>
        <v>2130</v>
      </c>
      <c r="U80" s="44">
        <f t="shared" si="45"/>
        <v>-2130</v>
      </c>
      <c r="V80" s="45">
        <f t="shared" si="40"/>
        <v>2</v>
      </c>
      <c r="W80" s="43">
        <f t="shared" si="34"/>
        <v>0</v>
      </c>
      <c r="X80" s="43">
        <f t="shared" si="35"/>
        <v>2630</v>
      </c>
      <c r="Y80" s="44">
        <f t="shared" si="46"/>
        <v>-2630</v>
      </c>
      <c r="Z80" s="45">
        <f t="shared" si="41"/>
        <v>2</v>
      </c>
    </row>
    <row r="81" spans="2:26" x14ac:dyDescent="0.25">
      <c r="B81" s="54">
        <v>-15.5</v>
      </c>
      <c r="C81" s="42">
        <f t="shared" si="24"/>
        <v>0</v>
      </c>
      <c r="D81" s="43">
        <f t="shared" si="25"/>
        <v>931</v>
      </c>
      <c r="E81" s="44">
        <f t="shared" si="47"/>
        <v>-931</v>
      </c>
      <c r="F81" s="45">
        <f t="shared" si="36"/>
        <v>2</v>
      </c>
      <c r="G81" s="43">
        <f t="shared" si="26"/>
        <v>0</v>
      </c>
      <c r="H81" s="43">
        <f t="shared" si="27"/>
        <v>1231</v>
      </c>
      <c r="I81" s="44">
        <f t="shared" si="42"/>
        <v>-1231</v>
      </c>
      <c r="J81" s="43">
        <f t="shared" si="37"/>
        <v>2</v>
      </c>
      <c r="K81" s="42">
        <f t="shared" si="28"/>
        <v>0</v>
      </c>
      <c r="L81" s="43">
        <f t="shared" si="29"/>
        <v>1531</v>
      </c>
      <c r="M81" s="44">
        <f t="shared" si="43"/>
        <v>-1531</v>
      </c>
      <c r="N81" s="45">
        <f t="shared" si="38"/>
        <v>2</v>
      </c>
      <c r="O81" s="43">
        <f t="shared" si="30"/>
        <v>0</v>
      </c>
      <c r="P81" s="43">
        <f t="shared" si="31"/>
        <v>1831</v>
      </c>
      <c r="Q81" s="44">
        <f t="shared" si="44"/>
        <v>-1831</v>
      </c>
      <c r="R81" s="43">
        <f t="shared" si="39"/>
        <v>2</v>
      </c>
      <c r="S81" s="42">
        <f t="shared" si="32"/>
        <v>0</v>
      </c>
      <c r="T81" s="43">
        <f t="shared" si="33"/>
        <v>2131</v>
      </c>
      <c r="U81" s="44">
        <f t="shared" si="45"/>
        <v>-2131</v>
      </c>
      <c r="V81" s="45">
        <f t="shared" si="40"/>
        <v>2</v>
      </c>
      <c r="W81" s="43">
        <f t="shared" si="34"/>
        <v>0</v>
      </c>
      <c r="X81" s="43">
        <f t="shared" si="35"/>
        <v>2631</v>
      </c>
      <c r="Y81" s="44">
        <f t="shared" si="46"/>
        <v>-2631</v>
      </c>
      <c r="Z81" s="45">
        <f t="shared" si="41"/>
        <v>2</v>
      </c>
    </row>
    <row r="82" spans="2:26" x14ac:dyDescent="0.25">
      <c r="B82" s="54">
        <v>-16</v>
      </c>
      <c r="C82" s="42">
        <f t="shared" si="24"/>
        <v>0</v>
      </c>
      <c r="D82" s="43">
        <f t="shared" si="25"/>
        <v>932</v>
      </c>
      <c r="E82" s="44">
        <f t="shared" si="47"/>
        <v>-932</v>
      </c>
      <c r="F82" s="45">
        <f t="shared" si="36"/>
        <v>2</v>
      </c>
      <c r="G82" s="43">
        <f t="shared" si="26"/>
        <v>0</v>
      </c>
      <c r="H82" s="43">
        <f t="shared" si="27"/>
        <v>1232</v>
      </c>
      <c r="I82" s="44">
        <f t="shared" si="42"/>
        <v>-1232</v>
      </c>
      <c r="J82" s="43">
        <f t="shared" si="37"/>
        <v>2</v>
      </c>
      <c r="K82" s="42">
        <f t="shared" si="28"/>
        <v>0</v>
      </c>
      <c r="L82" s="43">
        <f t="shared" si="29"/>
        <v>1532</v>
      </c>
      <c r="M82" s="44">
        <f t="shared" si="43"/>
        <v>-1532</v>
      </c>
      <c r="N82" s="45">
        <f t="shared" si="38"/>
        <v>2</v>
      </c>
      <c r="O82" s="43">
        <f t="shared" si="30"/>
        <v>0</v>
      </c>
      <c r="P82" s="43">
        <f t="shared" si="31"/>
        <v>1832</v>
      </c>
      <c r="Q82" s="44">
        <f t="shared" si="44"/>
        <v>-1832</v>
      </c>
      <c r="R82" s="43">
        <f t="shared" si="39"/>
        <v>2</v>
      </c>
      <c r="S82" s="42">
        <f t="shared" si="32"/>
        <v>0</v>
      </c>
      <c r="T82" s="43">
        <f t="shared" si="33"/>
        <v>2132</v>
      </c>
      <c r="U82" s="44">
        <f t="shared" si="45"/>
        <v>-2132</v>
      </c>
      <c r="V82" s="45">
        <f t="shared" si="40"/>
        <v>2</v>
      </c>
      <c r="W82" s="43">
        <f t="shared" si="34"/>
        <v>0</v>
      </c>
      <c r="X82" s="43">
        <f t="shared" si="35"/>
        <v>2632</v>
      </c>
      <c r="Y82" s="44">
        <f t="shared" si="46"/>
        <v>-2632</v>
      </c>
      <c r="Z82" s="45">
        <f t="shared" si="41"/>
        <v>2</v>
      </c>
    </row>
    <row r="83" spans="2:26" x14ac:dyDescent="0.25">
      <c r="B83" s="54">
        <v>-16.5</v>
      </c>
      <c r="C83" s="42">
        <f t="shared" si="24"/>
        <v>0</v>
      </c>
      <c r="D83" s="43">
        <f t="shared" si="25"/>
        <v>933</v>
      </c>
      <c r="E83" s="44">
        <f t="shared" si="47"/>
        <v>-933</v>
      </c>
      <c r="F83" s="45">
        <f t="shared" si="36"/>
        <v>2</v>
      </c>
      <c r="G83" s="43">
        <f t="shared" si="26"/>
        <v>0</v>
      </c>
      <c r="H83" s="43">
        <f t="shared" si="27"/>
        <v>1233</v>
      </c>
      <c r="I83" s="44">
        <f t="shared" si="42"/>
        <v>-1233</v>
      </c>
      <c r="J83" s="43">
        <f t="shared" si="37"/>
        <v>2</v>
      </c>
      <c r="K83" s="42">
        <f t="shared" si="28"/>
        <v>0</v>
      </c>
      <c r="L83" s="43">
        <f t="shared" si="29"/>
        <v>1533</v>
      </c>
      <c r="M83" s="44">
        <f t="shared" si="43"/>
        <v>-1533</v>
      </c>
      <c r="N83" s="45">
        <f t="shared" si="38"/>
        <v>2</v>
      </c>
      <c r="O83" s="43">
        <f t="shared" si="30"/>
        <v>0</v>
      </c>
      <c r="P83" s="43">
        <f t="shared" si="31"/>
        <v>1833</v>
      </c>
      <c r="Q83" s="44">
        <f t="shared" si="44"/>
        <v>-1833</v>
      </c>
      <c r="R83" s="43">
        <f t="shared" si="39"/>
        <v>2</v>
      </c>
      <c r="S83" s="42">
        <f t="shared" si="32"/>
        <v>0</v>
      </c>
      <c r="T83" s="43">
        <f t="shared" si="33"/>
        <v>2133</v>
      </c>
      <c r="U83" s="44">
        <f t="shared" si="45"/>
        <v>-2133</v>
      </c>
      <c r="V83" s="45">
        <f t="shared" si="40"/>
        <v>2</v>
      </c>
      <c r="W83" s="43">
        <f t="shared" si="34"/>
        <v>0</v>
      </c>
      <c r="X83" s="43">
        <f t="shared" si="35"/>
        <v>2633</v>
      </c>
      <c r="Y83" s="44">
        <f t="shared" si="46"/>
        <v>-2633</v>
      </c>
      <c r="Z83" s="45">
        <f t="shared" si="41"/>
        <v>2</v>
      </c>
    </row>
    <row r="84" spans="2:26" x14ac:dyDescent="0.25">
      <c r="B84" s="54">
        <v>-17</v>
      </c>
      <c r="C84" s="42">
        <f t="shared" si="24"/>
        <v>0</v>
      </c>
      <c r="D84" s="43">
        <f t="shared" si="25"/>
        <v>934</v>
      </c>
      <c r="E84" s="44">
        <f t="shared" si="47"/>
        <v>-934</v>
      </c>
      <c r="F84" s="45">
        <f t="shared" si="36"/>
        <v>2</v>
      </c>
      <c r="G84" s="43">
        <f t="shared" si="26"/>
        <v>0</v>
      </c>
      <c r="H84" s="43">
        <f t="shared" si="27"/>
        <v>1234</v>
      </c>
      <c r="I84" s="44">
        <f t="shared" si="42"/>
        <v>-1234</v>
      </c>
      <c r="J84" s="43">
        <f t="shared" si="37"/>
        <v>2</v>
      </c>
      <c r="K84" s="42">
        <f t="shared" si="28"/>
        <v>0</v>
      </c>
      <c r="L84" s="43">
        <f t="shared" si="29"/>
        <v>1534</v>
      </c>
      <c r="M84" s="44">
        <f t="shared" si="43"/>
        <v>-1534</v>
      </c>
      <c r="N84" s="45">
        <f t="shared" si="38"/>
        <v>2</v>
      </c>
      <c r="O84" s="43">
        <f t="shared" si="30"/>
        <v>0</v>
      </c>
      <c r="P84" s="43">
        <f t="shared" si="31"/>
        <v>1834</v>
      </c>
      <c r="Q84" s="44">
        <f t="shared" si="44"/>
        <v>-1834</v>
      </c>
      <c r="R84" s="43">
        <f t="shared" si="39"/>
        <v>2</v>
      </c>
      <c r="S84" s="42">
        <f t="shared" si="32"/>
        <v>0</v>
      </c>
      <c r="T84" s="43">
        <f t="shared" si="33"/>
        <v>2134</v>
      </c>
      <c r="U84" s="44">
        <f t="shared" si="45"/>
        <v>-2134</v>
      </c>
      <c r="V84" s="45">
        <f t="shared" si="40"/>
        <v>2</v>
      </c>
      <c r="W84" s="43">
        <f t="shared" si="34"/>
        <v>0</v>
      </c>
      <c r="X84" s="43">
        <f t="shared" si="35"/>
        <v>2634</v>
      </c>
      <c r="Y84" s="44">
        <f t="shared" si="46"/>
        <v>-2634</v>
      </c>
      <c r="Z84" s="45">
        <f t="shared" si="41"/>
        <v>2</v>
      </c>
    </row>
    <row r="85" spans="2:26" x14ac:dyDescent="0.25">
      <c r="B85" s="54">
        <v>-17.5</v>
      </c>
      <c r="C85" s="42">
        <f t="shared" si="24"/>
        <v>0</v>
      </c>
      <c r="D85" s="43">
        <f t="shared" si="25"/>
        <v>935</v>
      </c>
      <c r="E85" s="44">
        <f t="shared" si="47"/>
        <v>-935</v>
      </c>
      <c r="F85" s="45">
        <f t="shared" si="36"/>
        <v>2</v>
      </c>
      <c r="G85" s="43">
        <f t="shared" si="26"/>
        <v>0</v>
      </c>
      <c r="H85" s="43">
        <f t="shared" si="27"/>
        <v>1235</v>
      </c>
      <c r="I85" s="44">
        <f t="shared" si="42"/>
        <v>-1235</v>
      </c>
      <c r="J85" s="43">
        <f t="shared" si="37"/>
        <v>2</v>
      </c>
      <c r="K85" s="42">
        <f t="shared" si="28"/>
        <v>0</v>
      </c>
      <c r="L85" s="43">
        <f t="shared" si="29"/>
        <v>1535</v>
      </c>
      <c r="M85" s="44">
        <f t="shared" si="43"/>
        <v>-1535</v>
      </c>
      <c r="N85" s="45">
        <f t="shared" si="38"/>
        <v>2</v>
      </c>
      <c r="O85" s="43">
        <f t="shared" si="30"/>
        <v>0</v>
      </c>
      <c r="P85" s="43">
        <f t="shared" si="31"/>
        <v>1835</v>
      </c>
      <c r="Q85" s="44">
        <f t="shared" si="44"/>
        <v>-1835</v>
      </c>
      <c r="R85" s="43">
        <f t="shared" si="39"/>
        <v>2</v>
      </c>
      <c r="S85" s="42">
        <f t="shared" si="32"/>
        <v>0</v>
      </c>
      <c r="T85" s="43">
        <f t="shared" si="33"/>
        <v>2135</v>
      </c>
      <c r="U85" s="44">
        <f t="shared" si="45"/>
        <v>-2135</v>
      </c>
      <c r="V85" s="45">
        <f t="shared" si="40"/>
        <v>2</v>
      </c>
      <c r="W85" s="43">
        <f t="shared" si="34"/>
        <v>0</v>
      </c>
      <c r="X85" s="43">
        <f t="shared" si="35"/>
        <v>2635</v>
      </c>
      <c r="Y85" s="44">
        <f t="shared" si="46"/>
        <v>-2635</v>
      </c>
      <c r="Z85" s="45">
        <f t="shared" si="41"/>
        <v>2</v>
      </c>
    </row>
    <row r="86" spans="2:26" x14ac:dyDescent="0.25">
      <c r="B86" s="54">
        <v>-18</v>
      </c>
      <c r="C86" s="42">
        <f t="shared" si="24"/>
        <v>0</v>
      </c>
      <c r="D86" s="43">
        <f t="shared" si="25"/>
        <v>936</v>
      </c>
      <c r="E86" s="44">
        <f t="shared" si="47"/>
        <v>-936</v>
      </c>
      <c r="F86" s="45">
        <f t="shared" si="36"/>
        <v>2</v>
      </c>
      <c r="G86" s="43">
        <f t="shared" si="26"/>
        <v>0</v>
      </c>
      <c r="H86" s="43">
        <f t="shared" si="27"/>
        <v>1236</v>
      </c>
      <c r="I86" s="44">
        <f t="shared" si="42"/>
        <v>-1236</v>
      </c>
      <c r="J86" s="43">
        <f t="shared" si="37"/>
        <v>2</v>
      </c>
      <c r="K86" s="42">
        <f t="shared" si="28"/>
        <v>0</v>
      </c>
      <c r="L86" s="43">
        <f t="shared" si="29"/>
        <v>1536</v>
      </c>
      <c r="M86" s="44">
        <f t="shared" si="43"/>
        <v>-1536</v>
      </c>
      <c r="N86" s="45">
        <f t="shared" si="38"/>
        <v>2</v>
      </c>
      <c r="O86" s="43">
        <f t="shared" si="30"/>
        <v>0</v>
      </c>
      <c r="P86" s="43">
        <f t="shared" si="31"/>
        <v>1836</v>
      </c>
      <c r="Q86" s="44">
        <f t="shared" si="44"/>
        <v>-1836</v>
      </c>
      <c r="R86" s="43">
        <f t="shared" si="39"/>
        <v>2</v>
      </c>
      <c r="S86" s="42">
        <f t="shared" si="32"/>
        <v>0</v>
      </c>
      <c r="T86" s="43">
        <f t="shared" si="33"/>
        <v>2136</v>
      </c>
      <c r="U86" s="44">
        <f t="shared" si="45"/>
        <v>-2136</v>
      </c>
      <c r="V86" s="45">
        <f t="shared" si="40"/>
        <v>2</v>
      </c>
      <c r="W86" s="43">
        <f t="shared" si="34"/>
        <v>0</v>
      </c>
      <c r="X86" s="43">
        <f t="shared" si="35"/>
        <v>2636</v>
      </c>
      <c r="Y86" s="44">
        <f t="shared" si="46"/>
        <v>-2636</v>
      </c>
      <c r="Z86" s="45">
        <f t="shared" si="41"/>
        <v>2</v>
      </c>
    </row>
    <row r="87" spans="2:26" x14ac:dyDescent="0.25">
      <c r="B87" s="54">
        <v>-18.5</v>
      </c>
      <c r="C87" s="42">
        <f t="shared" si="24"/>
        <v>0</v>
      </c>
      <c r="D87" s="43">
        <f t="shared" si="25"/>
        <v>937</v>
      </c>
      <c r="E87" s="44">
        <f t="shared" si="47"/>
        <v>-937</v>
      </c>
      <c r="F87" s="45">
        <f t="shared" si="36"/>
        <v>2</v>
      </c>
      <c r="G87" s="43">
        <f t="shared" si="26"/>
        <v>0</v>
      </c>
      <c r="H87" s="43">
        <f t="shared" si="27"/>
        <v>1237</v>
      </c>
      <c r="I87" s="44">
        <f t="shared" si="42"/>
        <v>-1237</v>
      </c>
      <c r="J87" s="43">
        <f t="shared" si="37"/>
        <v>2</v>
      </c>
      <c r="K87" s="42">
        <f t="shared" si="28"/>
        <v>0</v>
      </c>
      <c r="L87" s="43">
        <f t="shared" si="29"/>
        <v>1537</v>
      </c>
      <c r="M87" s="44">
        <f t="shared" si="43"/>
        <v>-1537</v>
      </c>
      <c r="N87" s="45">
        <f t="shared" si="38"/>
        <v>2</v>
      </c>
      <c r="O87" s="43">
        <f t="shared" si="30"/>
        <v>0</v>
      </c>
      <c r="P87" s="43">
        <f t="shared" si="31"/>
        <v>1837</v>
      </c>
      <c r="Q87" s="44">
        <f t="shared" si="44"/>
        <v>-1837</v>
      </c>
      <c r="R87" s="43">
        <f t="shared" si="39"/>
        <v>2</v>
      </c>
      <c r="S87" s="42">
        <f t="shared" si="32"/>
        <v>0</v>
      </c>
      <c r="T87" s="43">
        <f t="shared" si="33"/>
        <v>2137</v>
      </c>
      <c r="U87" s="44">
        <f t="shared" si="45"/>
        <v>-2137</v>
      </c>
      <c r="V87" s="45">
        <f t="shared" si="40"/>
        <v>2</v>
      </c>
      <c r="W87" s="43">
        <f t="shared" si="34"/>
        <v>0</v>
      </c>
      <c r="X87" s="43">
        <f t="shared" si="35"/>
        <v>2637</v>
      </c>
      <c r="Y87" s="44">
        <f t="shared" si="46"/>
        <v>-2637</v>
      </c>
      <c r="Z87" s="45">
        <f t="shared" si="41"/>
        <v>2</v>
      </c>
    </row>
    <row r="88" spans="2:26" x14ac:dyDescent="0.25">
      <c r="B88" s="54">
        <v>-19</v>
      </c>
      <c r="C88" s="42">
        <f t="shared" si="24"/>
        <v>0</v>
      </c>
      <c r="D88" s="43">
        <f t="shared" si="25"/>
        <v>938</v>
      </c>
      <c r="E88" s="44">
        <f t="shared" si="47"/>
        <v>-938</v>
      </c>
      <c r="F88" s="45">
        <f t="shared" si="36"/>
        <v>2</v>
      </c>
      <c r="G88" s="43">
        <f t="shared" si="26"/>
        <v>0</v>
      </c>
      <c r="H88" s="43">
        <f t="shared" si="27"/>
        <v>1238</v>
      </c>
      <c r="I88" s="44">
        <f t="shared" si="42"/>
        <v>-1238</v>
      </c>
      <c r="J88" s="43">
        <f t="shared" si="37"/>
        <v>2</v>
      </c>
      <c r="K88" s="42">
        <f t="shared" si="28"/>
        <v>0</v>
      </c>
      <c r="L88" s="43">
        <f t="shared" si="29"/>
        <v>1538</v>
      </c>
      <c r="M88" s="44">
        <f t="shared" si="43"/>
        <v>-1538</v>
      </c>
      <c r="N88" s="45">
        <f t="shared" si="38"/>
        <v>2</v>
      </c>
      <c r="O88" s="43">
        <f t="shared" si="30"/>
        <v>0</v>
      </c>
      <c r="P88" s="43">
        <f t="shared" si="31"/>
        <v>1838</v>
      </c>
      <c r="Q88" s="44">
        <f t="shared" si="44"/>
        <v>-1838</v>
      </c>
      <c r="R88" s="43">
        <f t="shared" si="39"/>
        <v>2</v>
      </c>
      <c r="S88" s="42">
        <f t="shared" si="32"/>
        <v>0</v>
      </c>
      <c r="T88" s="43">
        <f t="shared" si="33"/>
        <v>2138</v>
      </c>
      <c r="U88" s="44">
        <f t="shared" si="45"/>
        <v>-2138</v>
      </c>
      <c r="V88" s="45">
        <f t="shared" si="40"/>
        <v>2</v>
      </c>
      <c r="W88" s="43">
        <f t="shared" si="34"/>
        <v>0</v>
      </c>
      <c r="X88" s="43">
        <f t="shared" si="35"/>
        <v>2638</v>
      </c>
      <c r="Y88" s="44">
        <f t="shared" si="46"/>
        <v>-2638</v>
      </c>
      <c r="Z88" s="45">
        <f t="shared" si="41"/>
        <v>2</v>
      </c>
    </row>
    <row r="89" spans="2:26" x14ac:dyDescent="0.25">
      <c r="B89" s="54">
        <v>-19.5</v>
      </c>
      <c r="C89" s="42">
        <f t="shared" si="24"/>
        <v>0</v>
      </c>
      <c r="D89" s="43">
        <f t="shared" si="25"/>
        <v>939</v>
      </c>
      <c r="E89" s="44">
        <f t="shared" si="47"/>
        <v>-939</v>
      </c>
      <c r="F89" s="45">
        <f t="shared" si="36"/>
        <v>2</v>
      </c>
      <c r="G89" s="43">
        <f t="shared" si="26"/>
        <v>0</v>
      </c>
      <c r="H89" s="43">
        <f t="shared" si="27"/>
        <v>1239</v>
      </c>
      <c r="I89" s="44">
        <f t="shared" si="42"/>
        <v>-1239</v>
      </c>
      <c r="J89" s="43">
        <f t="shared" si="37"/>
        <v>2</v>
      </c>
      <c r="K89" s="42">
        <f t="shared" si="28"/>
        <v>0</v>
      </c>
      <c r="L89" s="43">
        <f t="shared" si="29"/>
        <v>1539</v>
      </c>
      <c r="M89" s="44">
        <f t="shared" si="43"/>
        <v>-1539</v>
      </c>
      <c r="N89" s="45">
        <f t="shared" si="38"/>
        <v>2</v>
      </c>
      <c r="O89" s="43">
        <f t="shared" si="30"/>
        <v>0</v>
      </c>
      <c r="P89" s="43">
        <f t="shared" si="31"/>
        <v>1839</v>
      </c>
      <c r="Q89" s="44">
        <f t="shared" si="44"/>
        <v>-1839</v>
      </c>
      <c r="R89" s="43">
        <f t="shared" si="39"/>
        <v>2</v>
      </c>
      <c r="S89" s="42">
        <f t="shared" si="32"/>
        <v>0</v>
      </c>
      <c r="T89" s="43">
        <f t="shared" si="33"/>
        <v>2139</v>
      </c>
      <c r="U89" s="44">
        <f t="shared" si="45"/>
        <v>-2139</v>
      </c>
      <c r="V89" s="45">
        <f t="shared" si="40"/>
        <v>2</v>
      </c>
      <c r="W89" s="43">
        <f t="shared" si="34"/>
        <v>0</v>
      </c>
      <c r="X89" s="43">
        <f t="shared" si="35"/>
        <v>2639</v>
      </c>
      <c r="Y89" s="44">
        <f t="shared" si="46"/>
        <v>-2639</v>
      </c>
      <c r="Z89" s="45">
        <f t="shared" si="41"/>
        <v>2</v>
      </c>
    </row>
    <row r="90" spans="2:26" x14ac:dyDescent="0.25">
      <c r="B90" s="54">
        <v>-20</v>
      </c>
      <c r="C90" s="42">
        <f t="shared" si="24"/>
        <v>0</v>
      </c>
      <c r="D90" s="43">
        <f t="shared" si="25"/>
        <v>940</v>
      </c>
      <c r="E90" s="44">
        <f t="shared" si="47"/>
        <v>-940</v>
      </c>
      <c r="F90" s="45">
        <f t="shared" si="36"/>
        <v>2</v>
      </c>
      <c r="G90" s="43">
        <f t="shared" si="26"/>
        <v>0</v>
      </c>
      <c r="H90" s="43">
        <f t="shared" si="27"/>
        <v>1240</v>
      </c>
      <c r="I90" s="44">
        <f t="shared" si="42"/>
        <v>-1240</v>
      </c>
      <c r="J90" s="43">
        <f t="shared" si="37"/>
        <v>2</v>
      </c>
      <c r="K90" s="42">
        <f t="shared" si="28"/>
        <v>0</v>
      </c>
      <c r="L90" s="43">
        <f t="shared" si="29"/>
        <v>1540</v>
      </c>
      <c r="M90" s="44">
        <f t="shared" si="43"/>
        <v>-1540</v>
      </c>
      <c r="N90" s="45">
        <f t="shared" si="38"/>
        <v>2</v>
      </c>
      <c r="O90" s="43">
        <f t="shared" si="30"/>
        <v>0</v>
      </c>
      <c r="P90" s="43">
        <f t="shared" si="31"/>
        <v>1840</v>
      </c>
      <c r="Q90" s="44">
        <f t="shared" si="44"/>
        <v>-1840</v>
      </c>
      <c r="R90" s="43">
        <f t="shared" si="39"/>
        <v>2</v>
      </c>
      <c r="S90" s="42">
        <f t="shared" si="32"/>
        <v>0</v>
      </c>
      <c r="T90" s="43">
        <f t="shared" si="33"/>
        <v>2140</v>
      </c>
      <c r="U90" s="44">
        <f t="shared" si="45"/>
        <v>-2140</v>
      </c>
      <c r="V90" s="45">
        <f t="shared" si="40"/>
        <v>2</v>
      </c>
      <c r="W90" s="43">
        <f t="shared" si="34"/>
        <v>0</v>
      </c>
      <c r="X90" s="43">
        <f t="shared" si="35"/>
        <v>2640</v>
      </c>
      <c r="Y90" s="44">
        <f t="shared" si="46"/>
        <v>-2640</v>
      </c>
      <c r="Z90" s="45">
        <f t="shared" si="41"/>
        <v>2</v>
      </c>
    </row>
    <row r="91" spans="2:26" x14ac:dyDescent="0.25">
      <c r="B91" s="54">
        <v>-20.5</v>
      </c>
      <c r="C91" s="42">
        <f t="shared" si="24"/>
        <v>0</v>
      </c>
      <c r="D91" s="43">
        <f t="shared" si="25"/>
        <v>941</v>
      </c>
      <c r="E91" s="44">
        <f t="shared" si="47"/>
        <v>-941</v>
      </c>
      <c r="F91" s="45">
        <f t="shared" si="36"/>
        <v>2</v>
      </c>
      <c r="G91" s="43">
        <f t="shared" si="26"/>
        <v>0</v>
      </c>
      <c r="H91" s="43">
        <f t="shared" si="27"/>
        <v>1241</v>
      </c>
      <c r="I91" s="44">
        <f t="shared" si="42"/>
        <v>-1241</v>
      </c>
      <c r="J91" s="43">
        <f t="shared" si="37"/>
        <v>2</v>
      </c>
      <c r="K91" s="42">
        <f t="shared" si="28"/>
        <v>0</v>
      </c>
      <c r="L91" s="43">
        <f t="shared" si="29"/>
        <v>1541</v>
      </c>
      <c r="M91" s="44">
        <f t="shared" si="43"/>
        <v>-1541</v>
      </c>
      <c r="N91" s="45">
        <f t="shared" si="38"/>
        <v>2</v>
      </c>
      <c r="O91" s="43">
        <f t="shared" si="30"/>
        <v>0</v>
      </c>
      <c r="P91" s="43">
        <f t="shared" si="31"/>
        <v>1841</v>
      </c>
      <c r="Q91" s="44">
        <f t="shared" si="44"/>
        <v>-1841</v>
      </c>
      <c r="R91" s="43">
        <f t="shared" si="39"/>
        <v>2</v>
      </c>
      <c r="S91" s="42">
        <f t="shared" si="32"/>
        <v>0</v>
      </c>
      <c r="T91" s="43">
        <f t="shared" si="33"/>
        <v>2141</v>
      </c>
      <c r="U91" s="44">
        <f t="shared" si="45"/>
        <v>-2141</v>
      </c>
      <c r="V91" s="45">
        <f t="shared" si="40"/>
        <v>2</v>
      </c>
      <c r="W91" s="43">
        <f t="shared" si="34"/>
        <v>0</v>
      </c>
      <c r="X91" s="43">
        <f t="shared" si="35"/>
        <v>2641</v>
      </c>
      <c r="Y91" s="44">
        <f t="shared" si="46"/>
        <v>-2641</v>
      </c>
      <c r="Z91" s="45">
        <f t="shared" si="41"/>
        <v>2</v>
      </c>
    </row>
    <row r="92" spans="2:26" x14ac:dyDescent="0.25">
      <c r="B92" s="54">
        <v>-21</v>
      </c>
      <c r="C92" s="42">
        <f t="shared" si="24"/>
        <v>0</v>
      </c>
      <c r="D92" s="43">
        <f t="shared" si="25"/>
        <v>942</v>
      </c>
      <c r="E92" s="44">
        <f t="shared" si="47"/>
        <v>-942</v>
      </c>
      <c r="F92" s="45">
        <f t="shared" si="36"/>
        <v>2</v>
      </c>
      <c r="G92" s="43">
        <f t="shared" si="26"/>
        <v>0</v>
      </c>
      <c r="H92" s="43">
        <f t="shared" si="27"/>
        <v>1242</v>
      </c>
      <c r="I92" s="44">
        <f t="shared" si="42"/>
        <v>-1242</v>
      </c>
      <c r="J92" s="43">
        <f t="shared" si="37"/>
        <v>2</v>
      </c>
      <c r="K92" s="42">
        <f t="shared" si="28"/>
        <v>0</v>
      </c>
      <c r="L92" s="43">
        <f t="shared" si="29"/>
        <v>1542</v>
      </c>
      <c r="M92" s="44">
        <f t="shared" si="43"/>
        <v>-1542</v>
      </c>
      <c r="N92" s="45">
        <f t="shared" si="38"/>
        <v>2</v>
      </c>
      <c r="O92" s="43">
        <f t="shared" si="30"/>
        <v>0</v>
      </c>
      <c r="P92" s="43">
        <f t="shared" si="31"/>
        <v>1842</v>
      </c>
      <c r="Q92" s="44">
        <f t="shared" si="44"/>
        <v>-1842</v>
      </c>
      <c r="R92" s="43">
        <f t="shared" si="39"/>
        <v>2</v>
      </c>
      <c r="S92" s="42">
        <f t="shared" si="32"/>
        <v>0</v>
      </c>
      <c r="T92" s="43">
        <f t="shared" si="33"/>
        <v>2142</v>
      </c>
      <c r="U92" s="44">
        <f t="shared" si="45"/>
        <v>-2142</v>
      </c>
      <c r="V92" s="45">
        <f t="shared" si="40"/>
        <v>2</v>
      </c>
      <c r="W92" s="43">
        <f t="shared" si="34"/>
        <v>0</v>
      </c>
      <c r="X92" s="43">
        <f t="shared" si="35"/>
        <v>2642</v>
      </c>
      <c r="Y92" s="44">
        <f t="shared" si="46"/>
        <v>-2642</v>
      </c>
      <c r="Z92" s="45">
        <f t="shared" si="41"/>
        <v>2</v>
      </c>
    </row>
    <row r="93" spans="2:26" x14ac:dyDescent="0.25">
      <c r="B93" s="54">
        <v>-21.5</v>
      </c>
      <c r="C93" s="42">
        <f t="shared" si="24"/>
        <v>0</v>
      </c>
      <c r="D93" s="43">
        <f t="shared" si="25"/>
        <v>943</v>
      </c>
      <c r="E93" s="44">
        <f t="shared" si="47"/>
        <v>-943</v>
      </c>
      <c r="F93" s="45">
        <f t="shared" si="36"/>
        <v>2</v>
      </c>
      <c r="G93" s="43">
        <f t="shared" si="26"/>
        <v>0</v>
      </c>
      <c r="H93" s="43">
        <f t="shared" si="27"/>
        <v>1243</v>
      </c>
      <c r="I93" s="44">
        <f t="shared" si="42"/>
        <v>-1243</v>
      </c>
      <c r="J93" s="43">
        <f t="shared" si="37"/>
        <v>2</v>
      </c>
      <c r="K93" s="42">
        <f t="shared" si="28"/>
        <v>0</v>
      </c>
      <c r="L93" s="43">
        <f t="shared" si="29"/>
        <v>1543</v>
      </c>
      <c r="M93" s="44">
        <f t="shared" si="43"/>
        <v>-1543</v>
      </c>
      <c r="N93" s="45">
        <f t="shared" si="38"/>
        <v>2</v>
      </c>
      <c r="O93" s="43">
        <f t="shared" si="30"/>
        <v>0</v>
      </c>
      <c r="P93" s="43">
        <f t="shared" si="31"/>
        <v>1843</v>
      </c>
      <c r="Q93" s="44">
        <f t="shared" si="44"/>
        <v>-1843</v>
      </c>
      <c r="R93" s="43">
        <f t="shared" si="39"/>
        <v>2</v>
      </c>
      <c r="S93" s="42">
        <f t="shared" si="32"/>
        <v>0</v>
      </c>
      <c r="T93" s="43">
        <f t="shared" si="33"/>
        <v>2143</v>
      </c>
      <c r="U93" s="44">
        <f t="shared" si="45"/>
        <v>-2143</v>
      </c>
      <c r="V93" s="45">
        <f t="shared" si="40"/>
        <v>2</v>
      </c>
      <c r="W93" s="43">
        <f t="shared" si="34"/>
        <v>0</v>
      </c>
      <c r="X93" s="43">
        <f t="shared" si="35"/>
        <v>2643</v>
      </c>
      <c r="Y93" s="44">
        <f t="shared" si="46"/>
        <v>-2643</v>
      </c>
      <c r="Z93" s="45">
        <f t="shared" si="41"/>
        <v>2</v>
      </c>
    </row>
    <row r="94" spans="2:26" x14ac:dyDescent="0.25">
      <c r="B94" s="54">
        <v>-22</v>
      </c>
      <c r="C94" s="42">
        <f t="shared" ref="C94:C110" si="48">2*C$20*(MAX(C$25+$B94/1000000,0))^(gamma)</f>
        <v>0</v>
      </c>
      <c r="D94" s="43">
        <f t="shared" ref="D94:D110" si="49">C$22-Kp*$B94</f>
        <v>944</v>
      </c>
      <c r="E94" s="44">
        <f t="shared" si="47"/>
        <v>-944</v>
      </c>
      <c r="F94" s="45">
        <f t="shared" si="36"/>
        <v>2</v>
      </c>
      <c r="G94" s="43">
        <f t="shared" ref="G94:G110" si="50">2*G$20*(MAX(G$25+$B94/1000000,0))^(gamma)</f>
        <v>0</v>
      </c>
      <c r="H94" s="43">
        <f t="shared" ref="H94:H110" si="51">G$22-Kp*$B94</f>
        <v>1244</v>
      </c>
      <c r="I94" s="44">
        <f t="shared" si="42"/>
        <v>-1244</v>
      </c>
      <c r="J94" s="43">
        <f t="shared" si="37"/>
        <v>2</v>
      </c>
      <c r="K94" s="42">
        <f t="shared" ref="K94:K110" si="52">2*K$20*(MAX(K$25+$B94/1000000,0))^(gamma)</f>
        <v>0</v>
      </c>
      <c r="L94" s="43">
        <f t="shared" ref="L94:L110" si="53">K$22-Kp*$B94</f>
        <v>1544</v>
      </c>
      <c r="M94" s="44">
        <f t="shared" si="43"/>
        <v>-1544</v>
      </c>
      <c r="N94" s="45">
        <f t="shared" si="38"/>
        <v>2</v>
      </c>
      <c r="O94" s="43">
        <f t="shared" ref="O94:O110" si="54">2*O$20*(MAX(O$25+$B94/1000000,0))^(gamma)</f>
        <v>0</v>
      </c>
      <c r="P94" s="43">
        <f t="shared" ref="P94:P110" si="55">O$22-Kp*$B94</f>
        <v>1844</v>
      </c>
      <c r="Q94" s="44">
        <f t="shared" si="44"/>
        <v>-1844</v>
      </c>
      <c r="R94" s="43">
        <f t="shared" si="39"/>
        <v>2</v>
      </c>
      <c r="S94" s="42">
        <f t="shared" ref="S94:S110" si="56">2*S$20*(MAX(S$25+$B94/1000000,0))^(gamma)</f>
        <v>0</v>
      </c>
      <c r="T94" s="43">
        <f t="shared" ref="T94:T110" si="57">S$22-Kp*$B94</f>
        <v>2144</v>
      </c>
      <c r="U94" s="44">
        <f t="shared" si="45"/>
        <v>-2144</v>
      </c>
      <c r="V94" s="45">
        <f t="shared" si="40"/>
        <v>2</v>
      </c>
      <c r="W94" s="43">
        <f t="shared" ref="W94:W110" si="58">2*W$20*(MAX(W$25+$B94/1000000,0))^(gamma)</f>
        <v>0</v>
      </c>
      <c r="X94" s="43">
        <f t="shared" ref="X94:X110" si="59">W$22-Kp*$B94</f>
        <v>2644</v>
      </c>
      <c r="Y94" s="44">
        <f t="shared" si="46"/>
        <v>-2644</v>
      </c>
      <c r="Z94" s="45">
        <f t="shared" si="41"/>
        <v>2</v>
      </c>
    </row>
    <row r="95" spans="2:26" x14ac:dyDescent="0.25">
      <c r="B95" s="54">
        <v>-22.5</v>
      </c>
      <c r="C95" s="42">
        <f t="shared" si="48"/>
        <v>0</v>
      </c>
      <c r="D95" s="43">
        <f t="shared" si="49"/>
        <v>945</v>
      </c>
      <c r="E95" s="44">
        <f t="shared" si="47"/>
        <v>-945</v>
      </c>
      <c r="F95" s="45">
        <f t="shared" ref="F95:F109" si="60">(E94-E96)/($B94-$B96)</f>
        <v>2</v>
      </c>
      <c r="G95" s="43">
        <f t="shared" si="50"/>
        <v>0</v>
      </c>
      <c r="H95" s="43">
        <f t="shared" si="51"/>
        <v>1245</v>
      </c>
      <c r="I95" s="44">
        <f t="shared" si="42"/>
        <v>-1245</v>
      </c>
      <c r="J95" s="43">
        <f t="shared" ref="J95:J109" si="61">(I94-I96)/($B94-$B96)</f>
        <v>2</v>
      </c>
      <c r="K95" s="42">
        <f t="shared" si="52"/>
        <v>0</v>
      </c>
      <c r="L95" s="43">
        <f t="shared" si="53"/>
        <v>1545</v>
      </c>
      <c r="M95" s="44">
        <f t="shared" si="43"/>
        <v>-1545</v>
      </c>
      <c r="N95" s="45">
        <f t="shared" ref="N95:N109" si="62">(M94-M96)/($B94-$B96)</f>
        <v>2</v>
      </c>
      <c r="O95" s="43">
        <f t="shared" si="54"/>
        <v>0</v>
      </c>
      <c r="P95" s="43">
        <f t="shared" si="55"/>
        <v>1845</v>
      </c>
      <c r="Q95" s="44">
        <f t="shared" si="44"/>
        <v>-1845</v>
      </c>
      <c r="R95" s="43">
        <f t="shared" ref="R95:R109" si="63">(Q94-Q96)/($B94-$B96)</f>
        <v>2</v>
      </c>
      <c r="S95" s="42">
        <f t="shared" si="56"/>
        <v>0</v>
      </c>
      <c r="T95" s="43">
        <f t="shared" si="57"/>
        <v>2145</v>
      </c>
      <c r="U95" s="44">
        <f t="shared" si="45"/>
        <v>-2145</v>
      </c>
      <c r="V95" s="45">
        <f t="shared" ref="V95:V109" si="64">(U94-U96)/($B94-$B96)</f>
        <v>2</v>
      </c>
      <c r="W95" s="43">
        <f t="shared" si="58"/>
        <v>0</v>
      </c>
      <c r="X95" s="43">
        <f t="shared" si="59"/>
        <v>2645</v>
      </c>
      <c r="Y95" s="44">
        <f t="shared" si="46"/>
        <v>-2645</v>
      </c>
      <c r="Z95" s="45">
        <f t="shared" ref="Z95:Z109" si="65">(Y94-Y96)/($B94-$B96)</f>
        <v>2</v>
      </c>
    </row>
    <row r="96" spans="2:26" x14ac:dyDescent="0.25">
      <c r="B96" s="54">
        <v>-23</v>
      </c>
      <c r="C96" s="42">
        <f t="shared" si="48"/>
        <v>0</v>
      </c>
      <c r="D96" s="43">
        <f t="shared" si="49"/>
        <v>946</v>
      </c>
      <c r="E96" s="44">
        <f t="shared" si="47"/>
        <v>-946</v>
      </c>
      <c r="F96" s="45">
        <f t="shared" si="60"/>
        <v>2</v>
      </c>
      <c r="G96" s="43">
        <f t="shared" si="50"/>
        <v>0</v>
      </c>
      <c r="H96" s="43">
        <f t="shared" si="51"/>
        <v>1246</v>
      </c>
      <c r="I96" s="44">
        <f t="shared" si="42"/>
        <v>-1246</v>
      </c>
      <c r="J96" s="43">
        <f t="shared" si="61"/>
        <v>2</v>
      </c>
      <c r="K96" s="42">
        <f t="shared" si="52"/>
        <v>0</v>
      </c>
      <c r="L96" s="43">
        <f t="shared" si="53"/>
        <v>1546</v>
      </c>
      <c r="M96" s="44">
        <f t="shared" si="43"/>
        <v>-1546</v>
      </c>
      <c r="N96" s="45">
        <f t="shared" si="62"/>
        <v>2</v>
      </c>
      <c r="O96" s="43">
        <f t="shared" si="54"/>
        <v>0</v>
      </c>
      <c r="P96" s="43">
        <f t="shared" si="55"/>
        <v>1846</v>
      </c>
      <c r="Q96" s="44">
        <f t="shared" si="44"/>
        <v>-1846</v>
      </c>
      <c r="R96" s="43">
        <f t="shared" si="63"/>
        <v>2</v>
      </c>
      <c r="S96" s="42">
        <f t="shared" si="56"/>
        <v>0</v>
      </c>
      <c r="T96" s="43">
        <f t="shared" si="57"/>
        <v>2146</v>
      </c>
      <c r="U96" s="44">
        <f t="shared" si="45"/>
        <v>-2146</v>
      </c>
      <c r="V96" s="45">
        <f t="shared" si="64"/>
        <v>2</v>
      </c>
      <c r="W96" s="43">
        <f t="shared" si="58"/>
        <v>0</v>
      </c>
      <c r="X96" s="43">
        <f t="shared" si="59"/>
        <v>2646</v>
      </c>
      <c r="Y96" s="44">
        <f t="shared" si="46"/>
        <v>-2646</v>
      </c>
      <c r="Z96" s="45">
        <f t="shared" si="65"/>
        <v>2</v>
      </c>
    </row>
    <row r="97" spans="2:26" x14ac:dyDescent="0.25">
      <c r="B97" s="54">
        <v>-23.5</v>
      </c>
      <c r="C97" s="42">
        <f t="shared" si="48"/>
        <v>0</v>
      </c>
      <c r="D97" s="43">
        <f t="shared" si="49"/>
        <v>947</v>
      </c>
      <c r="E97" s="44">
        <f t="shared" si="47"/>
        <v>-947</v>
      </c>
      <c r="F97" s="45">
        <f t="shared" si="60"/>
        <v>2</v>
      </c>
      <c r="G97" s="43">
        <f t="shared" si="50"/>
        <v>0</v>
      </c>
      <c r="H97" s="43">
        <f t="shared" si="51"/>
        <v>1247</v>
      </c>
      <c r="I97" s="44">
        <f t="shared" si="42"/>
        <v>-1247</v>
      </c>
      <c r="J97" s="43">
        <f t="shared" si="61"/>
        <v>2</v>
      </c>
      <c r="K97" s="42">
        <f t="shared" si="52"/>
        <v>0</v>
      </c>
      <c r="L97" s="43">
        <f t="shared" si="53"/>
        <v>1547</v>
      </c>
      <c r="M97" s="44">
        <f t="shared" si="43"/>
        <v>-1547</v>
      </c>
      <c r="N97" s="45">
        <f t="shared" si="62"/>
        <v>2</v>
      </c>
      <c r="O97" s="43">
        <f t="shared" si="54"/>
        <v>0</v>
      </c>
      <c r="P97" s="43">
        <f t="shared" si="55"/>
        <v>1847</v>
      </c>
      <c r="Q97" s="44">
        <f t="shared" si="44"/>
        <v>-1847</v>
      </c>
      <c r="R97" s="43">
        <f t="shared" si="63"/>
        <v>2</v>
      </c>
      <c r="S97" s="42">
        <f t="shared" si="56"/>
        <v>0</v>
      </c>
      <c r="T97" s="43">
        <f t="shared" si="57"/>
        <v>2147</v>
      </c>
      <c r="U97" s="44">
        <f t="shared" si="45"/>
        <v>-2147</v>
      </c>
      <c r="V97" s="45">
        <f t="shared" si="64"/>
        <v>2</v>
      </c>
      <c r="W97" s="43">
        <f t="shared" si="58"/>
        <v>0</v>
      </c>
      <c r="X97" s="43">
        <f t="shared" si="59"/>
        <v>2647</v>
      </c>
      <c r="Y97" s="44">
        <f t="shared" si="46"/>
        <v>-2647</v>
      </c>
      <c r="Z97" s="45">
        <f t="shared" si="65"/>
        <v>2</v>
      </c>
    </row>
    <row r="98" spans="2:26" x14ac:dyDescent="0.25">
      <c r="B98" s="54">
        <v>-24</v>
      </c>
      <c r="C98" s="42">
        <f t="shared" si="48"/>
        <v>0</v>
      </c>
      <c r="D98" s="43">
        <f t="shared" si="49"/>
        <v>948</v>
      </c>
      <c r="E98" s="44">
        <f t="shared" si="47"/>
        <v>-948</v>
      </c>
      <c r="F98" s="45">
        <f t="shared" si="60"/>
        <v>2</v>
      </c>
      <c r="G98" s="43">
        <f t="shared" si="50"/>
        <v>0</v>
      </c>
      <c r="H98" s="43">
        <f t="shared" si="51"/>
        <v>1248</v>
      </c>
      <c r="I98" s="44">
        <f t="shared" si="42"/>
        <v>-1248</v>
      </c>
      <c r="J98" s="43">
        <f t="shared" si="61"/>
        <v>2</v>
      </c>
      <c r="K98" s="42">
        <f t="shared" si="52"/>
        <v>0</v>
      </c>
      <c r="L98" s="43">
        <f t="shared" si="53"/>
        <v>1548</v>
      </c>
      <c r="M98" s="44">
        <f t="shared" si="43"/>
        <v>-1548</v>
      </c>
      <c r="N98" s="45">
        <f t="shared" si="62"/>
        <v>2</v>
      </c>
      <c r="O98" s="43">
        <f t="shared" si="54"/>
        <v>0</v>
      </c>
      <c r="P98" s="43">
        <f t="shared" si="55"/>
        <v>1848</v>
      </c>
      <c r="Q98" s="44">
        <f t="shared" si="44"/>
        <v>-1848</v>
      </c>
      <c r="R98" s="43">
        <f t="shared" si="63"/>
        <v>2</v>
      </c>
      <c r="S98" s="42">
        <f t="shared" si="56"/>
        <v>0</v>
      </c>
      <c r="T98" s="43">
        <f t="shared" si="57"/>
        <v>2148</v>
      </c>
      <c r="U98" s="44">
        <f t="shared" si="45"/>
        <v>-2148</v>
      </c>
      <c r="V98" s="45">
        <f t="shared" si="64"/>
        <v>2</v>
      </c>
      <c r="W98" s="43">
        <f t="shared" si="58"/>
        <v>0</v>
      </c>
      <c r="X98" s="43">
        <f t="shared" si="59"/>
        <v>2648</v>
      </c>
      <c r="Y98" s="44">
        <f t="shared" si="46"/>
        <v>-2648</v>
      </c>
      <c r="Z98" s="45">
        <f t="shared" si="65"/>
        <v>2</v>
      </c>
    </row>
    <row r="99" spans="2:26" x14ac:dyDescent="0.25">
      <c r="B99" s="54">
        <v>-24.5</v>
      </c>
      <c r="C99" s="42">
        <f t="shared" si="48"/>
        <v>0</v>
      </c>
      <c r="D99" s="43">
        <f t="shared" si="49"/>
        <v>949</v>
      </c>
      <c r="E99" s="44">
        <f t="shared" si="47"/>
        <v>-949</v>
      </c>
      <c r="F99" s="45">
        <f t="shared" si="60"/>
        <v>2</v>
      </c>
      <c r="G99" s="43">
        <f t="shared" si="50"/>
        <v>0</v>
      </c>
      <c r="H99" s="43">
        <f t="shared" si="51"/>
        <v>1249</v>
      </c>
      <c r="I99" s="44">
        <f t="shared" si="42"/>
        <v>-1249</v>
      </c>
      <c r="J99" s="43">
        <f t="shared" si="61"/>
        <v>2</v>
      </c>
      <c r="K99" s="42">
        <f t="shared" si="52"/>
        <v>0</v>
      </c>
      <c r="L99" s="43">
        <f t="shared" si="53"/>
        <v>1549</v>
      </c>
      <c r="M99" s="44">
        <f t="shared" si="43"/>
        <v>-1549</v>
      </c>
      <c r="N99" s="45">
        <f t="shared" si="62"/>
        <v>2</v>
      </c>
      <c r="O99" s="43">
        <f t="shared" si="54"/>
        <v>0</v>
      </c>
      <c r="P99" s="43">
        <f t="shared" si="55"/>
        <v>1849</v>
      </c>
      <c r="Q99" s="44">
        <f t="shared" si="44"/>
        <v>-1849</v>
      </c>
      <c r="R99" s="43">
        <f t="shared" si="63"/>
        <v>2</v>
      </c>
      <c r="S99" s="42">
        <f t="shared" si="56"/>
        <v>0</v>
      </c>
      <c r="T99" s="43">
        <f t="shared" si="57"/>
        <v>2149</v>
      </c>
      <c r="U99" s="44">
        <f t="shared" si="45"/>
        <v>-2149</v>
      </c>
      <c r="V99" s="45">
        <f t="shared" si="64"/>
        <v>2</v>
      </c>
      <c r="W99" s="43">
        <f t="shared" si="58"/>
        <v>0</v>
      </c>
      <c r="X99" s="43">
        <f t="shared" si="59"/>
        <v>2649</v>
      </c>
      <c r="Y99" s="44">
        <f t="shared" si="46"/>
        <v>-2649</v>
      </c>
      <c r="Z99" s="45">
        <f t="shared" si="65"/>
        <v>2</v>
      </c>
    </row>
    <row r="100" spans="2:26" x14ac:dyDescent="0.25">
      <c r="B100" s="54">
        <v>-25</v>
      </c>
      <c r="C100" s="42">
        <f t="shared" si="48"/>
        <v>0</v>
      </c>
      <c r="D100" s="43">
        <f t="shared" si="49"/>
        <v>950</v>
      </c>
      <c r="E100" s="44">
        <f t="shared" si="47"/>
        <v>-950</v>
      </c>
      <c r="F100" s="45">
        <f t="shared" si="60"/>
        <v>2</v>
      </c>
      <c r="G100" s="43">
        <f t="shared" si="50"/>
        <v>0</v>
      </c>
      <c r="H100" s="43">
        <f t="shared" si="51"/>
        <v>1250</v>
      </c>
      <c r="I100" s="44">
        <f t="shared" si="42"/>
        <v>-1250</v>
      </c>
      <c r="J100" s="43">
        <f t="shared" si="61"/>
        <v>2</v>
      </c>
      <c r="K100" s="42">
        <f t="shared" si="52"/>
        <v>0</v>
      </c>
      <c r="L100" s="43">
        <f t="shared" si="53"/>
        <v>1550</v>
      </c>
      <c r="M100" s="44">
        <f t="shared" si="43"/>
        <v>-1550</v>
      </c>
      <c r="N100" s="45">
        <f t="shared" si="62"/>
        <v>2</v>
      </c>
      <c r="O100" s="43">
        <f t="shared" si="54"/>
        <v>0</v>
      </c>
      <c r="P100" s="43">
        <f t="shared" si="55"/>
        <v>1850</v>
      </c>
      <c r="Q100" s="44">
        <f t="shared" si="44"/>
        <v>-1850</v>
      </c>
      <c r="R100" s="43">
        <f t="shared" si="63"/>
        <v>2</v>
      </c>
      <c r="S100" s="42">
        <f t="shared" si="56"/>
        <v>0</v>
      </c>
      <c r="T100" s="43">
        <f t="shared" si="57"/>
        <v>2150</v>
      </c>
      <c r="U100" s="44">
        <f t="shared" si="45"/>
        <v>-2150</v>
      </c>
      <c r="V100" s="45">
        <f t="shared" si="64"/>
        <v>2</v>
      </c>
      <c r="W100" s="43">
        <f t="shared" si="58"/>
        <v>0</v>
      </c>
      <c r="X100" s="43">
        <f t="shared" si="59"/>
        <v>2650</v>
      </c>
      <c r="Y100" s="44">
        <f t="shared" si="46"/>
        <v>-2650</v>
      </c>
      <c r="Z100" s="45">
        <f t="shared" si="65"/>
        <v>2</v>
      </c>
    </row>
    <row r="101" spans="2:26" x14ac:dyDescent="0.25">
      <c r="B101" s="54">
        <v>-25.5</v>
      </c>
      <c r="C101" s="42">
        <f t="shared" si="48"/>
        <v>0</v>
      </c>
      <c r="D101" s="43">
        <f t="shared" si="49"/>
        <v>951</v>
      </c>
      <c r="E101" s="44">
        <f t="shared" si="47"/>
        <v>-951</v>
      </c>
      <c r="F101" s="45">
        <f t="shared" si="60"/>
        <v>2</v>
      </c>
      <c r="G101" s="43">
        <f t="shared" si="50"/>
        <v>0</v>
      </c>
      <c r="H101" s="43">
        <f t="shared" si="51"/>
        <v>1251</v>
      </c>
      <c r="I101" s="44">
        <f t="shared" si="42"/>
        <v>-1251</v>
      </c>
      <c r="J101" s="43">
        <f t="shared" si="61"/>
        <v>2</v>
      </c>
      <c r="K101" s="42">
        <f t="shared" si="52"/>
        <v>0</v>
      </c>
      <c r="L101" s="43">
        <f t="shared" si="53"/>
        <v>1551</v>
      </c>
      <c r="M101" s="44">
        <f t="shared" si="43"/>
        <v>-1551</v>
      </c>
      <c r="N101" s="45">
        <f t="shared" si="62"/>
        <v>2</v>
      </c>
      <c r="O101" s="43">
        <f t="shared" si="54"/>
        <v>0</v>
      </c>
      <c r="P101" s="43">
        <f t="shared" si="55"/>
        <v>1851</v>
      </c>
      <c r="Q101" s="44">
        <f t="shared" si="44"/>
        <v>-1851</v>
      </c>
      <c r="R101" s="43">
        <f t="shared" si="63"/>
        <v>2</v>
      </c>
      <c r="S101" s="42">
        <f t="shared" si="56"/>
        <v>0</v>
      </c>
      <c r="T101" s="43">
        <f t="shared" si="57"/>
        <v>2151</v>
      </c>
      <c r="U101" s="44">
        <f t="shared" si="45"/>
        <v>-2151</v>
      </c>
      <c r="V101" s="45">
        <f t="shared" si="64"/>
        <v>2</v>
      </c>
      <c r="W101" s="43">
        <f t="shared" si="58"/>
        <v>0</v>
      </c>
      <c r="X101" s="43">
        <f t="shared" si="59"/>
        <v>2651</v>
      </c>
      <c r="Y101" s="44">
        <f t="shared" si="46"/>
        <v>-2651</v>
      </c>
      <c r="Z101" s="45">
        <f t="shared" si="65"/>
        <v>2</v>
      </c>
    </row>
    <row r="102" spans="2:26" x14ac:dyDescent="0.25">
      <c r="B102" s="54">
        <v>-26</v>
      </c>
      <c r="C102" s="42">
        <f t="shared" si="48"/>
        <v>0</v>
      </c>
      <c r="D102" s="43">
        <f t="shared" si="49"/>
        <v>952</v>
      </c>
      <c r="E102" s="44">
        <f t="shared" si="47"/>
        <v>-952</v>
      </c>
      <c r="F102" s="45">
        <f t="shared" si="60"/>
        <v>2</v>
      </c>
      <c r="G102" s="43">
        <f t="shared" si="50"/>
        <v>0</v>
      </c>
      <c r="H102" s="43">
        <f t="shared" si="51"/>
        <v>1252</v>
      </c>
      <c r="I102" s="44">
        <f t="shared" si="42"/>
        <v>-1252</v>
      </c>
      <c r="J102" s="43">
        <f t="shared" si="61"/>
        <v>2</v>
      </c>
      <c r="K102" s="42">
        <f t="shared" si="52"/>
        <v>0</v>
      </c>
      <c r="L102" s="43">
        <f t="shared" si="53"/>
        <v>1552</v>
      </c>
      <c r="M102" s="44">
        <f t="shared" si="43"/>
        <v>-1552</v>
      </c>
      <c r="N102" s="45">
        <f t="shared" si="62"/>
        <v>2</v>
      </c>
      <c r="O102" s="43">
        <f t="shared" si="54"/>
        <v>0</v>
      </c>
      <c r="P102" s="43">
        <f t="shared" si="55"/>
        <v>1852</v>
      </c>
      <c r="Q102" s="44">
        <f t="shared" si="44"/>
        <v>-1852</v>
      </c>
      <c r="R102" s="43">
        <f t="shared" si="63"/>
        <v>2</v>
      </c>
      <c r="S102" s="42">
        <f t="shared" si="56"/>
        <v>0</v>
      </c>
      <c r="T102" s="43">
        <f t="shared" si="57"/>
        <v>2152</v>
      </c>
      <c r="U102" s="44">
        <f t="shared" si="45"/>
        <v>-2152</v>
      </c>
      <c r="V102" s="45">
        <f t="shared" si="64"/>
        <v>2</v>
      </c>
      <c r="W102" s="43">
        <f t="shared" si="58"/>
        <v>0</v>
      </c>
      <c r="X102" s="43">
        <f t="shared" si="59"/>
        <v>2652</v>
      </c>
      <c r="Y102" s="44">
        <f t="shared" si="46"/>
        <v>-2652</v>
      </c>
      <c r="Z102" s="45">
        <f t="shared" si="65"/>
        <v>2</v>
      </c>
    </row>
    <row r="103" spans="2:26" x14ac:dyDescent="0.25">
      <c r="B103" s="54">
        <v>-26.5</v>
      </c>
      <c r="C103" s="42">
        <f t="shared" si="48"/>
        <v>0</v>
      </c>
      <c r="D103" s="43">
        <f t="shared" si="49"/>
        <v>953</v>
      </c>
      <c r="E103" s="44">
        <f t="shared" si="47"/>
        <v>-953</v>
      </c>
      <c r="F103" s="45">
        <f t="shared" si="60"/>
        <v>2</v>
      </c>
      <c r="G103" s="43">
        <f t="shared" si="50"/>
        <v>0</v>
      </c>
      <c r="H103" s="43">
        <f t="shared" si="51"/>
        <v>1253</v>
      </c>
      <c r="I103" s="44">
        <f t="shared" si="42"/>
        <v>-1253</v>
      </c>
      <c r="J103" s="43">
        <f t="shared" si="61"/>
        <v>2</v>
      </c>
      <c r="K103" s="42">
        <f t="shared" si="52"/>
        <v>0</v>
      </c>
      <c r="L103" s="43">
        <f t="shared" si="53"/>
        <v>1553</v>
      </c>
      <c r="M103" s="44">
        <f t="shared" si="43"/>
        <v>-1553</v>
      </c>
      <c r="N103" s="45">
        <f t="shared" si="62"/>
        <v>2</v>
      </c>
      <c r="O103" s="43">
        <f t="shared" si="54"/>
        <v>0</v>
      </c>
      <c r="P103" s="43">
        <f t="shared" si="55"/>
        <v>1853</v>
      </c>
      <c r="Q103" s="44">
        <f t="shared" si="44"/>
        <v>-1853</v>
      </c>
      <c r="R103" s="43">
        <f t="shared" si="63"/>
        <v>2</v>
      </c>
      <c r="S103" s="42">
        <f t="shared" si="56"/>
        <v>0</v>
      </c>
      <c r="T103" s="43">
        <f t="shared" si="57"/>
        <v>2153</v>
      </c>
      <c r="U103" s="44">
        <f t="shared" si="45"/>
        <v>-2153</v>
      </c>
      <c r="V103" s="45">
        <f t="shared" si="64"/>
        <v>2</v>
      </c>
      <c r="W103" s="43">
        <f t="shared" si="58"/>
        <v>0</v>
      </c>
      <c r="X103" s="43">
        <f t="shared" si="59"/>
        <v>2653</v>
      </c>
      <c r="Y103" s="44">
        <f t="shared" si="46"/>
        <v>-2653</v>
      </c>
      <c r="Z103" s="45">
        <f t="shared" si="65"/>
        <v>2</v>
      </c>
    </row>
    <row r="104" spans="2:26" x14ac:dyDescent="0.25">
      <c r="B104" s="54">
        <v>-27</v>
      </c>
      <c r="C104" s="42">
        <f t="shared" si="48"/>
        <v>0</v>
      </c>
      <c r="D104" s="43">
        <f t="shared" si="49"/>
        <v>954</v>
      </c>
      <c r="E104" s="44">
        <f t="shared" si="47"/>
        <v>-954</v>
      </c>
      <c r="F104" s="45">
        <f t="shared" si="60"/>
        <v>2</v>
      </c>
      <c r="G104" s="43">
        <f t="shared" si="50"/>
        <v>0</v>
      </c>
      <c r="H104" s="43">
        <f t="shared" si="51"/>
        <v>1254</v>
      </c>
      <c r="I104" s="44">
        <f t="shared" si="42"/>
        <v>-1254</v>
      </c>
      <c r="J104" s="43">
        <f t="shared" si="61"/>
        <v>2</v>
      </c>
      <c r="K104" s="42">
        <f t="shared" si="52"/>
        <v>0</v>
      </c>
      <c r="L104" s="43">
        <f t="shared" si="53"/>
        <v>1554</v>
      </c>
      <c r="M104" s="44">
        <f t="shared" si="43"/>
        <v>-1554</v>
      </c>
      <c r="N104" s="45">
        <f t="shared" si="62"/>
        <v>2</v>
      </c>
      <c r="O104" s="43">
        <f t="shared" si="54"/>
        <v>0</v>
      </c>
      <c r="P104" s="43">
        <f t="shared" si="55"/>
        <v>1854</v>
      </c>
      <c r="Q104" s="44">
        <f t="shared" si="44"/>
        <v>-1854</v>
      </c>
      <c r="R104" s="43">
        <f t="shared" si="63"/>
        <v>2</v>
      </c>
      <c r="S104" s="42">
        <f t="shared" si="56"/>
        <v>0</v>
      </c>
      <c r="T104" s="43">
        <f t="shared" si="57"/>
        <v>2154</v>
      </c>
      <c r="U104" s="44">
        <f t="shared" si="45"/>
        <v>-2154</v>
      </c>
      <c r="V104" s="45">
        <f t="shared" si="64"/>
        <v>2</v>
      </c>
      <c r="W104" s="43">
        <f t="shared" si="58"/>
        <v>0</v>
      </c>
      <c r="X104" s="43">
        <f t="shared" si="59"/>
        <v>2654</v>
      </c>
      <c r="Y104" s="44">
        <f t="shared" si="46"/>
        <v>-2654</v>
      </c>
      <c r="Z104" s="45">
        <f t="shared" si="65"/>
        <v>2</v>
      </c>
    </row>
    <row r="105" spans="2:26" x14ac:dyDescent="0.25">
      <c r="B105" s="54">
        <v>-27.5</v>
      </c>
      <c r="C105" s="42">
        <f t="shared" si="48"/>
        <v>0</v>
      </c>
      <c r="D105" s="43">
        <f t="shared" si="49"/>
        <v>955</v>
      </c>
      <c r="E105" s="44">
        <f t="shared" si="47"/>
        <v>-955</v>
      </c>
      <c r="F105" s="45">
        <f t="shared" si="60"/>
        <v>2</v>
      </c>
      <c r="G105" s="43">
        <f t="shared" si="50"/>
        <v>0</v>
      </c>
      <c r="H105" s="43">
        <f t="shared" si="51"/>
        <v>1255</v>
      </c>
      <c r="I105" s="44">
        <f t="shared" si="42"/>
        <v>-1255</v>
      </c>
      <c r="J105" s="43">
        <f t="shared" si="61"/>
        <v>2</v>
      </c>
      <c r="K105" s="42">
        <f t="shared" si="52"/>
        <v>0</v>
      </c>
      <c r="L105" s="43">
        <f t="shared" si="53"/>
        <v>1555</v>
      </c>
      <c r="M105" s="44">
        <f t="shared" si="43"/>
        <v>-1555</v>
      </c>
      <c r="N105" s="45">
        <f t="shared" si="62"/>
        <v>2</v>
      </c>
      <c r="O105" s="43">
        <f t="shared" si="54"/>
        <v>0</v>
      </c>
      <c r="P105" s="43">
        <f t="shared" si="55"/>
        <v>1855</v>
      </c>
      <c r="Q105" s="44">
        <f t="shared" si="44"/>
        <v>-1855</v>
      </c>
      <c r="R105" s="43">
        <f t="shared" si="63"/>
        <v>2</v>
      </c>
      <c r="S105" s="42">
        <f t="shared" si="56"/>
        <v>0</v>
      </c>
      <c r="T105" s="43">
        <f t="shared" si="57"/>
        <v>2155</v>
      </c>
      <c r="U105" s="44">
        <f t="shared" si="45"/>
        <v>-2155</v>
      </c>
      <c r="V105" s="45">
        <f t="shared" si="64"/>
        <v>2</v>
      </c>
      <c r="W105" s="43">
        <f t="shared" si="58"/>
        <v>0</v>
      </c>
      <c r="X105" s="43">
        <f t="shared" si="59"/>
        <v>2655</v>
      </c>
      <c r="Y105" s="44">
        <f t="shared" si="46"/>
        <v>-2655</v>
      </c>
      <c r="Z105" s="45">
        <f t="shared" si="65"/>
        <v>2</v>
      </c>
    </row>
    <row r="106" spans="2:26" x14ac:dyDescent="0.25">
      <c r="B106" s="54">
        <v>-28</v>
      </c>
      <c r="C106" s="42">
        <f t="shared" si="48"/>
        <v>0</v>
      </c>
      <c r="D106" s="43">
        <f t="shared" si="49"/>
        <v>956</v>
      </c>
      <c r="E106" s="44">
        <f t="shared" si="47"/>
        <v>-956</v>
      </c>
      <c r="F106" s="45">
        <f t="shared" si="60"/>
        <v>2</v>
      </c>
      <c r="G106" s="43">
        <f t="shared" si="50"/>
        <v>0</v>
      </c>
      <c r="H106" s="43">
        <f t="shared" si="51"/>
        <v>1256</v>
      </c>
      <c r="I106" s="44">
        <f t="shared" si="42"/>
        <v>-1256</v>
      </c>
      <c r="J106" s="43">
        <f t="shared" si="61"/>
        <v>2</v>
      </c>
      <c r="K106" s="42">
        <f t="shared" si="52"/>
        <v>0</v>
      </c>
      <c r="L106" s="43">
        <f t="shared" si="53"/>
        <v>1556</v>
      </c>
      <c r="M106" s="44">
        <f t="shared" si="43"/>
        <v>-1556</v>
      </c>
      <c r="N106" s="45">
        <f t="shared" si="62"/>
        <v>2</v>
      </c>
      <c r="O106" s="43">
        <f t="shared" si="54"/>
        <v>0</v>
      </c>
      <c r="P106" s="43">
        <f t="shared" si="55"/>
        <v>1856</v>
      </c>
      <c r="Q106" s="44">
        <f t="shared" si="44"/>
        <v>-1856</v>
      </c>
      <c r="R106" s="43">
        <f t="shared" si="63"/>
        <v>2</v>
      </c>
      <c r="S106" s="42">
        <f t="shared" si="56"/>
        <v>0</v>
      </c>
      <c r="T106" s="43">
        <f t="shared" si="57"/>
        <v>2156</v>
      </c>
      <c r="U106" s="44">
        <f t="shared" si="45"/>
        <v>-2156</v>
      </c>
      <c r="V106" s="45">
        <f t="shared" si="64"/>
        <v>2</v>
      </c>
      <c r="W106" s="43">
        <f t="shared" si="58"/>
        <v>0</v>
      </c>
      <c r="X106" s="43">
        <f t="shared" si="59"/>
        <v>2656</v>
      </c>
      <c r="Y106" s="44">
        <f t="shared" si="46"/>
        <v>-2656</v>
      </c>
      <c r="Z106" s="45">
        <f t="shared" si="65"/>
        <v>2</v>
      </c>
    </row>
    <row r="107" spans="2:26" x14ac:dyDescent="0.25">
      <c r="B107" s="54">
        <v>-28.5</v>
      </c>
      <c r="C107" s="42">
        <f t="shared" si="48"/>
        <v>0</v>
      </c>
      <c r="D107" s="43">
        <f t="shared" si="49"/>
        <v>957</v>
      </c>
      <c r="E107" s="44">
        <f t="shared" si="47"/>
        <v>-957</v>
      </c>
      <c r="F107" s="45">
        <f t="shared" si="60"/>
        <v>2</v>
      </c>
      <c r="G107" s="43">
        <f t="shared" si="50"/>
        <v>0</v>
      </c>
      <c r="H107" s="43">
        <f t="shared" si="51"/>
        <v>1257</v>
      </c>
      <c r="I107" s="44">
        <f t="shared" si="42"/>
        <v>-1257</v>
      </c>
      <c r="J107" s="43">
        <f t="shared" si="61"/>
        <v>2</v>
      </c>
      <c r="K107" s="42">
        <f t="shared" si="52"/>
        <v>0</v>
      </c>
      <c r="L107" s="43">
        <f t="shared" si="53"/>
        <v>1557</v>
      </c>
      <c r="M107" s="44">
        <f t="shared" si="43"/>
        <v>-1557</v>
      </c>
      <c r="N107" s="45">
        <f t="shared" si="62"/>
        <v>2</v>
      </c>
      <c r="O107" s="43">
        <f t="shared" si="54"/>
        <v>0</v>
      </c>
      <c r="P107" s="43">
        <f t="shared" si="55"/>
        <v>1857</v>
      </c>
      <c r="Q107" s="44">
        <f t="shared" si="44"/>
        <v>-1857</v>
      </c>
      <c r="R107" s="43">
        <f t="shared" si="63"/>
        <v>2</v>
      </c>
      <c r="S107" s="42">
        <f t="shared" si="56"/>
        <v>0</v>
      </c>
      <c r="T107" s="43">
        <f t="shared" si="57"/>
        <v>2157</v>
      </c>
      <c r="U107" s="44">
        <f t="shared" si="45"/>
        <v>-2157</v>
      </c>
      <c r="V107" s="45">
        <f t="shared" si="64"/>
        <v>2</v>
      </c>
      <c r="W107" s="43">
        <f t="shared" si="58"/>
        <v>0</v>
      </c>
      <c r="X107" s="43">
        <f t="shared" si="59"/>
        <v>2657</v>
      </c>
      <c r="Y107" s="44">
        <f t="shared" si="46"/>
        <v>-2657</v>
      </c>
      <c r="Z107" s="45">
        <f t="shared" si="65"/>
        <v>2</v>
      </c>
    </row>
    <row r="108" spans="2:26" x14ac:dyDescent="0.25">
      <c r="B108" s="54">
        <v>-29</v>
      </c>
      <c r="C108" s="42">
        <f t="shared" si="48"/>
        <v>0</v>
      </c>
      <c r="D108" s="43">
        <f t="shared" si="49"/>
        <v>958</v>
      </c>
      <c r="E108" s="44">
        <f t="shared" si="47"/>
        <v>-958</v>
      </c>
      <c r="F108" s="45">
        <f t="shared" si="60"/>
        <v>2</v>
      </c>
      <c r="G108" s="43">
        <f t="shared" si="50"/>
        <v>0</v>
      </c>
      <c r="H108" s="43">
        <f t="shared" si="51"/>
        <v>1258</v>
      </c>
      <c r="I108" s="44">
        <f t="shared" si="42"/>
        <v>-1258</v>
      </c>
      <c r="J108" s="43">
        <f t="shared" si="61"/>
        <v>2</v>
      </c>
      <c r="K108" s="42">
        <f t="shared" si="52"/>
        <v>0</v>
      </c>
      <c r="L108" s="43">
        <f t="shared" si="53"/>
        <v>1558</v>
      </c>
      <c r="M108" s="44">
        <f t="shared" si="43"/>
        <v>-1558</v>
      </c>
      <c r="N108" s="45">
        <f t="shared" si="62"/>
        <v>2</v>
      </c>
      <c r="O108" s="43">
        <f t="shared" si="54"/>
        <v>0</v>
      </c>
      <c r="P108" s="43">
        <f t="shared" si="55"/>
        <v>1858</v>
      </c>
      <c r="Q108" s="44">
        <f t="shared" si="44"/>
        <v>-1858</v>
      </c>
      <c r="R108" s="43">
        <f t="shared" si="63"/>
        <v>2</v>
      </c>
      <c r="S108" s="42">
        <f t="shared" si="56"/>
        <v>0</v>
      </c>
      <c r="T108" s="43">
        <f t="shared" si="57"/>
        <v>2158</v>
      </c>
      <c r="U108" s="44">
        <f t="shared" si="45"/>
        <v>-2158</v>
      </c>
      <c r="V108" s="45">
        <f t="shared" si="64"/>
        <v>2</v>
      </c>
      <c r="W108" s="43">
        <f t="shared" si="58"/>
        <v>0</v>
      </c>
      <c r="X108" s="43">
        <f t="shared" si="59"/>
        <v>2658</v>
      </c>
      <c r="Y108" s="44">
        <f t="shared" si="46"/>
        <v>-2658</v>
      </c>
      <c r="Z108" s="45">
        <f t="shared" si="65"/>
        <v>2</v>
      </c>
    </row>
    <row r="109" spans="2:26" x14ac:dyDescent="0.25">
      <c r="B109" s="54">
        <v>-29.5</v>
      </c>
      <c r="C109" s="42">
        <f t="shared" si="48"/>
        <v>0</v>
      </c>
      <c r="D109" s="43">
        <f t="shared" si="49"/>
        <v>959</v>
      </c>
      <c r="E109" s="44">
        <f t="shared" si="47"/>
        <v>-959</v>
      </c>
      <c r="F109" s="45">
        <f t="shared" si="60"/>
        <v>2</v>
      </c>
      <c r="G109" s="43">
        <f t="shared" si="50"/>
        <v>0</v>
      </c>
      <c r="H109" s="43">
        <f t="shared" si="51"/>
        <v>1259</v>
      </c>
      <c r="I109" s="44">
        <f t="shared" si="42"/>
        <v>-1259</v>
      </c>
      <c r="J109" s="43">
        <f t="shared" si="61"/>
        <v>2</v>
      </c>
      <c r="K109" s="42">
        <f t="shared" si="52"/>
        <v>0</v>
      </c>
      <c r="L109" s="43">
        <f t="shared" si="53"/>
        <v>1559</v>
      </c>
      <c r="M109" s="44">
        <f t="shared" si="43"/>
        <v>-1559</v>
      </c>
      <c r="N109" s="45">
        <f t="shared" si="62"/>
        <v>2</v>
      </c>
      <c r="O109" s="43">
        <f t="shared" si="54"/>
        <v>0</v>
      </c>
      <c r="P109" s="43">
        <f t="shared" si="55"/>
        <v>1859</v>
      </c>
      <c r="Q109" s="44">
        <f t="shared" si="44"/>
        <v>-1859</v>
      </c>
      <c r="R109" s="43">
        <f t="shared" si="63"/>
        <v>2</v>
      </c>
      <c r="S109" s="42">
        <f t="shared" si="56"/>
        <v>0</v>
      </c>
      <c r="T109" s="43">
        <f t="shared" si="57"/>
        <v>2159</v>
      </c>
      <c r="U109" s="44">
        <f t="shared" si="45"/>
        <v>-2159</v>
      </c>
      <c r="V109" s="45">
        <f t="shared" si="64"/>
        <v>2</v>
      </c>
      <c r="W109" s="43">
        <f t="shared" si="58"/>
        <v>0</v>
      </c>
      <c r="X109" s="43">
        <f t="shared" si="59"/>
        <v>2659</v>
      </c>
      <c r="Y109" s="44">
        <f t="shared" si="46"/>
        <v>-2659</v>
      </c>
      <c r="Z109" s="45">
        <f t="shared" si="65"/>
        <v>2</v>
      </c>
    </row>
    <row r="110" spans="2:26" ht="15.75" thickBot="1" x14ac:dyDescent="0.3">
      <c r="B110" s="55">
        <v>-30</v>
      </c>
      <c r="C110" s="46">
        <f t="shared" si="48"/>
        <v>0</v>
      </c>
      <c r="D110" s="47">
        <f t="shared" si="49"/>
        <v>960</v>
      </c>
      <c r="E110" s="48">
        <f t="shared" si="47"/>
        <v>-960</v>
      </c>
      <c r="F110" s="49"/>
      <c r="G110" s="47">
        <f t="shared" si="50"/>
        <v>0</v>
      </c>
      <c r="H110" s="47">
        <f t="shared" si="51"/>
        <v>1260</v>
      </c>
      <c r="I110" s="48">
        <f t="shared" si="42"/>
        <v>-1260</v>
      </c>
      <c r="J110" s="47"/>
      <c r="K110" s="46">
        <f t="shared" si="52"/>
        <v>0</v>
      </c>
      <c r="L110" s="47">
        <f t="shared" si="53"/>
        <v>1560</v>
      </c>
      <c r="M110" s="48">
        <f t="shared" si="43"/>
        <v>-1560</v>
      </c>
      <c r="N110" s="49"/>
      <c r="O110" s="47">
        <f t="shared" si="54"/>
        <v>0</v>
      </c>
      <c r="P110" s="47">
        <f t="shared" si="55"/>
        <v>1860</v>
      </c>
      <c r="Q110" s="48">
        <f t="shared" si="44"/>
        <v>-1860</v>
      </c>
      <c r="R110" s="47"/>
      <c r="S110" s="46">
        <f t="shared" si="56"/>
        <v>0</v>
      </c>
      <c r="T110" s="47">
        <f t="shared" si="57"/>
        <v>2160</v>
      </c>
      <c r="U110" s="48">
        <f t="shared" si="45"/>
        <v>-2160</v>
      </c>
      <c r="V110" s="49"/>
      <c r="W110" s="47">
        <f t="shared" si="58"/>
        <v>0</v>
      </c>
      <c r="X110" s="47">
        <f t="shared" si="59"/>
        <v>2660</v>
      </c>
      <c r="Y110" s="48">
        <f t="shared" si="46"/>
        <v>-2660</v>
      </c>
      <c r="Z110" s="49">
        <f>(Y109-Y112)/($B109-$B112)</f>
        <v>90.13559322033899</v>
      </c>
    </row>
    <row r="112" spans="2:26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</sheetData>
  <mergeCells count="33">
    <mergeCell ref="A25:A26"/>
    <mergeCell ref="C20:F20"/>
    <mergeCell ref="C21:F21"/>
    <mergeCell ref="C22:F22"/>
    <mergeCell ref="C23:F23"/>
    <mergeCell ref="C25:F25"/>
    <mergeCell ref="C26:F26"/>
    <mergeCell ref="A20:A23"/>
    <mergeCell ref="S23:V23"/>
    <mergeCell ref="G20:J20"/>
    <mergeCell ref="G21:J21"/>
    <mergeCell ref="G22:J22"/>
    <mergeCell ref="G23:J23"/>
    <mergeCell ref="K20:N20"/>
    <mergeCell ref="K21:N21"/>
    <mergeCell ref="K22:N22"/>
    <mergeCell ref="K23:N23"/>
    <mergeCell ref="G25:J25"/>
    <mergeCell ref="K25:N25"/>
    <mergeCell ref="O25:R25"/>
    <mergeCell ref="W25:Z25"/>
    <mergeCell ref="W20:Z20"/>
    <mergeCell ref="W21:Z21"/>
    <mergeCell ref="W22:Z22"/>
    <mergeCell ref="W23:Z23"/>
    <mergeCell ref="S25:V25"/>
    <mergeCell ref="O20:R20"/>
    <mergeCell ref="O21:R21"/>
    <mergeCell ref="O22:R22"/>
    <mergeCell ref="O23:R23"/>
    <mergeCell ref="S20:V20"/>
    <mergeCell ref="S21:V21"/>
    <mergeCell ref="S22:V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Q2.1 Identification expérimenta</vt:lpstr>
      <vt:lpstr>Q2.2 Choix pécharge rigide</vt:lpstr>
      <vt:lpstr>Q3.2 Choix précharge élastique</vt:lpstr>
      <vt:lpstr>gamma</vt:lpstr>
      <vt:lpstr>K</vt:lpstr>
      <vt:lpstr>Kp</vt:lpstr>
    </vt:vector>
  </TitlesOfParts>
  <Company>IRCCyN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DN</cp:lastModifiedBy>
  <dcterms:created xsi:type="dcterms:W3CDTF">2012-10-19T13:34:06Z</dcterms:created>
  <dcterms:modified xsi:type="dcterms:W3CDTF">2014-04-25T08:03:39Z</dcterms:modified>
</cp:coreProperties>
</file>