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roprietaire\Documents\BTS Bâtiment 2024\GT9 Sept25\"/>
    </mc:Choice>
  </mc:AlternateContent>
  <xr:revisionPtr revIDLastSave="0" documentId="13_ncr:1_{320FF48C-8F42-493C-A948-24ECA471A8DE}" xr6:coauthVersionLast="47" xr6:coauthVersionMax="47" xr10:uidLastSave="{00000000-0000-0000-0000-000000000000}"/>
  <bookViews>
    <workbookView xWindow="-98" yWindow="-98" windowWidth="20715" windowHeight="13515" activeTab="3" xr2:uid="{00000000-000D-0000-FFFF-FFFF00000000}"/>
  </bookViews>
  <sheets>
    <sheet name="DEBUT" sheetId="1" r:id="rId1"/>
    <sheet name="CCF1" sheetId="2" r:id="rId2"/>
    <sheet name="CCF2" sheetId="3" r:id="rId3"/>
    <sheet name="Evaluation E7" sheetId="4" r:id="rId4"/>
  </sheets>
  <definedNames>
    <definedName name="Z_13CAE99E_1326_41E6_A214_B3512518385D_.wvu.Cols" localSheetId="1" hidden="1">'CCF1'!#REF!,'CCF1'!#REF!,'CCF1'!#REF!</definedName>
    <definedName name="Z_13CAE99E_1326_41E6_A214_B3512518385D_.wvu.Cols" localSheetId="2" hidden="1">'CCF2'!#REF!,'CCF2'!#REF!,'CCF2'!#REF!</definedName>
    <definedName name="Z_13CAE99E_1326_41E6_A214_B3512518385D_.wvu.Cols" localSheetId="3" hidden="1">'Evaluation E7'!#REF!,'Evaluation E7'!#REF!,'Evaluation E7'!#REF!</definedName>
    <definedName name="Z_13CAE99E_1326_41E6_A214_B3512518385D_.wvu.PrintArea" localSheetId="1" hidden="1">'CCF1'!$A$6:$M$37</definedName>
    <definedName name="Z_13CAE99E_1326_41E6_A214_B3512518385D_.wvu.PrintArea" localSheetId="2" hidden="1">'CCF2'!$A$5:$M$35</definedName>
    <definedName name="Z_13CAE99E_1326_41E6_A214_B3512518385D_.wvu.PrintArea" localSheetId="3" hidden="1">'Evaluation E7'!$A$5:$N$32</definedName>
    <definedName name="Z_3BB7A45E_33AA_4D17_9C38_AD9C4BD31B32_.wvu.Cols" localSheetId="3" hidden="1">'Evaluation E7'!$B:$B,'Evaluation E7'!#REF!,'Evaluation E7'!#REF!,'Evaluation E7'!#REF!</definedName>
    <definedName name="Z_3BB7A45E_33AA_4D17_9C38_AD9C4BD31B32_.wvu.PrintArea" localSheetId="3" hidden="1">'Evaluation E7'!$A$5:$N$32</definedName>
    <definedName name="Z_58D11F85_1728_46EC_8846_1A90263BE3AD_.wvu.Cols" localSheetId="3" hidden="1">'Evaluation E7'!$B:$B,'Evaluation E7'!#REF!</definedName>
    <definedName name="Z_58D11F85_1728_46EC_8846_1A90263BE3AD_.wvu.PrintArea" localSheetId="3" hidden="1">'Evaluation E7'!$A$5:$N$32</definedName>
    <definedName name="Z_E226B775_EFC5_4E9C_AC92_7B73BDED665D_.wvu.Cols" localSheetId="1" hidden="1">'CCF1'!#REF!,'CCF1'!#REF!,'CCF1'!#REF!</definedName>
    <definedName name="Z_E226B775_EFC5_4E9C_AC92_7B73BDED665D_.wvu.Cols" localSheetId="2" hidden="1">'CCF2'!#REF!,'CCF2'!#REF!,'CCF2'!#REF!</definedName>
    <definedName name="Z_E226B775_EFC5_4E9C_AC92_7B73BDED665D_.wvu.PrintArea" localSheetId="1" hidden="1">'CCF1'!$A$6:$M$37</definedName>
    <definedName name="Z_E226B775_EFC5_4E9C_AC92_7B73BDED665D_.wvu.PrintArea" localSheetId="2" hidden="1">'CCF2'!$A$5:$M$35</definedName>
    <definedName name="Z_E485D932_A549_451D_B0E8_F5A39FB3380B_.wvu.Cols" localSheetId="1" hidden="1">'CCF1'!#REF!,'CCF1'!#REF!</definedName>
    <definedName name="Z_E485D932_A549_451D_B0E8_F5A39FB3380B_.wvu.Cols" localSheetId="2" hidden="1">'CCF2'!#REF!,'CCF2'!#REF!</definedName>
    <definedName name="Z_E485D932_A549_451D_B0E8_F5A39FB3380B_.wvu.PrintArea" localSheetId="1" hidden="1">'CCF1'!$A$6:$M$37</definedName>
    <definedName name="Z_E485D932_A549_451D_B0E8_F5A39FB3380B_.wvu.PrintArea" localSheetId="2" hidden="1">'CCF2'!$A$5:$M$35</definedName>
    <definedName name="_xlnm.Print_Area" localSheetId="1">'CCF1'!$A$6:$M$37</definedName>
    <definedName name="_xlnm.Print_Area" localSheetId="2">'CCF2'!$A$5:$M$35</definedName>
    <definedName name="_xlnm.Print_Area" localSheetId="3">'Evaluation E7'!$A$5:$N$32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4" l="1"/>
  <c r="E3" i="4"/>
  <c r="E4" i="4"/>
  <c r="E5" i="4"/>
  <c r="M1" i="4"/>
  <c r="E1" i="4"/>
  <c r="D5" i="3"/>
  <c r="D4" i="3"/>
  <c r="D3" i="3"/>
  <c r="D2" i="3"/>
  <c r="J1" i="3"/>
  <c r="D1" i="3"/>
  <c r="J1" i="2"/>
  <c r="D2" i="2"/>
  <c r="D3" i="2"/>
  <c r="D4" i="2"/>
  <c r="D5" i="2"/>
  <c r="D1" i="2"/>
  <c r="G22" i="4"/>
  <c r="G19" i="4" s="1"/>
  <c r="E22" i="4"/>
  <c r="J21" i="4"/>
  <c r="J19" i="4" s="1"/>
  <c r="E21" i="4"/>
  <c r="J20" i="4"/>
  <c r="E20" i="4"/>
  <c r="G18" i="4"/>
  <c r="E18" i="4"/>
  <c r="G17" i="4"/>
  <c r="E17" i="4"/>
  <c r="N17" i="4" s="1"/>
  <c r="J16" i="4"/>
  <c r="J15" i="4" s="1"/>
  <c r="E16" i="4"/>
  <c r="L14" i="4"/>
  <c r="J14" i="4"/>
  <c r="E14" i="4"/>
  <c r="N14" i="4" s="1"/>
  <c r="G13" i="4"/>
  <c r="E13" i="4"/>
  <c r="G12" i="4"/>
  <c r="E12" i="4"/>
  <c r="J11" i="4"/>
  <c r="E11" i="4"/>
  <c r="G10" i="4"/>
  <c r="E10" i="4"/>
  <c r="G9" i="4"/>
  <c r="E9" i="4"/>
  <c r="J8" i="4"/>
  <c r="E8" i="4"/>
  <c r="K1" i="4"/>
  <c r="K22" i="3"/>
  <c r="K20" i="3"/>
  <c r="G20" i="3" s="1"/>
  <c r="H18" i="3"/>
  <c r="K17" i="3"/>
  <c r="G17" i="3" s="1"/>
  <c r="H15" i="3"/>
  <c r="K14" i="3"/>
  <c r="G14" i="3" s="1"/>
  <c r="J13" i="3"/>
  <c r="K12" i="3"/>
  <c r="G12" i="3" s="1"/>
  <c r="K10" i="3"/>
  <c r="L10" i="3" s="1"/>
  <c r="H8" i="3"/>
  <c r="K24" i="2"/>
  <c r="G24" i="2" s="1"/>
  <c r="H22" i="2"/>
  <c r="K21" i="2"/>
  <c r="L21" i="2" s="1"/>
  <c r="K19" i="2"/>
  <c r="L19" i="2" s="1"/>
  <c r="J18" i="2"/>
  <c r="I17" i="4" s="1"/>
  <c r="H17" i="2"/>
  <c r="K16" i="2"/>
  <c r="L16" i="2" s="1"/>
  <c r="K14" i="2"/>
  <c r="G14" i="2" s="1"/>
  <c r="K12" i="2"/>
  <c r="G12" i="2" s="1"/>
  <c r="K10" i="2"/>
  <c r="L10" i="2" s="1"/>
  <c r="H8" i="2"/>
  <c r="G25" i="3" l="1"/>
  <c r="J7" i="4"/>
  <c r="J23" i="4"/>
  <c r="H7" i="3"/>
  <c r="G21" i="2"/>
  <c r="G16" i="2"/>
  <c r="H7" i="2"/>
  <c r="G7" i="4"/>
  <c r="L12" i="2"/>
  <c r="G19" i="2"/>
  <c r="G15" i="4"/>
  <c r="G10" i="2"/>
  <c r="L17" i="2"/>
  <c r="I20" i="2" s="1"/>
  <c r="L20" i="3"/>
  <c r="L12" i="3"/>
  <c r="L14" i="2"/>
  <c r="G10" i="3"/>
  <c r="G6" i="3" s="1"/>
  <c r="G22" i="3"/>
  <c r="L24" i="2"/>
  <c r="L14" i="3"/>
  <c r="L17" i="3"/>
  <c r="G27" i="2"/>
  <c r="L22" i="3"/>
  <c r="L8" i="2" l="1"/>
  <c r="I9" i="2" s="1"/>
  <c r="G6" i="2"/>
  <c r="G23" i="4"/>
  <c r="J9" i="2"/>
  <c r="H9" i="4"/>
  <c r="H18" i="4"/>
  <c r="M18" i="4" s="1"/>
  <c r="J20" i="2"/>
  <c r="I11" i="2"/>
  <c r="I15" i="2"/>
  <c r="I13" i="2"/>
  <c r="L15" i="3"/>
  <c r="I16" i="3" s="1"/>
  <c r="L18" i="3"/>
  <c r="I21" i="3" s="1"/>
  <c r="L8" i="3"/>
  <c r="I9" i="3" s="1"/>
  <c r="L22" i="2"/>
  <c r="I23" i="2" s="1"/>
  <c r="I18" i="2"/>
  <c r="I11" i="3" l="1"/>
  <c r="K11" i="4" s="1"/>
  <c r="M11" i="4" s="1"/>
  <c r="I13" i="3"/>
  <c r="K14" i="4" s="1"/>
  <c r="M14" i="4" s="1"/>
  <c r="H22" i="4"/>
  <c r="J23" i="2"/>
  <c r="I22" i="2"/>
  <c r="K21" i="4"/>
  <c r="M21" i="4" s="1"/>
  <c r="J21" i="3"/>
  <c r="L21" i="4" s="1"/>
  <c r="N21" i="4" s="1"/>
  <c r="K16" i="4"/>
  <c r="J16" i="3"/>
  <c r="I15" i="3"/>
  <c r="I19" i="3"/>
  <c r="I18" i="4"/>
  <c r="J17" i="2"/>
  <c r="J11" i="2"/>
  <c r="I10" i="4" s="1"/>
  <c r="N10" i="4" s="1"/>
  <c r="H10" i="4"/>
  <c r="M10" i="4" s="1"/>
  <c r="H17" i="4"/>
  <c r="I17" i="2"/>
  <c r="I9" i="4"/>
  <c r="M9" i="4"/>
  <c r="H12" i="4"/>
  <c r="M12" i="4" s="1"/>
  <c r="J13" i="2"/>
  <c r="I12" i="4" s="1"/>
  <c r="N12" i="4" s="1"/>
  <c r="K8" i="4"/>
  <c r="J9" i="3"/>
  <c r="J15" i="2"/>
  <c r="I13" i="4" s="1"/>
  <c r="N13" i="4" s="1"/>
  <c r="H13" i="4"/>
  <c r="M13" i="4" s="1"/>
  <c r="I8" i="2"/>
  <c r="J11" i="3" l="1"/>
  <c r="L11" i="4" s="1"/>
  <c r="N11" i="4" s="1"/>
  <c r="I8" i="3"/>
  <c r="L8" i="4"/>
  <c r="J8" i="3"/>
  <c r="I24" i="3" s="1"/>
  <c r="I22" i="4"/>
  <c r="J22" i="2"/>
  <c r="J19" i="3"/>
  <c r="I18" i="3"/>
  <c r="I7" i="3" s="1"/>
  <c r="K20" i="4"/>
  <c r="H19" i="4"/>
  <c r="M22" i="4"/>
  <c r="M8" i="4"/>
  <c r="M7" i="4" s="1"/>
  <c r="K7" i="4"/>
  <c r="M17" i="4"/>
  <c r="H15" i="4"/>
  <c r="M16" i="4"/>
  <c r="M15" i="4" s="1"/>
  <c r="K15" i="4"/>
  <c r="H7" i="4"/>
  <c r="I7" i="4"/>
  <c r="N9" i="4"/>
  <c r="I15" i="4"/>
  <c r="N18" i="4"/>
  <c r="L16" i="4"/>
  <c r="J15" i="3"/>
  <c r="I7" i="2"/>
  <c r="J8" i="2"/>
  <c r="H23" i="4" l="1"/>
  <c r="N16" i="4"/>
  <c r="N15" i="4" s="1"/>
  <c r="L15" i="4"/>
  <c r="I26" i="2"/>
  <c r="L7" i="4"/>
  <c r="N8" i="4"/>
  <c r="N7" i="4" s="1"/>
  <c r="M20" i="4"/>
  <c r="M19" i="4" s="1"/>
  <c r="M23" i="4" s="1"/>
  <c r="K19" i="4"/>
  <c r="K23" i="4" s="1"/>
  <c r="J18" i="3"/>
  <c r="L20" i="4"/>
  <c r="I19" i="4"/>
  <c r="I23" i="4" s="1"/>
  <c r="N22" i="4"/>
  <c r="N20" i="4" l="1"/>
  <c r="N19" i="4" s="1"/>
  <c r="N24" i="4" s="1"/>
  <c r="L19" i="4"/>
  <c r="L23" i="4" s="1"/>
</calcChain>
</file>

<file path=xl/sharedStrings.xml><?xml version="1.0" encoding="utf-8"?>
<sst xmlns="http://schemas.openxmlformats.org/spreadsheetml/2006/main" count="246" uniqueCount="150">
  <si>
    <t xml:space="preserve">CCF1 </t>
  </si>
  <si>
    <t>SCOLAIRE</t>
  </si>
  <si>
    <t>Lors de la prise de contact réalisée dans les 2 premières semaines de stage, le formateur s'assure que le tuteur en entreprise a pris connaissance des exigences des 2 situations de CCF.</t>
  </si>
  <si>
    <t>Cette note, comme toute note de CCF, ne doit pas être communiquée à l'étudiant.</t>
  </si>
  <si>
    <t>APPRENTISSAGE</t>
  </si>
  <si>
    <t>CCF2</t>
  </si>
  <si>
    <t>Notation finale</t>
  </si>
  <si>
    <t>À la fin de la soutenance, la feuille nommée "Evaluation E7" doit être imprimée et signée. Cette feuille permettra de saisir la note sur le bordereau de notation. Cette feuille devra être archivée par le centre d'examen. Elle pourra être sollicitée par le Président de jury.</t>
  </si>
  <si>
    <r>
      <t xml:space="preserve">BTS BÂTIMENT
E7 -Suivi et encadrement de chantier
</t>
    </r>
    <r>
      <rPr>
        <b/>
        <sz val="14"/>
        <color theme="1"/>
        <rFont val="Arial"/>
      </rPr>
      <t>Fiche d'évaluation - CCF n°1 
Evaluation conjointe Tuteur / Formateur</t>
    </r>
  </si>
  <si>
    <t>Compétences évaluées</t>
  </si>
  <si>
    <t>EVALUE</t>
  </si>
  <si>
    <t>Poids théorique</t>
  </si>
  <si>
    <t>Poids            réel</t>
  </si>
  <si>
    <t>Nombre de points sur 20</t>
  </si>
  <si>
    <t>Ctrl</t>
  </si>
  <si>
    <t>Poids si croitères non évalués</t>
  </si>
  <si>
    <t>ELEMENTS DE QUESTIONNEMENT</t>
  </si>
  <si>
    <t>C11 : Assurer le suivi de l'opération</t>
  </si>
  <si>
    <t>La participation à une réunion est effective et un compte rendu est rédigé.</t>
  </si>
  <si>
    <t>Obligatoire</t>
  </si>
  <si>
    <t>Réalise le compte rendu sous la supervision de son tuteur.</t>
  </si>
  <si>
    <t>Rédige le compte rendu en complète autonomie.</t>
  </si>
  <si>
    <t>x</t>
  </si>
  <si>
    <t>Les situations d’avancement de travaux sont analysées.</t>
  </si>
  <si>
    <t>OUI</t>
  </si>
  <si>
    <t>Observe son tuteur dans l'évaluation des situations d'avancement.</t>
  </si>
  <si>
    <t>Assiste son tuteur dans l'évaluation des situations d'avancement.</t>
  </si>
  <si>
    <t>Etablit les situations sous le contrôle de son tuteur.</t>
  </si>
  <si>
    <t>Etablit les situations d'avancement en autonomie.</t>
  </si>
  <si>
    <t>La procédure de suivi des coûts du chantier est analysé.</t>
  </si>
  <si>
    <t>Observe son tuteur dans le suivi des coûts du chantier.</t>
  </si>
  <si>
    <t>Assiste son tuteur dans le suivi des coûts.</t>
  </si>
  <si>
    <t>Etablit le suivi sous le contrôle de son tuteur</t>
  </si>
  <si>
    <t>Les écarts entre le prévisionnel et le réel sont analysés et des actions correctives sont proposées le cas échéant.</t>
  </si>
  <si>
    <t>Observe les analyses de son tuteur.</t>
  </si>
  <si>
    <t>Assiste son tuteur dans l'analyse et la mise en œuvre des actions correctives.</t>
  </si>
  <si>
    <t>Propose les actions correctives.</t>
  </si>
  <si>
    <t>Assure le suivi des actions correctives.</t>
  </si>
  <si>
    <t>C12 : Participer au management d'une équipe</t>
  </si>
  <si>
    <r>
      <t>La communication orale et écrite en entreprise est adaptée à la situation et à l’interlocuteur.</t>
    </r>
    <r>
      <rPr>
        <sz val="9"/>
        <color theme="1"/>
        <rFont val="Arial"/>
      </rPr>
      <t xml:space="preserve">
- Le contenu de la communication est adapté au contexte et à l’interlocuteur (arguments, éléments de langage…) ;
- Les moyens de communication sont appropriés au contexte (non digital, digital, écrit, oral) ;
- Les communications sont préparées ;
- Une consigne de réalisation d’une tâche est transmise et explicitée à partir de la lecture de plans ;
- Les éventuels aléas sont analysés et signalés à la hiérarchie ;
- Les arguments des interlocuteurs sont pris en compte ;
- Les comptes rendus formels et informels sont assurés à l’écrit ou à l’oral et conformes aux attendus (type d’information, clarté, concision) ;
- La posture de représentant de l’entreprise est adaptée aux différents contextes (visuel, attitude…).</t>
    </r>
  </si>
  <si>
    <t>NON</t>
  </si>
  <si>
    <t>La communication est hésitante, manque de spontanéité et d'assurance.</t>
  </si>
  <si>
    <t>La communication est correctement formalisée mais des informations sont ommises.</t>
  </si>
  <si>
    <t xml:space="preserve">La communication avec des interlocuteurs internes ou extérieurs est assurée sans supervision.  </t>
  </si>
  <si>
    <r>
      <t>La collaboration et l’encadrement de la réalisation des projets sont observés et analysés via les éléments suivants :</t>
    </r>
    <r>
      <rPr>
        <sz val="9"/>
        <color theme="1"/>
        <rFont val="Arial"/>
      </rPr>
      <t xml:space="preserve">
- Les consignes données par le responsable hiérarchique à ses équipes ;
- L’animation de l’équipe ;
- Les règles de travail de l’entreprise et du chantier (procédures, ressources humaines, accords, rappels, droit du travail) ;
- Les imprévus, difficultés ou conflits éventuels au sein de l’équipe.</t>
    </r>
  </si>
  <si>
    <t>Observe les échanges sans prise d'initiative.</t>
  </si>
  <si>
    <t>Participe à l'organisation courante des travaux des équipes.</t>
  </si>
  <si>
    <t>Assure la transmission de consignes et l'organisation du travail d'une équipe.</t>
  </si>
  <si>
    <t>Réalise des actvités de contrôle, de formation et gère les conflits.</t>
  </si>
  <si>
    <t>C13 : Participer à la mise en œuvre des mesures de sécurité des personnes et des biens, des mesures environnementales et de la démarche qualité</t>
  </si>
  <si>
    <r>
      <t>Le processus management qualité de l’entreprise est analysé sur le chantier via :</t>
    </r>
    <r>
      <rPr>
        <sz val="9"/>
        <color theme="1"/>
        <rFont val="Arial"/>
      </rPr>
      <t xml:space="preserve">
- Le plan d’assurance qualité de l’entreprise (points d’arrêt, points de contrôle, mesures de reprise, gestion des non-conformités...) s’il est formalisé ;
- Le contrôle des ouvrages tout au long du projet avec la production d’une fiche d’autocontrôle en lien avec les normes et réglementations en vigueur ;
- Les données du projet (plannings, plans, bons de livraison…) suivies et mises à jour ;
- Les résultats consignés et réalisés.</t>
    </r>
  </si>
  <si>
    <t>Analyse les resultats sous la surpervision des son tuteur.</t>
  </si>
  <si>
    <t>Réalise les opérations de management de la qualité en autonmie.</t>
  </si>
  <si>
    <t>ATTENTION, si le symbole ◄ apparait dans cette colonne, l'évaluation est mal renseignée sur la ligne</t>
  </si>
  <si>
    <t>Note brute obtenue par calcul automatique :</t>
  </si>
  <si>
    <t>/20</t>
  </si>
  <si>
    <t>Si le terme "INCORRECT" apparaît c'est que toutes les compétences n'ont pas été évaluées et renseignées.</t>
  </si>
  <si>
    <t>Chaque compétence doit être évaluée au minimum par un critère.</t>
  </si>
  <si>
    <t>Appréciation globale</t>
  </si>
  <si>
    <t xml:space="preserve">Préciser les principaux thèmes de questionnement et les observations factuelles du jury sur la prestation du candidat qui justifient la note.	  </t>
  </si>
  <si>
    <t>Noms des Evaluateurs</t>
  </si>
  <si>
    <t>Signatures</t>
  </si>
  <si>
    <t xml:space="preserve">Date </t>
  </si>
  <si>
    <t>Seules les cases en jaune sont à compléter</t>
  </si>
  <si>
    <r>
      <t xml:space="preserve">BTS BÂTIMENT
E7 -Suivi et encadrement de chantier
</t>
    </r>
    <r>
      <rPr>
        <b/>
        <sz val="14"/>
        <color theme="1"/>
        <rFont val="Arial"/>
      </rPr>
      <t>Fiche d'évaluation - CCF n°2 
Soutenance orale du rapport de stage</t>
    </r>
  </si>
  <si>
    <t>La gestion des plannings est suivie, analysée, et des ajustements sont proposés si besoin.</t>
  </si>
  <si>
    <t>Un planning est présenté sans analyse.</t>
  </si>
  <si>
    <t>Un planning est présenté ainsi que les outils de suivi de l'avancement mais l'analyse est sommaire.</t>
  </si>
  <si>
    <t>L'analyse des écarts sur quelques tâches est réalisée mais les enjeux mal cernés.</t>
  </si>
  <si>
    <t>Les ajustements effectués par le tuetur sont compris, analysés et des solutions alternatives proposées.</t>
  </si>
  <si>
    <t>Un relevé de cadence et de consommations est réalisé sur la production d’un ouvrage.</t>
  </si>
  <si>
    <t>Quelques paramètres influents ont été relevés et présentés.</t>
  </si>
  <si>
    <t>Les circonsatnces des relevés sont analysées pour justifier les écarts.</t>
  </si>
  <si>
    <t>La réception des ouvrages est préparée et formalisée dans une fiche.</t>
  </si>
  <si>
    <t>Les procédures de contrôle sont identifiées.</t>
  </si>
  <si>
    <t>Les tolérances sont identifiées.</t>
  </si>
  <si>
    <t>Les conséquences techniques et administratives de la réception sont présentées.</t>
  </si>
  <si>
    <r>
      <t>Des activités de management observées au cours du projet sont analysées et présentées dans le rapport d’activités.</t>
    </r>
    <r>
      <rPr>
        <sz val="9"/>
        <color theme="1"/>
        <rFont val="Arial"/>
      </rPr>
      <t xml:space="preserve">
- L’accueil ((livret et fiche d’accueil) et la formation au poste de travail (circulation, travail à réaliser et comment s’en protéger) sont analysés;
- L’information, la formation des équipes (quart d’heure sécurité, nutrition, éveil musculaire, postures…) sont analysés ;
- Les différents intervenants sont identifiés et leur rôle est explicité ;
- La présentation du projet et des travaux confiés à l’équipe est décrite ;
- Les interfaces avec les autres corps d’état sont explicitées ;
- La coactivité est analysée ;
- La mutualisation des moyens est analysée ;
- Une phase technique opérée en responsabilité est décrite.</t>
    </r>
  </si>
  <si>
    <t xml:space="preserve">La présentation reste descriptive ou présente une analyse simpliste. </t>
  </si>
  <si>
    <t>L'analyse des relations est stéréotypée et partielle.</t>
  </si>
  <si>
    <t>L'analyse de la situation est correcte mais le contexte global n'est pas pris en compte.</t>
  </si>
  <si>
    <t>L'analyse est fine et des réactions alternatives sont proposées.</t>
  </si>
  <si>
    <r>
      <t>La prévention des risques pour la santé et la sécurité sur le chantier est analysée via les points suivants :</t>
    </r>
    <r>
      <rPr>
        <sz val="9"/>
        <color theme="1"/>
        <rFont val="Arial"/>
      </rPr>
      <t xml:space="preserve">
- Les documents réglementaires, les moyens de prévention et de protection de la santé (habilitations, certifications, CACES, autorisations…) ;
- Les situations à risques ;
- Les moyens de prévention prévus et adaptés en continu au site ;
- La gestion des situations d’urgence, des incidents, des presqu’accidents ;
- Les consignes de vérification, d’utilisation et de guidage des matériels et outils ;
- La vérification générale périodique (VGP) et le contrôle des équipements (consignation, réserve) ;
- Les marquages, la signalisation de chantier et les protections maintenus en état et adaptés à l’avancement du chantier ;
- Les travaux réalisés et stabilisés et le cas échéant maintenus en état.</t>
    </r>
  </si>
  <si>
    <t>Présentation d'éléments et de situations pertinents mais analyse limitée.</t>
  </si>
  <si>
    <t>Justifie les choix faits par l'entreprise.</t>
  </si>
  <si>
    <t>Propose des alternatives pertinentes.</t>
  </si>
  <si>
    <r>
      <t>Les démarches environnementales mises en œuvre sur le chantier sont analysées via :</t>
    </r>
    <r>
      <rPr>
        <sz val="9"/>
        <color theme="1"/>
        <rFont val="Arial"/>
      </rPr>
      <t xml:space="preserve">
- Les documents réglementaires (normes, certifications, labels…)
- L’empreinte environnementale du chantier ;
- La gestion des déchets et les prestataires d’évacuation ;
- Le traitement des eaux ;
- Les contraintes et les risques de nuisances (bruit, pollution) ;
- Une démarche écoresponsable (fluides, énergies, consommables, équipements…).</t>
    </r>
  </si>
  <si>
    <t>Description de quelques éléments convenus et peu pertinents.</t>
  </si>
  <si>
    <t>BTS BÂTIMENT
E7 : Suivi et encadrement d'un projet
Fiche d'évaluation</t>
  </si>
  <si>
    <t>Indicateurs de performance</t>
  </si>
  <si>
    <t>CCF n°1</t>
  </si>
  <si>
    <t>CCF n°2</t>
  </si>
  <si>
    <t>Poids théorique CCF1</t>
  </si>
  <si>
    <t>Poids réel CCF1</t>
  </si>
  <si>
    <t>Note CCF1</t>
  </si>
  <si>
    <t>Poids théorique CCF2</t>
  </si>
  <si>
    <t>Poids réel CCF2</t>
  </si>
  <si>
    <t>Note CCF2</t>
  </si>
  <si>
    <t>Poids E7</t>
  </si>
  <si>
    <t>Note sur 20</t>
  </si>
  <si>
    <t>LeLes données recueillies sont utiles et suffisantes à la définition du besoin.</t>
  </si>
  <si>
    <t>L’expression du besoin est fidèlement exprimée sous une forme écrite ou graphique.</t>
  </si>
  <si>
    <t>Des activités de management observées au cours du projet sont analysées et présentées dans le rapport d’activités.</t>
  </si>
  <si>
    <t>L'avancement des travaux est exprimé en pourcentage ou en quantités des travaux budgétés et correspond aux travaux réalisés.</t>
  </si>
  <si>
    <t>La communication orale et écrite en entreprise est adaptée à la situation et à l’interlocuteur.</t>
  </si>
  <si>
    <t>La situation est établie conformément à l'avancement dans le respect du marché.</t>
  </si>
  <si>
    <t>La collaboration et l’encadrement de la réalisation des projets sont observés et analysés.</t>
  </si>
  <si>
    <t>Les factures et les bons de livraison sont comparés pour validation et accord. Une justification est fournie si nécessaire.</t>
  </si>
  <si>
    <t>La prévention des risques pour la santé et la sécurité sur le chantier est analysée.</t>
  </si>
  <si>
    <t>La conformité des ouvrages est contrôlée par rapport au dossier d'exécution. Les anomalies éventuelles sont détectées et des mesures correctives sont proposées.</t>
  </si>
  <si>
    <t>Les démarches environnementales mises en œuvre sont analysées.</t>
  </si>
  <si>
    <t>Les moyens en main d’œuvre et en matériel sont optimisés en fonction des aléas.</t>
  </si>
  <si>
    <t>Le processus management qualité de l’entreprise est analysé.</t>
  </si>
  <si>
    <t>Les interventions et les approvisionnements sont effectués au moment opportun.</t>
  </si>
  <si>
    <t>Appréciation globale avec des éléments factuels</t>
  </si>
  <si>
    <t>NB : Dans le cadre des 2 évaluations de CCF, il est important de saisir les éléments d'analyse de l'acquisition des compétences, les questions posées et de compléter la notation par une appréciation sur la prestation globale du candidat.</t>
  </si>
  <si>
    <t>Entre novembre et mai de la seconde année, un second CCF est réalisé sous la forme d'une soutenance du rapport de stage. Un formateur SII et un professionnel réalisent leur évaluation en complétant l'onglet CCF n°2.</t>
  </si>
  <si>
    <t>Observe la réunion.</t>
  </si>
  <si>
    <t>Assiste son tuteur dans la rédaction du compte rendu en prenant des notes.</t>
  </si>
  <si>
    <t>La communication est inadaptée. Les termes techniques sont méconnus.</t>
  </si>
  <si>
    <t>Observe son tuteur lors de la prise de mesures et relevés pour les contrôles.</t>
  </si>
  <si>
    <t>Procède aux mesures et relevés sans analyse.</t>
  </si>
  <si>
    <t>Les relevés de temps ou de quantité ont été réalisés mais sont incomplets et inexploitables</t>
  </si>
  <si>
    <t>Les relevés de temps et de quantité ont été réalisés mais les paramètres influents non pris en compte.</t>
  </si>
  <si>
    <t>Les documents utilisés par l'entreprise sont présentés sans analyse.</t>
  </si>
  <si>
    <t>Listing d'éléments de sécurité hors contexte.</t>
  </si>
  <si>
    <t>Possibilité d' 1 point de bonus :</t>
  </si>
  <si>
    <t>Note attribuée par le jury (arrondie au demi-point supérieur) :</t>
  </si>
  <si>
    <t xml:space="preserve">Au cours des 3 dernières semaines du stage en entreprise, le formateur responsable de l'étudiant et son tuteur doivent remplir les zones en jaune de l'onglet CCF n°1. L'évaluation conjointe permet d'obtenir une note qui représente la première partie de l'évaluation. </t>
  </si>
  <si>
    <t>Lors de la visite des 2 mois (septembre à octobre de première année), le formateur s'assure que le tuteur en entreprise a pris connaissance des exigences des 2 situations de CCF.</t>
  </si>
  <si>
    <t>Entre le second et le troisième semestres de la formation en apprentissage, un positionnement dans la grille CCF1 est réalisé conjointement par le tuteur en entreprise et le formateur responsable de l'étudiant.</t>
  </si>
  <si>
    <t>Epreuve E7 - Suivi et encadrement d'un projet</t>
  </si>
  <si>
    <t>BTS BÂTIMENT</t>
  </si>
  <si>
    <t>Regroupement inter-académique</t>
  </si>
  <si>
    <t>Académie</t>
  </si>
  <si>
    <t xml:space="preserve">Candidat </t>
  </si>
  <si>
    <t>NOM</t>
  </si>
  <si>
    <t>Prénom</t>
  </si>
  <si>
    <t xml:space="preserve"> INFORMATIONS A LIRE AVANT UTILISATION DE LA GRILLE</t>
  </si>
  <si>
    <t>Session</t>
  </si>
  <si>
    <t>Centre de formation</t>
  </si>
  <si>
    <t>MARTIN</t>
  </si>
  <si>
    <t>Candide</t>
  </si>
  <si>
    <t>Inter-académie</t>
  </si>
  <si>
    <t>Entreprise</t>
  </si>
  <si>
    <t>Tuteur</t>
  </si>
  <si>
    <t>Entreprise de Gros Œuvre</t>
  </si>
  <si>
    <t>SESSION</t>
  </si>
  <si>
    <t>Lycée XYZ</t>
  </si>
  <si>
    <t>M. Jean DUPONT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</si>
</sst>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0" x14ac:knownFonts="1">
    <font>
      <sz val="11"/>
      <color theme="1"/>
      <name val="Calibri"/>
      <scheme val="minor"/>
    </font>
    <font>
      <sz val="12"/>
      <color theme="1"/>
      <name val="Calibri"/>
      <scheme val="minor"/>
    </font>
    <font>
      <b/>
      <sz val="26"/>
      <color theme="1"/>
      <name val="Calibri"/>
      <scheme val="minor"/>
    </font>
    <font>
      <sz val="11"/>
      <color rgb="FF00B0F0"/>
      <name val="Calibri"/>
      <scheme val="minor"/>
    </font>
    <font>
      <sz val="11"/>
      <color theme="1"/>
      <name val="Arial"/>
    </font>
    <font>
      <sz val="10"/>
      <color theme="1"/>
      <name val="Arial"/>
    </font>
    <font>
      <b/>
      <sz val="11"/>
      <color theme="1"/>
      <name val="Arial"/>
    </font>
    <font>
      <sz val="9"/>
      <color indexed="2"/>
      <name val="Arial"/>
    </font>
    <font>
      <b/>
      <sz val="18"/>
      <color theme="1"/>
      <name val="Arial"/>
    </font>
    <font>
      <b/>
      <sz val="12"/>
      <color indexed="2"/>
      <name val="Arial"/>
    </font>
    <font>
      <b/>
      <sz val="12"/>
      <color theme="1"/>
      <name val="Arial"/>
    </font>
    <font>
      <b/>
      <sz val="11"/>
      <color theme="0"/>
      <name val="Arial"/>
    </font>
    <font>
      <b/>
      <sz val="10"/>
      <color theme="1"/>
      <name val="Arial"/>
    </font>
    <font>
      <sz val="12"/>
      <color theme="1"/>
      <name val="Arial"/>
    </font>
    <font>
      <b/>
      <sz val="14"/>
      <color theme="1"/>
      <name val="Calibri"/>
      <scheme val="minor"/>
    </font>
    <font>
      <b/>
      <sz val="11"/>
      <color indexed="2"/>
      <name val="Arial"/>
    </font>
    <font>
      <sz val="8"/>
      <color indexed="64"/>
      <name val="Arial"/>
    </font>
    <font>
      <sz val="11"/>
      <color indexed="2"/>
      <name val="Arial"/>
    </font>
    <font>
      <i/>
      <sz val="8"/>
      <color indexed="2"/>
      <name val="Arial"/>
    </font>
    <font>
      <sz val="12"/>
      <name val="Arial"/>
    </font>
    <font>
      <b/>
      <sz val="16"/>
      <color theme="1"/>
      <name val="Arial"/>
    </font>
    <font>
      <b/>
      <sz val="11"/>
      <name val="Arial"/>
    </font>
    <font>
      <b/>
      <sz val="16"/>
      <color indexed="2"/>
      <name val="Arial"/>
    </font>
    <font>
      <i/>
      <sz val="9"/>
      <name val="Arial"/>
    </font>
    <font>
      <b/>
      <sz val="12"/>
      <name val="Arial"/>
    </font>
    <font>
      <i/>
      <sz val="10"/>
      <name val="Arial"/>
    </font>
    <font>
      <sz val="10"/>
      <name val="Arial"/>
    </font>
    <font>
      <sz val="9"/>
      <name val="Arial"/>
    </font>
    <font>
      <b/>
      <sz val="10"/>
      <name val="Arial"/>
    </font>
    <font>
      <b/>
      <sz val="9"/>
      <name val="Arial"/>
    </font>
    <font>
      <b/>
      <sz val="14"/>
      <color theme="1"/>
      <name val="Arial"/>
    </font>
    <font>
      <sz val="24"/>
      <color indexed="2"/>
      <name val="Arial"/>
    </font>
    <font>
      <b/>
      <i/>
      <sz val="16"/>
      <color theme="1"/>
      <name val="Arial"/>
    </font>
    <font>
      <b/>
      <i/>
      <sz val="14"/>
      <name val="Arial"/>
    </font>
    <font>
      <sz val="11"/>
      <color theme="1"/>
      <name val="Calibri"/>
      <scheme val="minor"/>
    </font>
    <font>
      <sz val="9"/>
      <color theme="1"/>
      <name val="Arial"/>
    </font>
    <font>
      <b/>
      <sz val="16"/>
      <color theme="1"/>
      <name val="Calibri"/>
      <family val="2"/>
      <scheme val="minor"/>
    </font>
    <font>
      <b/>
      <sz val="18"/>
      <color theme="1"/>
      <name val="Calibri"/>
      <family val="2"/>
      <scheme val="minor"/>
    </font>
    <font>
      <b/>
      <sz val="14"/>
      <color theme="1"/>
      <name val="Calibri"/>
      <family val="2"/>
      <scheme val="minor"/>
    </font>
    <font>
      <b/>
      <sz val="16"/>
      <color theme="1"/>
      <name val="Arial"/>
      <family val="2"/>
    </font>
    <font>
      <b/>
      <sz val="18"/>
      <color theme="1"/>
      <name val="Arial"/>
      <family val="2"/>
    </font>
    <font>
      <sz val="14"/>
      <name val="Calibri"/>
      <family val="2"/>
      <scheme val="minor"/>
    </font>
    <font>
      <sz val="14"/>
      <color indexed="2"/>
      <name val="Calibri"/>
      <family val="2"/>
      <scheme val="minor"/>
    </font>
    <font>
      <b/>
      <sz val="18"/>
      <color rgb="FFFF0000"/>
      <name val="Arial"/>
      <family val="2"/>
    </font>
    <font>
      <sz val="8"/>
      <color indexed="2"/>
      <name val="Arial"/>
      <family val="2"/>
    </font>
    <font>
      <sz val="14"/>
      <name val="Arial"/>
      <family val="2"/>
    </font>
    <font>
      <b/>
      <sz val="14"/>
      <name val="Arial"/>
      <family val="2"/>
    </font>
    <font>
      <b/>
      <sz val="16"/>
      <name val="Arial"/>
      <family val="2"/>
    </font>
    <font>
      <b/>
      <sz val="16"/>
      <color indexed="2"/>
      <name val="Arial"/>
      <family val="2"/>
    </font>
    <font>
      <sz val="12"/>
      <color theme="1"/>
      <name val="Arial"/>
      <family val="2"/>
    </font>
  </fonts>
  <fills count="10">
    <fill>
      <patternFill patternType="none"/>
    </fill>
    <fill>
      <patternFill patternType="gray125"/>
    </fill>
    <fill>
      <patternFill patternType="solid">
        <fgColor theme="0" tint="-0.14999847407452621"/>
        <bgColor indexed="65"/>
      </patternFill>
    </fill>
    <fill>
      <patternFill patternType="solid">
        <fgColor theme="0" tint="-0.14999847407452621"/>
        <bgColor indexed="65"/>
      </patternFill>
    </fill>
    <fill>
      <patternFill patternType="solid">
        <fgColor indexed="43"/>
      </patternFill>
    </fill>
    <fill>
      <patternFill patternType="solid">
        <fgColor theme="5" tint="0.79998168889431442"/>
        <bgColor indexed="65"/>
      </patternFill>
    </fill>
    <fill>
      <patternFill patternType="solid">
        <fgColor theme="8" tint="0.79998168889431442"/>
        <bgColor indexed="65"/>
      </patternFill>
    </fill>
    <fill>
      <patternFill patternType="solid">
        <fgColor theme="4" tint="0.79998168889431442"/>
        <bgColor indexed="65"/>
      </patternFill>
    </fill>
    <fill>
      <patternFill patternType="solid">
        <fgColor rgb="FF92D050"/>
      </patternFill>
    </fill>
    <fill>
      <patternFill patternType="solid">
        <fgColor theme="0"/>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ck">
        <color auto="1"/>
      </left>
      <right style="medium">
        <color auto="1"/>
      </right>
      <top/>
      <bottom/>
      <diagonal/>
    </border>
    <border>
      <left style="medium">
        <color auto="1"/>
      </left>
      <right style="thick">
        <color auto="1"/>
      </right>
      <top/>
      <bottom/>
      <diagonal/>
    </border>
    <border>
      <left style="thick">
        <color auto="1"/>
      </left>
      <right style="medium">
        <color auto="1"/>
      </right>
      <top style="medium">
        <color auto="1"/>
      </top>
      <bottom style="thin">
        <color auto="1"/>
      </bottom>
      <diagonal/>
    </border>
    <border>
      <left style="medium">
        <color auto="1"/>
      </left>
      <right style="thick">
        <color auto="1"/>
      </right>
      <top style="medium">
        <color auto="1"/>
      </top>
      <bottom style="thin">
        <color auto="1"/>
      </bottom>
      <diagonal/>
    </border>
    <border>
      <left/>
      <right style="medium">
        <color auto="1"/>
      </right>
      <top style="thin">
        <color auto="1"/>
      </top>
      <bottom style="thin">
        <color auto="1"/>
      </bottom>
      <diagonal/>
    </border>
    <border>
      <left style="thick">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ck">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thin">
        <color auto="1"/>
      </top>
      <bottom/>
      <diagonal/>
    </border>
    <border>
      <left/>
      <right/>
      <top style="thin">
        <color auto="1"/>
      </top>
      <bottom style="medium">
        <color auto="1"/>
      </bottom>
      <diagonal/>
    </border>
    <border>
      <left style="medium">
        <color indexed="64"/>
      </left>
      <right style="thin">
        <color auto="1"/>
      </right>
      <top/>
      <bottom/>
      <diagonal/>
    </border>
    <border>
      <left style="thin">
        <color auto="1"/>
      </left>
      <right style="medium">
        <color auto="1"/>
      </right>
      <top/>
      <bottom/>
      <diagonal/>
    </border>
    <border>
      <left/>
      <right style="medium">
        <color auto="1"/>
      </right>
      <top style="thin">
        <color auto="1"/>
      </top>
      <bottom/>
      <diagonal/>
    </border>
    <border>
      <left style="thick">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ck">
        <color auto="1"/>
      </right>
      <top style="thin">
        <color auto="1"/>
      </top>
      <bottom/>
      <diagonal/>
    </border>
    <border>
      <left/>
      <right style="medium">
        <color indexed="64"/>
      </right>
      <top style="medium">
        <color indexed="64"/>
      </top>
      <bottom style="thin">
        <color auto="1"/>
      </bottom>
      <diagonal/>
    </border>
  </borders>
  <cellStyleXfs count="5">
    <xf numFmtId="0" fontId="0" fillId="0" borderId="0"/>
    <xf numFmtId="0" fontId="34" fillId="0" borderId="0"/>
    <xf numFmtId="0" fontId="1" fillId="0" borderId="0"/>
    <xf numFmtId="9" fontId="34" fillId="0" borderId="0" applyFont="0" applyFill="0" applyBorder="0" applyProtection="0"/>
    <xf numFmtId="9" fontId="34" fillId="0" borderId="0" applyFont="0" applyFill="0" applyBorder="0" applyProtection="0"/>
  </cellStyleXfs>
  <cellXfs count="352">
    <xf numFmtId="0" fontId="0" fillId="0" borderId="0" xfId="0"/>
    <xf numFmtId="0" fontId="2" fillId="0" borderId="0" xfId="0" applyFont="1" applyAlignment="1">
      <alignment horizontal="center" vertical="center"/>
    </xf>
    <xf numFmtId="0" fontId="3" fillId="0" borderId="0" xfId="0" applyFont="1"/>
    <xf numFmtId="0" fontId="4" fillId="0" borderId="0" xfId="1" applyFont="1"/>
    <xf numFmtId="0" fontId="5" fillId="0" borderId="0" xfId="1" applyFont="1"/>
    <xf numFmtId="0" fontId="4" fillId="0" borderId="0" xfId="0" applyFont="1" applyAlignment="1">
      <alignment horizontal="center"/>
    </xf>
    <xf numFmtId="0" fontId="4" fillId="0" borderId="0" xfId="1" applyFont="1" applyAlignment="1">
      <alignment horizontal="center" vertical="center"/>
    </xf>
    <xf numFmtId="0" fontId="6" fillId="0" borderId="0" xfId="1" applyFont="1" applyAlignment="1">
      <alignment horizontal="center" vertical="center"/>
    </xf>
    <xf numFmtId="0" fontId="7" fillId="0" borderId="0" xfId="0" applyFont="1"/>
    <xf numFmtId="0" fontId="7" fillId="0" borderId="0" xfId="0" applyFont="1" applyAlignment="1">
      <alignment horizontal="center" vertical="center"/>
    </xf>
    <xf numFmtId="0" fontId="5" fillId="0" borderId="0" xfId="1" applyFont="1" applyAlignment="1">
      <alignment horizontal="center" vertical="center" textRotation="90" wrapText="1"/>
    </xf>
    <xf numFmtId="0" fontId="10" fillId="0" borderId="6" xfId="1"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2" fillId="0" borderId="10" xfId="1" applyFont="1" applyBorder="1" applyAlignment="1">
      <alignment horizontal="center" vertical="center" wrapText="1"/>
    </xf>
    <xf numFmtId="9" fontId="13" fillId="5" borderId="15" xfId="4" applyFont="1" applyFill="1" applyBorder="1" applyAlignment="1" applyProtection="1">
      <alignment horizontal="center" vertical="center"/>
    </xf>
    <xf numFmtId="2" fontId="10" fillId="5" borderId="15" xfId="4" applyNumberFormat="1" applyFont="1" applyFill="1" applyBorder="1" applyAlignment="1" applyProtection="1">
      <alignment horizontal="center" vertical="center"/>
    </xf>
    <xf numFmtId="164" fontId="13" fillId="7" borderId="12" xfId="4" applyNumberFormat="1" applyFont="1" applyFill="1" applyBorder="1" applyAlignment="1" applyProtection="1">
      <alignment horizontal="center" vertical="center"/>
    </xf>
    <xf numFmtId="2" fontId="13" fillId="7" borderId="1" xfId="4" applyNumberFormat="1" applyFont="1" applyFill="1" applyBorder="1" applyAlignment="1" applyProtection="1">
      <alignment horizontal="center" vertical="center"/>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3" fillId="4" borderId="24" xfId="1" applyFont="1" applyFill="1" applyBorder="1" applyAlignment="1" applyProtection="1">
      <alignment horizontal="center" vertical="center"/>
      <protection locked="0"/>
    </xf>
    <xf numFmtId="0" fontId="13" fillId="4" borderId="8" xfId="1" applyFont="1" applyFill="1" applyBorder="1" applyAlignment="1" applyProtection="1">
      <alignment horizontal="center" vertical="center"/>
      <protection locked="0"/>
    </xf>
    <xf numFmtId="0" fontId="13" fillId="4" borderId="9" xfId="1" applyFont="1" applyFill="1" applyBorder="1" applyAlignment="1" applyProtection="1">
      <alignment horizontal="center" vertical="center"/>
      <protection locked="0"/>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3" fillId="4" borderId="30" xfId="1" applyFont="1" applyFill="1" applyBorder="1" applyAlignment="1" applyProtection="1">
      <alignment horizontal="center" vertical="center"/>
      <protection locked="0"/>
    </xf>
    <xf numFmtId="0" fontId="13" fillId="4" borderId="31" xfId="1" applyFont="1" applyFill="1" applyBorder="1" applyAlignment="1" applyProtection="1">
      <alignment horizontal="center" vertical="center"/>
      <protection locked="0"/>
    </xf>
    <xf numFmtId="0" fontId="13" fillId="4" borderId="32" xfId="1" applyFont="1" applyFill="1" applyBorder="1" applyAlignment="1" applyProtection="1">
      <alignment horizontal="center" vertical="center"/>
      <protection locked="0"/>
    </xf>
    <xf numFmtId="9" fontId="13" fillId="7" borderId="28" xfId="4" applyFont="1" applyFill="1" applyBorder="1" applyAlignment="1" applyProtection="1">
      <alignment horizontal="center" vertical="center"/>
    </xf>
    <xf numFmtId="0" fontId="13" fillId="4" borderId="36" xfId="1" applyFont="1" applyFill="1" applyBorder="1" applyAlignment="1" applyProtection="1">
      <alignment horizontal="center" vertical="center"/>
      <protection locked="0"/>
    </xf>
    <xf numFmtId="0" fontId="13" fillId="4" borderId="42" xfId="1" applyFont="1" applyFill="1" applyBorder="1" applyAlignment="1" applyProtection="1">
      <alignment horizontal="center" vertical="center"/>
      <protection locked="0"/>
    </xf>
    <xf numFmtId="0" fontId="13" fillId="4" borderId="43" xfId="1" applyFont="1" applyFill="1" applyBorder="1" applyAlignment="1" applyProtection="1">
      <alignment horizontal="center" vertical="center"/>
      <protection locked="0"/>
    </xf>
    <xf numFmtId="0" fontId="18" fillId="0" borderId="5" xfId="1" applyFont="1" applyBorder="1" applyAlignment="1">
      <alignment vertical="center"/>
    </xf>
    <xf numFmtId="0" fontId="18" fillId="0" borderId="5" xfId="1" applyFont="1" applyBorder="1" applyAlignment="1">
      <alignment horizontal="center" vertical="center"/>
    </xf>
    <xf numFmtId="2" fontId="6" fillId="0" borderId="5" xfId="1" applyNumberFormat="1" applyFont="1" applyBorder="1" applyAlignment="1">
      <alignment horizontal="center" vertical="center"/>
    </xf>
    <xf numFmtId="0" fontId="7" fillId="0" borderId="5" xfId="0" applyFont="1" applyBorder="1"/>
    <xf numFmtId="9" fontId="7" fillId="0" borderId="5" xfId="0" applyNumberFormat="1" applyFont="1" applyBorder="1" applyAlignment="1">
      <alignment horizontal="center" vertical="center"/>
    </xf>
    <xf numFmtId="0" fontId="4" fillId="0" borderId="45" xfId="1" applyFont="1" applyBorder="1"/>
    <xf numFmtId="0" fontId="4" fillId="0" borderId="14" xfId="1" applyFont="1" applyBorder="1"/>
    <xf numFmtId="2" fontId="20" fillId="0" borderId="22" xfId="1" applyNumberFormat="1" applyFont="1" applyBorder="1"/>
    <xf numFmtId="0" fontId="21" fillId="0" borderId="45" xfId="1" applyFont="1" applyBorder="1" applyAlignment="1">
      <alignment horizontal="center" vertical="center"/>
    </xf>
    <xf numFmtId="0" fontId="4" fillId="0" borderId="11" xfId="1" applyFont="1" applyBorder="1"/>
    <xf numFmtId="0" fontId="23" fillId="0" borderId="25" xfId="1" applyFont="1" applyBorder="1" applyAlignment="1">
      <alignment horizontal="center" vertical="center"/>
    </xf>
    <xf numFmtId="0" fontId="6" fillId="0" borderId="25" xfId="1" applyFont="1" applyBorder="1" applyAlignment="1">
      <alignment horizontal="center" vertical="center"/>
    </xf>
    <xf numFmtId="0" fontId="7" fillId="0" borderId="25" xfId="0" applyFont="1" applyBorder="1"/>
    <xf numFmtId="0" fontId="9" fillId="0" borderId="25" xfId="1" applyFont="1" applyBorder="1" applyAlignment="1">
      <alignment vertical="top"/>
    </xf>
    <xf numFmtId="0" fontId="4" fillId="0" borderId="46" xfId="1" applyFont="1" applyBorder="1"/>
    <xf numFmtId="0" fontId="27" fillId="0" borderId="14" xfId="1" applyFont="1" applyBorder="1" applyAlignment="1">
      <alignment vertical="top" wrapText="1"/>
    </xf>
    <xf numFmtId="0" fontId="27" fillId="0" borderId="0" xfId="1" applyFont="1" applyAlignment="1">
      <alignment horizontal="center" vertical="top" wrapText="1"/>
    </xf>
    <xf numFmtId="0" fontId="28" fillId="0" borderId="0" xfId="1" applyFont="1" applyAlignment="1">
      <alignment horizontal="center" vertical="center"/>
    </xf>
    <xf numFmtId="0" fontId="4" fillId="0" borderId="0" xfId="1" applyFont="1" applyAlignment="1">
      <alignment horizontal="center" vertical="center" wrapText="1"/>
    </xf>
    <xf numFmtId="0" fontId="6" fillId="0" borderId="0" xfId="1" applyFont="1"/>
    <xf numFmtId="0" fontId="24" fillId="0" borderId="47" xfId="1" applyFont="1" applyBorder="1" applyAlignment="1">
      <alignment horizontal="center" vertical="center" wrapText="1"/>
    </xf>
    <xf numFmtId="0" fontId="24" fillId="0" borderId="20" xfId="1" applyFont="1" applyBorder="1" applyAlignment="1">
      <alignment horizontal="center" vertical="center"/>
    </xf>
    <xf numFmtId="0" fontId="29" fillId="0" borderId="0" xfId="1" applyFont="1" applyAlignment="1">
      <alignment horizontal="center" vertical="center"/>
    </xf>
    <xf numFmtId="0" fontId="30" fillId="0" borderId="0" xfId="1" applyFont="1" applyAlignment="1">
      <alignment vertical="center"/>
    </xf>
    <xf numFmtId="0" fontId="4" fillId="0" borderId="0" xfId="1" applyFont="1" applyAlignment="1">
      <alignment wrapText="1"/>
    </xf>
    <xf numFmtId="0" fontId="26" fillId="4" borderId="48" xfId="1" applyFont="1" applyFill="1" applyBorder="1" applyAlignment="1" applyProtection="1">
      <alignment horizontal="center" vertical="center" wrapText="1"/>
      <protection locked="0"/>
    </xf>
    <xf numFmtId="0" fontId="26" fillId="4" borderId="29" xfId="1" applyFont="1" applyFill="1" applyBorder="1" applyAlignment="1" applyProtection="1">
      <alignment horizontal="center" vertical="center"/>
      <protection locked="0"/>
    </xf>
    <xf numFmtId="0" fontId="27" fillId="0" borderId="0" xfId="1" applyFont="1" applyAlignment="1">
      <alignment horizontal="center" vertical="center"/>
    </xf>
    <xf numFmtId="0" fontId="28" fillId="0" borderId="0" xfId="1" applyFont="1" applyAlignment="1">
      <alignment vertical="center"/>
    </xf>
    <xf numFmtId="0" fontId="26" fillId="4" borderId="49" xfId="1" applyFont="1" applyFill="1" applyBorder="1" applyAlignment="1" applyProtection="1">
      <alignment horizontal="center" vertical="center" wrapText="1"/>
      <protection locked="0"/>
    </xf>
    <xf numFmtId="0" fontId="26" fillId="4" borderId="32" xfId="1" applyFont="1" applyFill="1" applyBorder="1" applyAlignment="1" applyProtection="1">
      <alignment horizontal="center" vertical="center"/>
      <protection locked="0"/>
    </xf>
    <xf numFmtId="0" fontId="6" fillId="0" borderId="25" xfId="1" applyFont="1" applyBorder="1"/>
    <xf numFmtId="0" fontId="27" fillId="0" borderId="0" xfId="0" applyFont="1" applyAlignment="1">
      <alignment horizontal="center" vertical="top" wrapText="1"/>
    </xf>
    <xf numFmtId="0" fontId="24" fillId="0" borderId="0" xfId="0" applyFont="1" applyAlignment="1">
      <alignment horizontal="center" vertical="center"/>
    </xf>
    <xf numFmtId="0" fontId="26" fillId="0" borderId="0" xfId="0" applyFont="1" applyAlignment="1">
      <alignment horizontal="center" vertical="center"/>
    </xf>
    <xf numFmtId="0" fontId="1" fillId="0" borderId="0" xfId="2"/>
    <xf numFmtId="0" fontId="1" fillId="0" borderId="0" xfId="2" applyAlignment="1">
      <alignment horizontal="center" vertical="center"/>
    </xf>
    <xf numFmtId="0" fontId="4" fillId="0" borderId="0" xfId="0" applyFont="1"/>
    <xf numFmtId="0" fontId="5" fillId="0" borderId="0" xfId="0" applyFont="1"/>
    <xf numFmtId="0" fontId="5" fillId="0" borderId="0" xfId="0" applyFont="1" applyAlignment="1">
      <alignment wrapText="1"/>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textRotation="90" wrapText="1"/>
    </xf>
    <xf numFmtId="0" fontId="10" fillId="0" borderId="5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53" xfId="0" applyFont="1" applyBorder="1" applyAlignment="1">
      <alignment horizontal="center" vertical="center" wrapText="1"/>
    </xf>
    <xf numFmtId="0" fontId="32" fillId="0" borderId="52" xfId="0" applyFont="1" applyBorder="1" applyAlignment="1">
      <alignment horizontal="center" vertical="center" wrapText="1"/>
    </xf>
    <xf numFmtId="0" fontId="20" fillId="0" borderId="44" xfId="0" applyFont="1" applyBorder="1" applyAlignment="1">
      <alignment horizontal="center" vertical="center" wrapText="1"/>
    </xf>
    <xf numFmtId="0" fontId="4" fillId="0" borderId="0" xfId="0" applyFont="1" applyAlignment="1">
      <alignment horizontal="left" vertical="center" wrapText="1"/>
    </xf>
    <xf numFmtId="10" fontId="13" fillId="5" borderId="54" xfId="3" applyNumberFormat="1" applyFont="1" applyFill="1" applyBorder="1" applyAlignment="1" applyProtection="1">
      <alignment horizontal="center" vertical="center"/>
    </xf>
    <xf numFmtId="10" fontId="13" fillId="5" borderId="10" xfId="3" applyNumberFormat="1" applyFont="1" applyFill="1" applyBorder="1" applyAlignment="1" applyProtection="1">
      <alignment horizontal="center" vertical="center"/>
    </xf>
    <xf numFmtId="2" fontId="10" fillId="5" borderId="55" xfId="3" applyNumberFormat="1" applyFont="1" applyFill="1" applyBorder="1" applyAlignment="1" applyProtection="1">
      <alignment horizontal="center" vertical="center"/>
    </xf>
    <xf numFmtId="10" fontId="20" fillId="5" borderId="54" xfId="3" applyNumberFormat="1" applyFont="1" applyFill="1" applyBorder="1" applyAlignment="1" applyProtection="1">
      <alignment horizontal="center" vertical="center"/>
    </xf>
    <xf numFmtId="2" fontId="20" fillId="5" borderId="10" xfId="3" applyNumberFormat="1" applyFont="1" applyFill="1" applyBorder="1" applyAlignment="1" applyProtection="1">
      <alignment horizontal="center" vertical="center"/>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40" xfId="0" applyFont="1" applyBorder="1" applyAlignment="1">
      <alignment horizontal="center" vertical="center" wrapText="1"/>
    </xf>
    <xf numFmtId="0" fontId="10" fillId="8" borderId="56" xfId="0" applyFont="1" applyFill="1" applyBorder="1" applyAlignment="1">
      <alignment horizontal="center" vertical="center"/>
    </xf>
    <xf numFmtId="9" fontId="13" fillId="0" borderId="57" xfId="3" applyFont="1" applyBorder="1" applyAlignment="1" applyProtection="1">
      <alignment horizontal="center" vertical="center"/>
    </xf>
    <xf numFmtId="9" fontId="13" fillId="0" borderId="58" xfId="3" applyFont="1" applyBorder="1" applyAlignment="1" applyProtection="1">
      <alignment horizontal="center" vertical="center"/>
    </xf>
    <xf numFmtId="2" fontId="10" fillId="0" borderId="59" xfId="3" applyNumberFormat="1" applyFont="1" applyBorder="1" applyAlignment="1" applyProtection="1">
      <alignment horizontal="center" vertical="center"/>
    </xf>
    <xf numFmtId="2" fontId="13" fillId="0" borderId="59" xfId="3" applyNumberFormat="1" applyFont="1" applyBorder="1" applyAlignment="1" applyProtection="1">
      <alignment horizontal="center" vertical="center"/>
    </xf>
    <xf numFmtId="9" fontId="32" fillId="0" borderId="57" xfId="3" applyFont="1" applyBorder="1" applyAlignment="1" applyProtection="1">
      <alignment horizontal="center" vertical="center"/>
    </xf>
    <xf numFmtId="2" fontId="20" fillId="0" borderId="58" xfId="3" applyNumberFormat="1" applyFont="1" applyBorder="1" applyAlignment="1" applyProtection="1">
      <alignment horizontal="center" vertical="center"/>
    </xf>
    <xf numFmtId="0" fontId="15" fillId="0" borderId="0" xfId="0" applyFont="1" applyAlignment="1">
      <alignment horizontal="left" vertical="center"/>
    </xf>
    <xf numFmtId="10" fontId="13" fillId="5" borderId="54" xfId="0" applyNumberFormat="1" applyFont="1" applyFill="1" applyBorder="1" applyAlignment="1">
      <alignment horizontal="center" vertical="center"/>
    </xf>
    <xf numFmtId="10" fontId="13" fillId="5" borderId="10" xfId="0" applyNumberFormat="1" applyFont="1" applyFill="1" applyBorder="1" applyAlignment="1">
      <alignment horizontal="center" vertical="center"/>
    </xf>
    <xf numFmtId="2" fontId="10" fillId="5" borderId="55" xfId="0" applyNumberFormat="1" applyFont="1" applyFill="1" applyBorder="1" applyAlignment="1">
      <alignment horizontal="center" vertical="center"/>
    </xf>
    <xf numFmtId="10" fontId="20" fillId="5" borderId="54" xfId="0" applyNumberFormat="1" applyFont="1" applyFill="1" applyBorder="1" applyAlignment="1">
      <alignment horizontal="center" vertical="center"/>
    </xf>
    <xf numFmtId="9" fontId="13" fillId="0" borderId="57" xfId="0" applyNumberFormat="1" applyFont="1" applyBorder="1" applyAlignment="1">
      <alignment horizontal="center" vertical="center"/>
    </xf>
    <xf numFmtId="9" fontId="13" fillId="0" borderId="58" xfId="0" applyNumberFormat="1" applyFont="1" applyBorder="1" applyAlignment="1">
      <alignment horizontal="center" vertical="center"/>
    </xf>
    <xf numFmtId="2" fontId="10" fillId="0" borderId="59" xfId="0" applyNumberFormat="1" applyFont="1" applyBorder="1" applyAlignment="1">
      <alignment horizontal="center" vertical="center"/>
    </xf>
    <xf numFmtId="2" fontId="13" fillId="0" borderId="59" xfId="0" applyNumberFormat="1" applyFont="1" applyBorder="1" applyAlignment="1">
      <alignment horizontal="center" vertical="center"/>
    </xf>
    <xf numFmtId="0" fontId="6" fillId="0" borderId="11" xfId="0" applyFont="1" applyBorder="1" applyAlignment="1">
      <alignment horizontal="center" vertical="center"/>
    </xf>
    <xf numFmtId="0" fontId="5" fillId="0" borderId="14" xfId="0" applyFont="1" applyBorder="1"/>
    <xf numFmtId="0" fontId="24" fillId="0" borderId="20" xfId="0" applyFont="1" applyBorder="1" applyAlignment="1">
      <alignment horizontal="center" vertical="center"/>
    </xf>
    <xf numFmtId="0" fontId="26" fillId="4" borderId="29" xfId="0" applyFont="1" applyFill="1" applyBorder="1" applyAlignment="1">
      <alignment horizontal="center" vertical="center"/>
    </xf>
    <xf numFmtId="0" fontId="26" fillId="4" borderId="32" xfId="0" applyFont="1" applyFill="1" applyBorder="1" applyAlignment="1">
      <alignment horizontal="center" vertical="center"/>
    </xf>
    <xf numFmtId="0" fontId="26" fillId="0" borderId="25" xfId="0" applyFont="1" applyBorder="1" applyAlignment="1">
      <alignment vertical="center"/>
    </xf>
    <xf numFmtId="0" fontId="8" fillId="3" borderId="3" xfId="0" applyFont="1" applyFill="1" applyBorder="1" applyAlignment="1">
      <alignment vertical="center" wrapText="1"/>
    </xf>
    <xf numFmtId="0" fontId="36" fillId="0" borderId="28" xfId="0" applyFont="1" applyBorder="1" applyAlignment="1">
      <alignment vertical="center"/>
    </xf>
    <xf numFmtId="0" fontId="39" fillId="4" borderId="28" xfId="1" applyFont="1" applyFill="1" applyBorder="1" applyAlignment="1" applyProtection="1">
      <alignment horizontal="left" vertical="center" wrapText="1" indent="1"/>
      <protection locked="0"/>
    </xf>
    <xf numFmtId="2" fontId="10" fillId="5" borderId="26" xfId="4" applyNumberFormat="1" applyFont="1" applyFill="1" applyBorder="1" applyAlignment="1" applyProtection="1">
      <alignment horizontal="center" vertical="center"/>
    </xf>
    <xf numFmtId="0" fontId="12" fillId="0" borderId="1" xfId="1" applyFont="1" applyBorder="1" applyAlignment="1">
      <alignment horizontal="center" vertical="center" wrapText="1"/>
    </xf>
    <xf numFmtId="0" fontId="11" fillId="0" borderId="5" xfId="1" applyFont="1" applyBorder="1" applyAlignment="1">
      <alignment horizontal="center" vertical="center" wrapText="1"/>
    </xf>
    <xf numFmtId="0" fontId="4" fillId="0" borderId="14" xfId="1" applyFont="1" applyBorder="1" applyAlignment="1">
      <alignment horizontal="left" vertical="center" wrapText="1"/>
    </xf>
    <xf numFmtId="0" fontId="15" fillId="0" borderId="0" xfId="1" applyFont="1" applyAlignment="1">
      <alignment horizontal="left" vertical="center"/>
    </xf>
    <xf numFmtId="0" fontId="17" fillId="0" borderId="0" xfId="1" applyFont="1" applyAlignment="1">
      <alignment horizontal="left" vertical="center"/>
    </xf>
    <xf numFmtId="0" fontId="17" fillId="0" borderId="25" xfId="1" applyFont="1" applyBorder="1" applyAlignment="1">
      <alignment horizontal="left" vertical="center"/>
    </xf>
    <xf numFmtId="0" fontId="7" fillId="0" borderId="5" xfId="0" applyFont="1" applyBorder="1" applyAlignment="1">
      <alignment horizontal="center" vertical="center" wrapText="1"/>
    </xf>
    <xf numFmtId="0" fontId="7" fillId="0" borderId="45" xfId="0" applyFont="1" applyBorder="1" applyAlignment="1">
      <alignment horizontal="center" vertical="center" wrapText="1"/>
    </xf>
    <xf numFmtId="2" fontId="10" fillId="0" borderId="14" xfId="4" applyNumberFormat="1" applyFont="1" applyFill="1" applyBorder="1" applyAlignment="1" applyProtection="1">
      <alignment horizontal="center" vertical="center"/>
    </xf>
    <xf numFmtId="2" fontId="10" fillId="0" borderId="11" xfId="4" applyNumberFormat="1" applyFont="1" applyFill="1" applyBorder="1" applyAlignment="1" applyProtection="1">
      <alignment horizontal="center" vertical="center"/>
    </xf>
    <xf numFmtId="9" fontId="7" fillId="0" borderId="11" xfId="0" applyNumberFormat="1" applyFont="1" applyBorder="1" applyAlignment="1">
      <alignment horizontal="center" vertical="center"/>
    </xf>
    <xf numFmtId="0" fontId="7" fillId="0" borderId="14" xfId="0" applyFont="1" applyBorder="1"/>
    <xf numFmtId="9" fontId="7" fillId="0" borderId="11" xfId="0" applyNumberFormat="1" applyFont="1" applyBorder="1" applyAlignment="1">
      <alignment vertical="center"/>
    </xf>
    <xf numFmtId="0" fontId="7" fillId="0" borderId="23" xfId="0" applyFont="1" applyBorder="1"/>
    <xf numFmtId="9" fontId="7" fillId="0" borderId="46" xfId="0" applyNumberFormat="1" applyFont="1" applyBorder="1" applyAlignment="1">
      <alignment vertical="center"/>
    </xf>
    <xf numFmtId="2" fontId="10" fillId="0" borderId="0" xfId="4" applyNumberFormat="1" applyFont="1" applyFill="1" applyBorder="1" applyAlignment="1" applyProtection="1">
      <alignment horizontal="center" vertical="center"/>
    </xf>
    <xf numFmtId="164" fontId="13" fillId="7" borderId="6" xfId="4" applyNumberFormat="1" applyFont="1" applyFill="1" applyBorder="1" applyAlignment="1" applyProtection="1">
      <alignment horizontal="center" vertical="center"/>
    </xf>
    <xf numFmtId="9" fontId="13" fillId="7" borderId="37" xfId="4" applyFont="1" applyFill="1" applyBorder="1" applyAlignment="1" applyProtection="1">
      <alignment horizontal="center" vertical="center"/>
    </xf>
    <xf numFmtId="9" fontId="13" fillId="7" borderId="27" xfId="4" applyFont="1" applyFill="1" applyBorder="1" applyAlignment="1" applyProtection="1">
      <alignment horizontal="center" vertical="center"/>
    </xf>
    <xf numFmtId="2" fontId="13" fillId="7" borderId="29" xfId="4" applyNumberFormat="1" applyFont="1" applyFill="1" applyBorder="1" applyAlignment="1" applyProtection="1">
      <alignment horizontal="center" vertical="center"/>
    </xf>
    <xf numFmtId="0" fontId="44" fillId="0" borderId="5" xfId="0" applyFont="1" applyBorder="1" applyAlignment="1">
      <alignment horizontal="center" vertical="center" wrapText="1"/>
    </xf>
    <xf numFmtId="0" fontId="4" fillId="0" borderId="23" xfId="1" applyFont="1" applyBorder="1"/>
    <xf numFmtId="0" fontId="7" fillId="0" borderId="17" xfId="0" applyFont="1" applyBorder="1" applyAlignment="1">
      <alignment horizontal="center" vertical="center" wrapText="1"/>
    </xf>
    <xf numFmtId="9" fontId="7" fillId="0" borderId="0" xfId="0" applyNumberFormat="1" applyFont="1" applyAlignment="1">
      <alignment horizontal="center" vertical="center"/>
    </xf>
    <xf numFmtId="9" fontId="7" fillId="0" borderId="0" xfId="0" applyNumberFormat="1" applyFont="1" applyAlignment="1">
      <alignment vertical="center"/>
    </xf>
    <xf numFmtId="9" fontId="7" fillId="0" borderId="25" xfId="0" applyNumberFormat="1" applyFont="1" applyBorder="1" applyAlignment="1">
      <alignment vertical="center"/>
    </xf>
    <xf numFmtId="0" fontId="4" fillId="0" borderId="0" xfId="1" applyFont="1" applyAlignment="1">
      <alignment horizontal="left" vertical="center" wrapText="1"/>
    </xf>
    <xf numFmtId="0" fontId="10" fillId="0" borderId="12" xfId="1" applyFont="1" applyBorder="1" applyAlignment="1">
      <alignment horizontal="center" vertical="center" wrapText="1"/>
    </xf>
    <xf numFmtId="0" fontId="10" fillId="0" borderId="13" xfId="1" applyFont="1" applyBorder="1" applyAlignment="1">
      <alignment horizontal="center" vertical="center" wrapText="1"/>
    </xf>
    <xf numFmtId="0" fontId="12" fillId="0" borderId="22" xfId="1" applyFont="1" applyBorder="1" applyAlignment="1">
      <alignment horizontal="center" vertical="center" wrapText="1"/>
    </xf>
    <xf numFmtId="165" fontId="47" fillId="4" borderId="29" xfId="0" applyNumberFormat="1" applyFont="1" applyFill="1" applyBorder="1" applyAlignment="1">
      <alignment vertical="center"/>
    </xf>
    <xf numFmtId="0" fontId="10" fillId="0" borderId="66" xfId="0" applyFont="1" applyBorder="1" applyAlignment="1">
      <alignment horizontal="center" vertical="center" wrapText="1"/>
    </xf>
    <xf numFmtId="0" fontId="11" fillId="0" borderId="53" xfId="0" applyFont="1" applyBorder="1" applyAlignment="1">
      <alignment horizontal="center" vertical="center" wrapText="1"/>
    </xf>
    <xf numFmtId="0" fontId="49" fillId="4" borderId="8" xfId="1" applyFont="1" applyFill="1" applyBorder="1" applyAlignment="1" applyProtection="1">
      <alignment horizontal="center" vertical="center"/>
      <protection locked="0"/>
    </xf>
    <xf numFmtId="0" fontId="9" fillId="0" borderId="0" xfId="1" applyFont="1" applyAlignment="1">
      <alignment vertical="top"/>
    </xf>
    <xf numFmtId="0" fontId="22" fillId="0" borderId="0" xfId="0" applyFont="1" applyAlignment="1">
      <alignment horizontal="center" vertical="center"/>
    </xf>
    <xf numFmtId="0" fontId="9" fillId="0" borderId="11" xfId="1" applyFont="1" applyBorder="1" applyAlignment="1">
      <alignment vertical="center" wrapText="1"/>
    </xf>
    <xf numFmtId="0" fontId="13" fillId="0" borderId="36" xfId="0" applyFont="1" applyBorder="1" applyAlignment="1">
      <alignment vertical="center" wrapText="1"/>
    </xf>
    <xf numFmtId="0" fontId="13" fillId="0" borderId="42" xfId="0" applyFont="1" applyBorder="1" applyAlignment="1">
      <alignment vertical="center" wrapText="1"/>
    </xf>
    <xf numFmtId="0" fontId="13" fillId="0" borderId="63" xfId="0" applyFont="1" applyBorder="1" applyAlignment="1">
      <alignment horizontal="center" vertical="center" wrapText="1"/>
    </xf>
    <xf numFmtId="0" fontId="10" fillId="8" borderId="67" xfId="0" applyFont="1" applyFill="1" applyBorder="1" applyAlignment="1">
      <alignment horizontal="center" vertical="center"/>
    </xf>
    <xf numFmtId="9" fontId="13" fillId="0" borderId="68" xfId="0" applyNumberFormat="1" applyFont="1" applyBorder="1" applyAlignment="1">
      <alignment horizontal="center" vertical="center"/>
    </xf>
    <xf numFmtId="9" fontId="13" fillId="0" borderId="69" xfId="0" applyNumberFormat="1" applyFont="1" applyBorder="1" applyAlignment="1">
      <alignment horizontal="center" vertical="center"/>
    </xf>
    <xf numFmtId="2" fontId="10" fillId="0" borderId="70" xfId="0" applyNumberFormat="1" applyFont="1" applyBorder="1" applyAlignment="1">
      <alignment horizontal="center" vertical="center"/>
    </xf>
    <xf numFmtId="2" fontId="13" fillId="0" borderId="70" xfId="0" applyNumberFormat="1" applyFont="1" applyBorder="1" applyAlignment="1">
      <alignment horizontal="center" vertical="center"/>
    </xf>
    <xf numFmtId="9" fontId="32" fillId="0" borderId="68" xfId="3" applyFont="1" applyBorder="1" applyAlignment="1" applyProtection="1">
      <alignment horizontal="center" vertical="center"/>
    </xf>
    <xf numFmtId="2" fontId="20" fillId="0" borderId="69" xfId="3" applyNumberFormat="1" applyFont="1" applyBorder="1" applyAlignment="1" applyProtection="1">
      <alignment horizontal="center" vertical="center"/>
    </xf>
    <xf numFmtId="0" fontId="18" fillId="0" borderId="5" xfId="0" applyFont="1" applyBorder="1" applyAlignment="1">
      <alignment vertical="center"/>
    </xf>
    <xf numFmtId="10" fontId="18" fillId="0" borderId="5" xfId="0" applyNumberFormat="1" applyFont="1" applyBorder="1" applyAlignment="1">
      <alignment horizontal="center" vertical="center"/>
    </xf>
    <xf numFmtId="2" fontId="33" fillId="0" borderId="5" xfId="0" applyNumberFormat="1" applyFont="1" applyBorder="1" applyAlignment="1">
      <alignment horizontal="center" vertical="center"/>
    </xf>
    <xf numFmtId="0" fontId="6" fillId="0" borderId="45" xfId="0" applyFont="1" applyBorder="1" applyAlignment="1">
      <alignment horizontal="center" vertical="center"/>
    </xf>
    <xf numFmtId="0" fontId="23" fillId="0" borderId="0" xfId="0" applyFont="1" applyAlignment="1">
      <alignment horizontal="right" vertical="center"/>
    </xf>
    <xf numFmtId="0" fontId="28"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165" fontId="48" fillId="0" borderId="20" xfId="0" applyNumberFormat="1" applyFont="1" applyBorder="1" applyAlignment="1">
      <alignment vertical="center"/>
    </xf>
    <xf numFmtId="165" fontId="47" fillId="4" borderId="32" xfId="0" applyNumberFormat="1" applyFont="1" applyFill="1" applyBorder="1" applyAlignment="1">
      <alignment vertical="center"/>
    </xf>
    <xf numFmtId="0" fontId="41" fillId="0" borderId="0" xfId="0" applyFont="1" applyAlignment="1">
      <alignment horizontal="left" vertical="center" wrapText="1"/>
    </xf>
    <xf numFmtId="0" fontId="42" fillId="0" borderId="0" xfId="0" applyFont="1" applyAlignment="1">
      <alignment horizontal="left" wrapText="1"/>
    </xf>
    <xf numFmtId="0" fontId="36" fillId="0" borderId="28" xfId="0" applyFont="1" applyBorder="1" applyAlignment="1">
      <alignment horizontal="right" vertical="center"/>
    </xf>
    <xf numFmtId="0" fontId="36" fillId="0" borderId="38" xfId="0" applyFont="1" applyBorder="1" applyAlignment="1">
      <alignment horizontal="right" vertical="center"/>
    </xf>
    <xf numFmtId="0" fontId="36" fillId="0" borderId="40" xfId="0" applyFont="1" applyBorder="1" applyAlignment="1">
      <alignment horizontal="right" vertical="center"/>
    </xf>
    <xf numFmtId="0" fontId="42" fillId="0" borderId="0" xfId="0" applyFont="1" applyAlignment="1">
      <alignment horizontal="center" vertical="center" wrapText="1"/>
    </xf>
    <xf numFmtId="0" fontId="37" fillId="2" borderId="14" xfId="0" applyFont="1" applyFill="1" applyBorder="1" applyAlignment="1">
      <alignment horizontal="center" vertical="center"/>
    </xf>
    <xf numFmtId="0" fontId="37" fillId="2" borderId="0" xfId="0" applyFont="1" applyFill="1" applyAlignment="1">
      <alignment horizontal="center" vertical="center"/>
    </xf>
    <xf numFmtId="0" fontId="37" fillId="0" borderId="0" xfId="0" applyFont="1" applyAlignment="1">
      <alignment horizontal="center" vertical="center"/>
    </xf>
    <xf numFmtId="0" fontId="38" fillId="0" borderId="0" xfId="0" applyFont="1" applyAlignment="1">
      <alignment horizontal="left" vertical="center"/>
    </xf>
    <xf numFmtId="0" fontId="8" fillId="3" borderId="28" xfId="0" applyFont="1" applyFill="1" applyBorder="1" applyAlignment="1">
      <alignment horizontal="center" vertical="center" wrapText="1"/>
    </xf>
    <xf numFmtId="0" fontId="43" fillId="0" borderId="19" xfId="1" applyFont="1" applyBorder="1" applyAlignment="1">
      <alignment horizontal="left" vertical="center"/>
    </xf>
    <xf numFmtId="0" fontId="43" fillId="0" borderId="20" xfId="1" applyFont="1" applyBorder="1" applyAlignment="1">
      <alignment horizontal="left" vertical="center"/>
    </xf>
    <xf numFmtId="0" fontId="43" fillId="0" borderId="28" xfId="1" applyFont="1" applyBorder="1" applyAlignment="1">
      <alignment horizontal="left" vertical="center"/>
    </xf>
    <xf numFmtId="0" fontId="43" fillId="0" borderId="29" xfId="1" applyFont="1" applyBorder="1" applyAlignment="1">
      <alignment horizontal="left" vertical="center"/>
    </xf>
    <xf numFmtId="0" fontId="43" fillId="0" borderId="31" xfId="1" applyFont="1" applyBorder="1" applyAlignment="1">
      <alignment horizontal="left" vertical="center"/>
    </xf>
    <xf numFmtId="0" fontId="43" fillId="0" borderId="32" xfId="1" applyFont="1" applyBorder="1" applyAlignment="1">
      <alignment horizontal="left" vertical="center"/>
    </xf>
    <xf numFmtId="0" fontId="40" fillId="3" borderId="5" xfId="1" applyFont="1" applyFill="1" applyBorder="1" applyAlignment="1">
      <alignment horizontal="right" vertical="center" wrapText="1"/>
    </xf>
    <xf numFmtId="0" fontId="40" fillId="3" borderId="0" xfId="1" applyFont="1" applyFill="1" applyAlignment="1">
      <alignment horizontal="right" vertical="center" wrapText="1"/>
    </xf>
    <xf numFmtId="0" fontId="40" fillId="3" borderId="25" xfId="1" applyFont="1" applyFill="1" applyBorder="1" applyAlignment="1">
      <alignment horizontal="right" vertical="center" wrapText="1"/>
    </xf>
    <xf numFmtId="0" fontId="40" fillId="3" borderId="5" xfId="1" applyFont="1" applyFill="1" applyBorder="1" applyAlignment="1">
      <alignment horizontal="left" vertical="center" wrapText="1" indent="1"/>
    </xf>
    <xf numFmtId="0" fontId="40" fillId="3" borderId="45" xfId="1" applyFont="1" applyFill="1" applyBorder="1" applyAlignment="1">
      <alignment horizontal="left" vertical="center" wrapText="1" indent="1"/>
    </xf>
    <xf numFmtId="0" fontId="40" fillId="3" borderId="0" xfId="1" applyFont="1" applyFill="1" applyAlignment="1">
      <alignment horizontal="left" vertical="center" wrapText="1" indent="1"/>
    </xf>
    <xf numFmtId="0" fontId="40" fillId="3" borderId="11" xfId="1" applyFont="1" applyFill="1" applyBorder="1" applyAlignment="1">
      <alignment horizontal="left" vertical="center" wrapText="1" indent="1"/>
    </xf>
    <xf numFmtId="0" fontId="40" fillId="3" borderId="25" xfId="1" applyFont="1" applyFill="1" applyBorder="1" applyAlignment="1">
      <alignment horizontal="left" vertical="center" wrapText="1" indent="1"/>
    </xf>
    <xf numFmtId="0" fontId="40" fillId="3" borderId="46" xfId="1" applyFont="1" applyFill="1" applyBorder="1" applyAlignment="1">
      <alignment horizontal="left" vertical="center" wrapText="1" indent="1"/>
    </xf>
    <xf numFmtId="0" fontId="8" fillId="3" borderId="22" xfId="1" applyFont="1" applyFill="1" applyBorder="1" applyAlignment="1">
      <alignment horizontal="center" vertical="center" wrapText="1"/>
    </xf>
    <xf numFmtId="0" fontId="8" fillId="3" borderId="44"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36" fillId="0" borderId="18" xfId="0" applyFont="1" applyBorder="1" applyAlignment="1">
      <alignment horizontal="right" vertical="center"/>
    </xf>
    <xf numFmtId="0" fontId="36" fillId="0" borderId="19" xfId="0" applyFont="1" applyBorder="1" applyAlignment="1">
      <alignment horizontal="right" vertical="center"/>
    </xf>
    <xf numFmtId="0" fontId="36" fillId="0" borderId="27" xfId="0" applyFont="1" applyBorder="1" applyAlignment="1">
      <alignment horizontal="right" vertical="center"/>
    </xf>
    <xf numFmtId="0" fontId="36" fillId="0" borderId="48" xfId="0" applyFont="1" applyBorder="1" applyAlignment="1">
      <alignment horizontal="right" vertical="center"/>
    </xf>
    <xf numFmtId="0" fontId="36" fillId="0" borderId="49" xfId="0" applyFont="1" applyBorder="1" applyAlignment="1">
      <alignment horizontal="right" vertical="center"/>
    </xf>
    <xf numFmtId="0" fontId="36" fillId="0" borderId="60" xfId="0" applyFont="1" applyBorder="1" applyAlignment="1">
      <alignment horizontal="right" vertical="center"/>
    </xf>
    <xf numFmtId="0" fontId="12" fillId="4" borderId="22" xfId="1" applyFont="1" applyFill="1" applyBorder="1" applyAlignment="1" applyProtection="1">
      <alignment horizontal="center" vertical="center" wrapText="1"/>
      <protection locked="0"/>
    </xf>
    <xf numFmtId="0" fontId="12" fillId="4" borderId="44" xfId="1" applyFont="1" applyFill="1" applyBorder="1" applyAlignment="1" applyProtection="1">
      <alignment horizontal="center" vertical="center" wrapText="1"/>
      <protection locked="0"/>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4" borderId="30" xfId="0" applyFont="1" applyFill="1" applyBorder="1" applyAlignment="1" applyProtection="1">
      <alignment horizontal="center" vertical="center"/>
      <protection locked="0"/>
    </xf>
    <xf numFmtId="0" fontId="10" fillId="4" borderId="32" xfId="0" applyFont="1" applyFill="1" applyBorder="1" applyAlignment="1" applyProtection="1">
      <alignment horizontal="center" vertical="center"/>
      <protection locked="0"/>
    </xf>
    <xf numFmtId="0" fontId="24" fillId="9" borderId="17" xfId="1" applyFont="1" applyFill="1" applyBorder="1" applyAlignment="1">
      <alignment horizontal="center" vertical="center"/>
    </xf>
    <xf numFmtId="0" fontId="24" fillId="9" borderId="5" xfId="1" applyFont="1" applyFill="1" applyBorder="1" applyAlignment="1">
      <alignment horizontal="center" vertical="center"/>
    </xf>
    <xf numFmtId="0" fontId="24" fillId="9" borderId="45" xfId="1" applyFont="1" applyFill="1" applyBorder="1" applyAlignment="1">
      <alignment horizontal="center" vertical="center"/>
    </xf>
    <xf numFmtId="0" fontId="25" fillId="4" borderId="14" xfId="1" applyFont="1" applyFill="1" applyBorder="1" applyAlignment="1">
      <alignment horizontal="center" vertical="center" wrapText="1"/>
    </xf>
    <xf numFmtId="0" fontId="25" fillId="4" borderId="0" xfId="1" applyFont="1" applyFill="1" applyAlignment="1">
      <alignment horizontal="center" vertical="center" wrapText="1"/>
    </xf>
    <xf numFmtId="0" fontId="25" fillId="4" borderId="11" xfId="1" applyFont="1" applyFill="1" applyBorder="1" applyAlignment="1">
      <alignment horizontal="center" vertical="center" wrapText="1"/>
    </xf>
    <xf numFmtId="0" fontId="26" fillId="4" borderId="14" xfId="1" applyFont="1" applyFill="1" applyBorder="1" applyAlignment="1" applyProtection="1">
      <alignment horizontal="center" vertical="top" wrapText="1"/>
      <protection locked="0"/>
    </xf>
    <xf numFmtId="0" fontId="26" fillId="4" borderId="0" xfId="1" applyFont="1" applyFill="1" applyAlignment="1" applyProtection="1">
      <alignment horizontal="center" vertical="top" wrapText="1"/>
      <protection locked="0"/>
    </xf>
    <xf numFmtId="0" fontId="26" fillId="4" borderId="11" xfId="1" applyFont="1" applyFill="1" applyBorder="1" applyAlignment="1" applyProtection="1">
      <alignment horizontal="center" vertical="top" wrapText="1"/>
      <protection locked="0"/>
    </xf>
    <xf numFmtId="0" fontId="26" fillId="4" borderId="23" xfId="1" applyFont="1" applyFill="1" applyBorder="1" applyAlignment="1" applyProtection="1">
      <alignment horizontal="center" vertical="top" wrapText="1"/>
      <protection locked="0"/>
    </xf>
    <xf numFmtId="0" fontId="26" fillId="4" borderId="25" xfId="1" applyFont="1" applyFill="1" applyBorder="1" applyAlignment="1" applyProtection="1">
      <alignment horizontal="center" vertical="top" wrapText="1"/>
      <protection locked="0"/>
    </xf>
    <xf numFmtId="0" fontId="26" fillId="4" borderId="46" xfId="1" applyFont="1" applyFill="1" applyBorder="1" applyAlignment="1" applyProtection="1">
      <alignment horizontal="center" vertical="top" wrapText="1"/>
      <protection locked="0"/>
    </xf>
    <xf numFmtId="0" fontId="31" fillId="0" borderId="17" xfId="1" applyFont="1" applyBorder="1" applyAlignment="1">
      <alignment horizontal="center" vertical="center" wrapText="1"/>
    </xf>
    <xf numFmtId="0" fontId="31" fillId="0" borderId="5" xfId="1" applyFont="1" applyBorder="1" applyAlignment="1">
      <alignment horizontal="center" vertical="center" wrapText="1"/>
    </xf>
    <xf numFmtId="0" fontId="31" fillId="0" borderId="45" xfId="1" applyFont="1" applyBorder="1" applyAlignment="1">
      <alignment horizontal="center" vertical="center" wrapText="1"/>
    </xf>
    <xf numFmtId="0" fontId="31" fillId="0" borderId="14" xfId="1" applyFont="1" applyBorder="1" applyAlignment="1">
      <alignment horizontal="center" vertical="center" wrapText="1"/>
    </xf>
    <xf numFmtId="0" fontId="31" fillId="0" borderId="0" xfId="1" applyFont="1" applyAlignment="1">
      <alignment horizontal="center" vertical="center" wrapText="1"/>
    </xf>
    <xf numFmtId="0" fontId="31" fillId="0" borderId="11" xfId="1" applyFont="1" applyBorder="1" applyAlignment="1">
      <alignment horizontal="center" vertical="center" wrapText="1"/>
    </xf>
    <xf numFmtId="0" fontId="31" fillId="0" borderId="23" xfId="1" applyFont="1" applyBorder="1" applyAlignment="1">
      <alignment horizontal="center" vertical="center" wrapText="1"/>
    </xf>
    <xf numFmtId="0" fontId="31" fillId="0" borderId="25" xfId="1" applyFont="1" applyBorder="1" applyAlignment="1">
      <alignment horizontal="center" vertical="center" wrapText="1"/>
    </xf>
    <xf numFmtId="0" fontId="31" fillId="0" borderId="46" xfId="1" applyFont="1" applyBorder="1" applyAlignment="1">
      <alignment horizontal="center" vertical="center" wrapText="1"/>
    </xf>
    <xf numFmtId="0" fontId="23" fillId="0" borderId="23" xfId="1" applyFont="1" applyBorder="1" applyAlignment="1">
      <alignment horizontal="right" vertical="center"/>
    </xf>
    <xf numFmtId="0" fontId="23" fillId="0" borderId="25" xfId="1" applyFont="1" applyBorder="1" applyAlignment="1">
      <alignment horizontal="right" vertical="center"/>
    </xf>
    <xf numFmtId="0" fontId="15" fillId="0" borderId="17" xfId="1" applyFont="1" applyBorder="1" applyAlignment="1">
      <alignment horizontal="center" vertical="center" wrapText="1"/>
    </xf>
    <xf numFmtId="0" fontId="15" fillId="0" borderId="5" xfId="1" applyFont="1" applyBorder="1" applyAlignment="1">
      <alignment horizontal="center" vertical="center" wrapText="1"/>
    </xf>
    <xf numFmtId="2" fontId="9" fillId="0" borderId="2" xfId="1" applyNumberFormat="1" applyFont="1" applyBorder="1" applyAlignment="1">
      <alignment horizontal="center" vertical="center"/>
    </xf>
    <xf numFmtId="2" fontId="9" fillId="0" borderId="3" xfId="1" applyNumberFormat="1" applyFont="1" applyBorder="1" applyAlignment="1">
      <alignment horizontal="center" vertical="center"/>
    </xf>
    <xf numFmtId="2" fontId="9" fillId="0" borderId="4" xfId="1" applyNumberFormat="1" applyFont="1" applyBorder="1" applyAlignment="1">
      <alignment horizontal="center" vertical="center"/>
    </xf>
    <xf numFmtId="0" fontId="9" fillId="0" borderId="14" xfId="1" applyFont="1" applyBorder="1" applyAlignment="1">
      <alignment horizontal="center" vertical="center"/>
    </xf>
    <xf numFmtId="0" fontId="9" fillId="0" borderId="0" xfId="1" applyFont="1" applyAlignment="1">
      <alignment horizontal="center" vertical="center"/>
    </xf>
    <xf numFmtId="0" fontId="13" fillId="0" borderId="41" xfId="2" applyFont="1" applyBorder="1" applyAlignment="1">
      <alignment horizontal="left" vertical="center" wrapText="1"/>
    </xf>
    <xf numFmtId="0" fontId="13" fillId="0" borderId="14" xfId="2" applyFont="1" applyBorder="1" applyAlignment="1">
      <alignment horizontal="left" vertical="center" wrapText="1"/>
    </xf>
    <xf numFmtId="0" fontId="10" fillId="8" borderId="17" xfId="0" applyFont="1" applyFill="1" applyBorder="1" applyAlignment="1">
      <alignment horizontal="center" vertical="center"/>
    </xf>
    <xf numFmtId="0" fontId="10" fillId="8" borderId="14" xfId="0" applyFont="1" applyFill="1" applyBorder="1" applyAlignment="1">
      <alignment horizontal="center" vertical="center"/>
    </xf>
    <xf numFmtId="9" fontId="13" fillId="0" borderId="50" xfId="4" applyFont="1" applyBorder="1" applyAlignment="1" applyProtection="1">
      <alignment horizontal="center" vertical="center"/>
    </xf>
    <xf numFmtId="9" fontId="13" fillId="0" borderId="24" xfId="4" applyFont="1" applyBorder="1" applyAlignment="1" applyProtection="1">
      <alignment horizontal="center" vertical="center"/>
    </xf>
    <xf numFmtId="9" fontId="13" fillId="0" borderId="21" xfId="4" applyFont="1" applyBorder="1" applyAlignment="1" applyProtection="1">
      <alignment horizontal="center" vertical="center"/>
    </xf>
    <xf numFmtId="9" fontId="13" fillId="0" borderId="8" xfId="4" applyFont="1" applyBorder="1" applyAlignment="1" applyProtection="1">
      <alignment horizontal="center" vertical="center"/>
    </xf>
    <xf numFmtId="2" fontId="13" fillId="0" borderId="22" xfId="4" applyNumberFormat="1" applyFont="1" applyBorder="1" applyAlignment="1" applyProtection="1">
      <alignment horizontal="center" vertical="center"/>
    </xf>
    <xf numFmtId="2" fontId="13" fillId="0" borderId="26" xfId="4" applyNumberFormat="1" applyFont="1" applyBorder="1" applyAlignment="1" applyProtection="1">
      <alignment horizontal="center" vertical="center"/>
    </xf>
    <xf numFmtId="0" fontId="10" fillId="8" borderId="23" xfId="0" applyFont="1" applyFill="1" applyBorder="1" applyAlignment="1">
      <alignment horizontal="center" vertical="center"/>
    </xf>
    <xf numFmtId="0" fontId="10" fillId="5" borderId="6" xfId="1" applyFont="1" applyFill="1" applyBorder="1" applyAlignment="1">
      <alignment horizontal="left" vertical="center" wrapText="1"/>
    </xf>
    <xf numFmtId="0" fontId="10" fillId="5" borderId="12" xfId="1" applyFont="1" applyFill="1" applyBorder="1" applyAlignment="1">
      <alignment horizontal="left" vertical="center" wrapText="1"/>
    </xf>
    <xf numFmtId="0" fontId="10" fillId="5" borderId="13" xfId="1" applyFont="1" applyFill="1" applyBorder="1" applyAlignment="1">
      <alignment horizontal="left" vertical="center" wrapText="1"/>
    </xf>
    <xf numFmtId="0" fontId="14" fillId="6" borderId="2" xfId="2" applyFont="1" applyFill="1" applyBorder="1" applyAlignment="1">
      <alignment horizontal="left" vertical="top" wrapText="1"/>
    </xf>
    <xf numFmtId="0" fontId="14" fillId="6" borderId="3" xfId="2" applyFont="1" applyFill="1" applyBorder="1" applyAlignment="1">
      <alignment horizontal="left" vertical="top" wrapText="1"/>
    </xf>
    <xf numFmtId="0" fontId="14" fillId="6" borderId="16" xfId="2" applyFont="1" applyFill="1" applyBorder="1" applyAlignment="1">
      <alignment horizontal="left" vertical="top" wrapText="1"/>
    </xf>
    <xf numFmtId="0" fontId="13" fillId="0" borderId="10" xfId="2" applyFont="1" applyBorder="1" applyAlignment="1">
      <alignment horizontal="left" vertical="center" wrapText="1"/>
    </xf>
    <xf numFmtId="0" fontId="13" fillId="0" borderId="15" xfId="2" applyFont="1" applyBorder="1" applyAlignment="1">
      <alignment horizontal="left" vertical="center" wrapText="1"/>
    </xf>
    <xf numFmtId="0" fontId="13" fillId="0" borderId="22" xfId="2" applyFont="1" applyBorder="1" applyAlignment="1">
      <alignment horizontal="left" vertical="center" wrapText="1"/>
    </xf>
    <xf numFmtId="0" fontId="13" fillId="0" borderId="26" xfId="2" applyFont="1" applyBorder="1" applyAlignment="1">
      <alignment horizontal="left" vertical="center" wrapText="1"/>
    </xf>
    <xf numFmtId="0" fontId="14" fillId="6" borderId="38" xfId="2" applyFont="1" applyFill="1" applyBorder="1" applyAlignment="1">
      <alignment horizontal="left" vertical="top" wrapText="1"/>
    </xf>
    <xf numFmtId="0" fontId="14" fillId="6" borderId="39" xfId="2" applyFont="1" applyFill="1" applyBorder="1" applyAlignment="1">
      <alignment horizontal="left" vertical="top" wrapText="1"/>
    </xf>
    <xf numFmtId="0" fontId="14" fillId="6" borderId="40" xfId="2" applyFont="1" applyFill="1" applyBorder="1" applyAlignment="1">
      <alignment horizontal="left" vertical="top" wrapText="1"/>
    </xf>
    <xf numFmtId="0" fontId="14" fillId="6" borderId="33" xfId="2" applyFont="1" applyFill="1" applyBorder="1" applyAlignment="1">
      <alignment horizontal="left" vertical="top" wrapText="1"/>
    </xf>
    <xf numFmtId="0" fontId="14" fillId="6" borderId="34" xfId="2" applyFont="1" applyFill="1" applyBorder="1" applyAlignment="1">
      <alignment horizontal="left" vertical="top" wrapText="1"/>
    </xf>
    <xf numFmtId="0" fontId="14" fillId="6" borderId="35" xfId="2" applyFont="1" applyFill="1" applyBorder="1" applyAlignment="1">
      <alignment horizontal="left" vertical="top" wrapText="1"/>
    </xf>
    <xf numFmtId="0" fontId="13" fillId="0" borderId="36" xfId="2" applyFont="1" applyBorder="1" applyAlignment="1">
      <alignment horizontal="left" vertical="center" wrapText="1"/>
    </xf>
    <xf numFmtId="0" fontId="13" fillId="0" borderId="37" xfId="2" applyFont="1" applyBorder="1" applyAlignment="1">
      <alignment horizontal="left" vertical="center" wrapText="1"/>
    </xf>
    <xf numFmtId="0" fontId="19" fillId="0" borderId="0" xfId="1" applyFont="1" applyAlignment="1">
      <alignment horizontal="right" vertical="center"/>
    </xf>
    <xf numFmtId="0" fontId="19" fillId="0" borderId="11" xfId="1" applyFont="1" applyBorder="1" applyAlignment="1">
      <alignment horizontal="right" vertical="center"/>
    </xf>
    <xf numFmtId="0" fontId="12" fillId="4" borderId="26" xfId="1" applyFont="1" applyFill="1" applyBorder="1" applyAlignment="1" applyProtection="1">
      <alignment horizontal="center" vertical="center" wrapText="1"/>
      <protection locked="0"/>
    </xf>
    <xf numFmtId="0" fontId="14" fillId="6" borderId="4" xfId="2" applyFont="1" applyFill="1" applyBorder="1" applyAlignment="1">
      <alignment horizontal="left" vertical="top" wrapText="1"/>
    </xf>
    <xf numFmtId="0" fontId="8" fillId="3" borderId="0" xfId="1" applyFont="1" applyFill="1" applyAlignment="1">
      <alignment horizontal="center" vertical="center" wrapText="1"/>
    </xf>
    <xf numFmtId="0" fontId="8" fillId="3" borderId="25" xfId="1" applyFont="1" applyFill="1" applyBorder="1" applyAlignment="1">
      <alignment horizontal="center" vertical="center" wrapText="1"/>
    </xf>
    <xf numFmtId="0" fontId="40" fillId="3" borderId="5" xfId="1" applyFont="1" applyFill="1" applyBorder="1" applyAlignment="1">
      <alignment horizontal="left" vertical="center" wrapText="1"/>
    </xf>
    <xf numFmtId="0" fontId="40" fillId="3" borderId="45" xfId="1" applyFont="1" applyFill="1" applyBorder="1" applyAlignment="1">
      <alignment horizontal="left" vertical="center" wrapText="1"/>
    </xf>
    <xf numFmtId="0" fontId="40" fillId="3" borderId="0" xfId="1" applyFont="1" applyFill="1" applyAlignment="1">
      <alignment horizontal="left" vertical="center" wrapText="1"/>
    </xf>
    <xf numFmtId="0" fontId="40" fillId="3" borderId="11" xfId="1" applyFont="1" applyFill="1" applyBorder="1" applyAlignment="1">
      <alignment horizontal="left" vertical="center" wrapText="1"/>
    </xf>
    <xf numFmtId="0" fontId="40" fillId="3" borderId="25" xfId="1" applyFont="1" applyFill="1" applyBorder="1" applyAlignment="1">
      <alignment horizontal="left" vertical="center" wrapText="1"/>
    </xf>
    <xf numFmtId="0" fontId="40" fillId="3" borderId="46" xfId="1" applyFont="1" applyFill="1" applyBorder="1" applyAlignment="1">
      <alignment horizontal="left" vertical="center" wrapText="1"/>
    </xf>
    <xf numFmtId="9" fontId="13" fillId="0" borderId="65" xfId="4" applyFont="1" applyBorder="1" applyAlignment="1" applyProtection="1">
      <alignment horizontal="center" vertical="center"/>
    </xf>
    <xf numFmtId="9" fontId="13" fillId="0" borderId="7" xfId="4" applyFont="1" applyBorder="1" applyAlignment="1" applyProtection="1">
      <alignment horizontal="center" vertical="center"/>
    </xf>
    <xf numFmtId="2" fontId="13" fillId="0" borderId="44" xfId="4" applyNumberFormat="1" applyFont="1" applyBorder="1" applyAlignment="1" applyProtection="1">
      <alignment horizontal="center" vertical="center"/>
    </xf>
    <xf numFmtId="0" fontId="24" fillId="9" borderId="18" xfId="0" applyFont="1" applyFill="1" applyBorder="1" applyAlignment="1">
      <alignment horizontal="center" vertical="center"/>
    </xf>
    <xf numFmtId="0" fontId="24" fillId="9" borderId="19" xfId="0" applyFont="1" applyFill="1" applyBorder="1" applyAlignment="1">
      <alignment horizontal="center" vertical="center"/>
    </xf>
    <xf numFmtId="0" fontId="24" fillId="9" borderId="20"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xf>
    <xf numFmtId="0" fontId="10" fillId="4" borderId="31" xfId="0" applyFont="1" applyFill="1" applyBorder="1" applyAlignment="1">
      <alignment horizontal="center" vertical="center"/>
    </xf>
    <xf numFmtId="0" fontId="10" fillId="4" borderId="32" xfId="0" applyFont="1" applyFill="1" applyBorder="1" applyAlignment="1">
      <alignment horizontal="center" vertical="center"/>
    </xf>
    <xf numFmtId="0" fontId="8" fillId="3" borderId="5" xfId="0" applyFont="1" applyFill="1" applyBorder="1" applyAlignment="1">
      <alignment horizontal="right" vertical="center" wrapText="1"/>
    </xf>
    <xf numFmtId="0" fontId="8" fillId="3" borderId="0" xfId="0" applyFont="1" applyFill="1" applyAlignment="1">
      <alignment horizontal="right" vertical="center" wrapText="1"/>
    </xf>
    <xf numFmtId="0" fontId="8" fillId="3" borderId="25" xfId="0" applyFont="1" applyFill="1" applyBorder="1" applyAlignment="1">
      <alignment horizontal="right" vertical="center" wrapText="1"/>
    </xf>
    <xf numFmtId="0" fontId="8" fillId="3" borderId="5" xfId="0" applyFont="1" applyFill="1" applyBorder="1" applyAlignment="1">
      <alignment horizontal="left" vertical="center" wrapText="1"/>
    </xf>
    <xf numFmtId="0" fontId="8" fillId="3" borderId="45"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1"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43" fillId="0" borderId="19" xfId="1" applyFont="1" applyBorder="1" applyAlignment="1">
      <alignment horizontal="left" vertical="center" indent="1"/>
    </xf>
    <xf numFmtId="0" fontId="43" fillId="0" borderId="20" xfId="1" applyFont="1" applyBorder="1" applyAlignment="1">
      <alignment horizontal="left" vertical="center" indent="1"/>
    </xf>
    <xf numFmtId="0" fontId="43" fillId="0" borderId="28" xfId="1" applyFont="1" applyBorder="1" applyAlignment="1">
      <alignment horizontal="left" vertical="center" indent="1"/>
    </xf>
    <xf numFmtId="0" fontId="43" fillId="0" borderId="29" xfId="1" applyFont="1" applyBorder="1" applyAlignment="1">
      <alignment horizontal="left" vertical="center" indent="1"/>
    </xf>
    <xf numFmtId="0" fontId="43" fillId="0" borderId="31" xfId="1" applyFont="1" applyBorder="1" applyAlignment="1">
      <alignment horizontal="left" vertical="center" indent="1"/>
    </xf>
    <xf numFmtId="0" fontId="43" fillId="0" borderId="32" xfId="1" applyFont="1" applyBorder="1" applyAlignment="1">
      <alignment horizontal="left" vertical="center" indent="1"/>
    </xf>
    <xf numFmtId="0" fontId="26" fillId="4" borderId="48"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26" fillId="4" borderId="40"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26" fillId="4" borderId="64" xfId="0" applyFont="1" applyFill="1" applyBorder="1" applyAlignment="1">
      <alignment horizontal="center" vertical="center" wrapText="1"/>
    </xf>
    <xf numFmtId="0" fontId="26" fillId="4" borderId="60" xfId="0" applyFont="1" applyFill="1" applyBorder="1" applyAlignment="1">
      <alignment horizontal="center" vertical="center" wrapText="1"/>
    </xf>
    <xf numFmtId="9" fontId="15" fillId="0" borderId="0" xfId="0" applyNumberFormat="1" applyFont="1" applyAlignment="1">
      <alignment horizontal="center" vertical="center"/>
    </xf>
    <xf numFmtId="0" fontId="15" fillId="0" borderId="0" xfId="0" applyFont="1" applyAlignment="1">
      <alignment horizontal="center" vertical="center"/>
    </xf>
    <xf numFmtId="0" fontId="45" fillId="0" borderId="18" xfId="0" applyFont="1" applyBorder="1" applyAlignment="1">
      <alignment horizontal="right" vertical="center"/>
    </xf>
    <xf numFmtId="0" fontId="45" fillId="0" borderId="19" xfId="0" applyFont="1" applyBorder="1" applyAlignment="1">
      <alignment horizontal="right" vertical="center"/>
    </xf>
    <xf numFmtId="0" fontId="46" fillId="0" borderId="30" xfId="0" applyFont="1" applyBorder="1" applyAlignment="1">
      <alignment horizontal="right" vertical="center"/>
    </xf>
    <xf numFmtId="0" fontId="46" fillId="0" borderId="31" xfId="0" applyFont="1" applyBorder="1" applyAlignment="1">
      <alignment horizontal="right" vertical="center"/>
    </xf>
    <xf numFmtId="0" fontId="23" fillId="0" borderId="14" xfId="0" applyFont="1" applyBorder="1" applyAlignment="1">
      <alignment horizontal="right" vertical="center"/>
    </xf>
    <xf numFmtId="0" fontId="23" fillId="0" borderId="0" xfId="0" applyFont="1" applyAlignment="1">
      <alignment horizontal="right" vertical="center"/>
    </xf>
    <xf numFmtId="0" fontId="10" fillId="0" borderId="47" xfId="0" applyFont="1" applyBorder="1" applyAlignment="1">
      <alignment horizontal="center" vertical="center"/>
    </xf>
    <xf numFmtId="0" fontId="10" fillId="0" borderId="71" xfId="0" applyFont="1" applyBorder="1" applyAlignment="1">
      <alignment horizontal="center" vertical="center"/>
    </xf>
    <xf numFmtId="0" fontId="10" fillId="4" borderId="41" xfId="0" applyFont="1" applyFill="1" applyBorder="1" applyAlignment="1">
      <alignment horizontal="center" vertical="center"/>
    </xf>
    <xf numFmtId="0" fontId="10" fillId="4" borderId="67"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46" xfId="0" applyFont="1" applyFill="1" applyBorder="1" applyAlignment="1">
      <alignment horizontal="center" vertical="center"/>
    </xf>
    <xf numFmtId="0" fontId="24" fillId="0" borderId="47"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1" xfId="0" applyFont="1" applyBorder="1" applyAlignment="1">
      <alignment horizontal="center" vertical="center" wrapText="1"/>
    </xf>
    <xf numFmtId="0" fontId="45" fillId="0" borderId="27" xfId="0" applyFont="1" applyBorder="1" applyAlignment="1">
      <alignment horizontal="right" vertical="center"/>
    </xf>
    <xf numFmtId="0" fontId="45" fillId="0" borderId="28" xfId="0" applyFont="1" applyBorder="1" applyAlignment="1">
      <alignment horizontal="right" vertical="center"/>
    </xf>
    <xf numFmtId="0" fontId="15" fillId="0" borderId="17" xfId="0" applyFont="1" applyBorder="1" applyAlignment="1">
      <alignment horizontal="center" vertical="center" wrapText="1"/>
    </xf>
    <xf numFmtId="0" fontId="15" fillId="0" borderId="5" xfId="0" applyFont="1" applyBorder="1" applyAlignment="1">
      <alignment horizontal="center" vertical="center" wrapText="1"/>
    </xf>
    <xf numFmtId="0" fontId="10" fillId="5" borderId="50"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10" fillId="5" borderId="51" xfId="0" applyFont="1" applyFill="1" applyBorder="1" applyAlignment="1">
      <alignment horizontal="left" vertical="center" wrapText="1"/>
    </xf>
    <xf numFmtId="0" fontId="8" fillId="3" borderId="2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26" xfId="0" applyFont="1" applyFill="1" applyBorder="1" applyAlignment="1">
      <alignment horizontal="center" vertical="center" wrapText="1"/>
    </xf>
  </cellXfs>
  <cellStyles count="5">
    <cellStyle name="Normal" xfId="0" builtinId="0"/>
    <cellStyle name="Normal 2" xfId="1" xr:uid="{00000000-0005-0000-0000-000001000000}"/>
    <cellStyle name="Normal 3" xfId="2" xr:uid="{00000000-0005-0000-0000-000002000000}"/>
    <cellStyle name="Pourcentage" xfId="3" builtinId="5"/>
    <cellStyle name="Pourcentage 2" xfId="4" xr:uid="{00000000-0005-0000-0000-000004000000}"/>
  </cellStyles>
  <dxfs count="50">
    <dxf>
      <fill>
        <patternFill patternType="solid">
          <fgColor indexed="5"/>
          <bgColor indexed="5"/>
        </patternFill>
      </fill>
    </dxf>
    <dxf>
      <fill>
        <patternFill patternType="solid">
          <fgColor rgb="FF92D050"/>
          <bgColor rgb="FF92D050"/>
        </patternFill>
      </fill>
    </dxf>
    <dxf>
      <fill>
        <patternFill patternType="solid">
          <fgColor rgb="FFFFC000"/>
          <bgColor theme="5" tint="0.59996337778862885"/>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rgb="FFFFC000"/>
          <bgColor theme="5" tint="0.59996337778862885"/>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rgb="FFFFC000"/>
          <bgColor theme="5" tint="0.59996337778862885"/>
        </patternFill>
      </fill>
    </dxf>
    <dxf>
      <fill>
        <patternFill patternType="solid">
          <fgColor theme="7" tint="0.59996337778862885"/>
          <bgColor theme="7" tint="0.59996337778862885"/>
        </patternFill>
      </fill>
    </dxf>
    <dxf>
      <fill>
        <patternFill patternType="solid">
          <fgColor indexed="5"/>
          <bgColor indexed="5"/>
        </patternFill>
      </fill>
    </dxf>
    <dxf>
      <fill>
        <patternFill patternType="solid">
          <fgColor rgb="FF00B050"/>
          <bgColor rgb="FF00B050"/>
        </patternFill>
      </fill>
    </dxf>
    <dxf>
      <fill>
        <patternFill patternType="solid">
          <fgColor indexed="2"/>
          <bgColor indexed="2"/>
        </patternFill>
      </fill>
    </dxf>
    <dxf>
      <fill>
        <patternFill patternType="solid">
          <fgColor rgb="FF00B050"/>
          <bgColor rgb="FF00B050"/>
        </patternFill>
      </fill>
    </dxf>
    <dxf>
      <fill>
        <patternFill patternType="solid">
          <fgColor indexed="2"/>
          <bgColor indexed="2"/>
        </patternFill>
      </fill>
    </dxf>
    <dxf>
      <fill>
        <patternFill patternType="solid">
          <fgColor rgb="FF92D050"/>
          <bgColor rgb="FF92D050"/>
        </patternFill>
      </fill>
    </dxf>
    <dxf>
      <fill>
        <patternFill patternType="solid">
          <fgColor rgb="FFFFC000"/>
          <bgColor rgb="FFFFC000"/>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rgb="FF92D050"/>
          <bgColor rgb="FF92D050"/>
        </patternFill>
      </fill>
    </dxf>
    <dxf>
      <fill>
        <patternFill patternType="solid">
          <fgColor rgb="FFFFC000"/>
          <bgColor rgb="FFFFC000"/>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rgb="FF92D050"/>
          <bgColor rgb="FF92D050"/>
        </patternFill>
      </fill>
    </dxf>
    <dxf>
      <fill>
        <patternFill patternType="solid">
          <fgColor rgb="FFFFC000"/>
          <bgColor rgb="FFFFC000"/>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rgb="FF92D050"/>
          <bgColor rgb="FF92D050"/>
        </patternFill>
      </fill>
    </dxf>
    <dxf>
      <fill>
        <patternFill patternType="solid">
          <fgColor rgb="FFFFC000"/>
          <bgColor rgb="FFFFC000"/>
        </patternFill>
      </fill>
    </dxf>
    <dxf>
      <fill>
        <patternFill patternType="solid">
          <fgColor indexed="5"/>
          <bgColor indexed="5"/>
        </patternFill>
      </fill>
    </dxf>
    <dxf>
      <fill>
        <patternFill patternType="solid">
          <fgColor rgb="FF00B050"/>
          <bgColor rgb="FF00B050"/>
        </patternFill>
      </fill>
    </dxf>
    <dxf>
      <fill>
        <patternFill patternType="solid">
          <fgColor indexed="2"/>
          <bgColor indexed="2"/>
        </patternFill>
      </fill>
    </dxf>
    <dxf>
      <fill>
        <patternFill patternType="solid">
          <fgColor rgb="FF00B050"/>
          <bgColor rgb="FF00B050"/>
        </patternFill>
      </fill>
    </dxf>
    <dxf>
      <fill>
        <patternFill patternType="solid">
          <fgColor indexed="2"/>
          <bgColor indexed="2"/>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rgb="FF92D050"/>
          <bgColor rgb="FF92D050"/>
        </patternFill>
      </fill>
    </dxf>
    <dxf>
      <fill>
        <patternFill patternType="solid">
          <fgColor rgb="FFFFC000"/>
          <bgColor rgb="FFFFC000"/>
        </patternFill>
      </fill>
    </dxf>
    <dxf>
      <fill>
        <patternFill patternType="solid">
          <fgColor theme="7" tint="0.59996337778862885"/>
          <bgColor theme="7" tint="0.59996337778862885"/>
        </patternFill>
      </fill>
    </dxf>
    <dxf>
      <fill>
        <patternFill patternType="solid">
          <fgColor rgb="FF92D050"/>
          <bgColor rgb="FF92D050"/>
        </patternFill>
      </fill>
    </dxf>
    <dxf>
      <fill>
        <patternFill patternType="solid">
          <fgColor theme="5" tint="0.59996337778862885"/>
          <bgColor theme="5" tint="0.59996337778862885"/>
        </patternFill>
      </fill>
    </dxf>
    <dxf>
      <fill>
        <patternFill patternType="solid">
          <fgColor rgb="FF92D050"/>
          <bgColor rgb="FF92D05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458257</xdr:colOff>
      <xdr:row>23</xdr:row>
      <xdr:rowOff>193411</xdr:rowOff>
    </xdr:from>
    <xdr:to>
      <xdr:col>6</xdr:col>
      <xdr:colOff>311149</xdr:colOff>
      <xdr:row>24</xdr:row>
      <xdr:rowOff>137584</xdr:rowOff>
    </xdr:to>
    <xdr:sp macro="" textlink="">
      <xdr:nvSpPr>
        <xdr:cNvPr id="2" name="Flèche à angle droit 1">
          <a:extLst>
            <a:ext uri="{FF2B5EF4-FFF2-40B4-BE49-F238E27FC236}">
              <a16:creationId xmlns:a16="http://schemas.microsoft.com/office/drawing/2014/main" id="{00000000-0008-0000-0100-000002000000}"/>
            </a:ext>
          </a:extLst>
        </xdr:cNvPr>
        <xdr:cNvSpPr/>
      </xdr:nvSpPr>
      <xdr:spPr bwMode="auto">
        <a:xfrm>
          <a:off x="10343090" y="10268744"/>
          <a:ext cx="900642" cy="145257"/>
        </a:xfrm>
        <a:prstGeom prst="bentUpArrow">
          <a:avLst>
            <a:gd name="adj1" fmla="val 25000"/>
            <a:gd name="adj2" fmla="val 25000"/>
            <a:gd name="adj3" fmla="val 25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fr-FR" sz="1100" b="1" cap="none" spc="0">
            <a:ln w="18000">
              <a:solidFill>
                <a:schemeClr val="accent2">
                  <a:satMod val="140000"/>
                </a:schemeClr>
              </a:solidFill>
              <a:prstDash val="solid"/>
              <a:miter lim="800000"/>
            </a:ln>
            <a:no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458257</xdr:colOff>
      <xdr:row>21</xdr:row>
      <xdr:rowOff>193411</xdr:rowOff>
    </xdr:from>
    <xdr:to>
      <xdr:col>6</xdr:col>
      <xdr:colOff>311149</xdr:colOff>
      <xdr:row>22</xdr:row>
      <xdr:rowOff>137584</xdr:rowOff>
    </xdr:to>
    <xdr:sp macro="" textlink="">
      <xdr:nvSpPr>
        <xdr:cNvPr id="2" name="Flèche à angle droit 1">
          <a:extLst>
            <a:ext uri="{FF2B5EF4-FFF2-40B4-BE49-F238E27FC236}">
              <a16:creationId xmlns:a16="http://schemas.microsoft.com/office/drawing/2014/main" id="{00000000-0008-0000-0200-000002000000}"/>
            </a:ext>
          </a:extLst>
        </xdr:cNvPr>
        <xdr:cNvSpPr/>
      </xdr:nvSpPr>
      <xdr:spPr bwMode="auto">
        <a:xfrm>
          <a:off x="12874095" y="10447074"/>
          <a:ext cx="1181628" cy="448998"/>
        </a:xfrm>
        <a:prstGeom prst="bentUpArrow">
          <a:avLst>
            <a:gd name="adj1" fmla="val 25000"/>
            <a:gd name="adj2" fmla="val 25000"/>
            <a:gd name="adj3" fmla="val 25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fr-FR" sz="1100" b="1" cap="none" spc="0">
            <a:ln w="18000">
              <a:solidFill>
                <a:schemeClr val="accent2">
                  <a:satMod val="140000"/>
                </a:schemeClr>
              </a:solidFill>
              <a:prstDash val="solid"/>
              <a:miter lim="800000"/>
            </a:ln>
            <a:no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pageSetUpPr fitToPage="1"/>
  </sheetPr>
  <dimension ref="A1:C25"/>
  <sheetViews>
    <sheetView zoomScale="80" zoomScaleNormal="80" workbookViewId="0">
      <selection activeCell="E8" sqref="E8"/>
    </sheetView>
  </sheetViews>
  <sheetFormatPr baseColWidth="10" defaultRowHeight="14.25" x14ac:dyDescent="0.45"/>
  <cols>
    <col min="1" max="1" width="50.6640625" customWidth="1"/>
    <col min="2" max="2" width="17.06640625" customWidth="1"/>
    <col min="3" max="3" width="91.06640625" customWidth="1"/>
  </cols>
  <sheetData>
    <row r="1" spans="1:3" ht="22.5" x14ac:dyDescent="0.45">
      <c r="A1" s="190" t="s">
        <v>132</v>
      </c>
      <c r="B1" s="190"/>
      <c r="C1" s="190"/>
    </row>
    <row r="2" spans="1:3" ht="22.5" x14ac:dyDescent="0.45">
      <c r="A2" s="190" t="s">
        <v>131</v>
      </c>
      <c r="B2" s="190"/>
      <c r="C2" s="190"/>
    </row>
    <row r="3" spans="1:3" ht="21" x14ac:dyDescent="0.45">
      <c r="A3" s="182" t="s">
        <v>139</v>
      </c>
      <c r="B3" s="183"/>
      <c r="C3" s="121">
        <v>2018</v>
      </c>
    </row>
    <row r="4" spans="1:3" ht="21" x14ac:dyDescent="0.45">
      <c r="A4" s="182" t="s">
        <v>133</v>
      </c>
      <c r="B4" s="182"/>
      <c r="C4" s="121" t="s">
        <v>143</v>
      </c>
    </row>
    <row r="5" spans="1:3" ht="21" x14ac:dyDescent="0.45">
      <c r="A5" s="182" t="s">
        <v>134</v>
      </c>
      <c r="B5" s="182"/>
      <c r="C5" s="121" t="s">
        <v>134</v>
      </c>
    </row>
    <row r="6" spans="1:3" ht="21" x14ac:dyDescent="0.45">
      <c r="A6" s="182" t="s">
        <v>140</v>
      </c>
      <c r="B6" s="182"/>
      <c r="C6" s="121" t="s">
        <v>148</v>
      </c>
    </row>
    <row r="7" spans="1:3" ht="21" x14ac:dyDescent="0.45">
      <c r="A7" s="182" t="s">
        <v>135</v>
      </c>
      <c r="B7" s="120" t="s">
        <v>136</v>
      </c>
      <c r="C7" s="121" t="s">
        <v>141</v>
      </c>
    </row>
    <row r="8" spans="1:3" ht="21" x14ac:dyDescent="0.45">
      <c r="A8" s="182"/>
      <c r="B8" s="120" t="s">
        <v>137</v>
      </c>
      <c r="C8" s="121" t="s">
        <v>142</v>
      </c>
    </row>
    <row r="9" spans="1:3" ht="21" x14ac:dyDescent="0.45">
      <c r="A9" s="183" t="s">
        <v>144</v>
      </c>
      <c r="B9" s="184"/>
      <c r="C9" s="121" t="s">
        <v>146</v>
      </c>
    </row>
    <row r="10" spans="1:3" ht="21" x14ac:dyDescent="0.45">
      <c r="A10" s="183" t="s">
        <v>145</v>
      </c>
      <c r="B10" s="184"/>
      <c r="C10" s="121" t="s">
        <v>149</v>
      </c>
    </row>
    <row r="11" spans="1:3" ht="17.649999999999999" customHeight="1" x14ac:dyDescent="0.45">
      <c r="A11" s="1"/>
    </row>
    <row r="12" spans="1:3" ht="23.25" x14ac:dyDescent="0.45">
      <c r="A12" s="188" t="s">
        <v>138</v>
      </c>
      <c r="B12" s="188"/>
      <c r="C12" s="188"/>
    </row>
    <row r="13" spans="1:3" ht="23.25" x14ac:dyDescent="0.45">
      <c r="A13" s="186" t="s">
        <v>0</v>
      </c>
      <c r="B13" s="187"/>
      <c r="C13" s="187"/>
    </row>
    <row r="14" spans="1:3" ht="18" x14ac:dyDescent="0.45">
      <c r="A14" s="189" t="s">
        <v>1</v>
      </c>
      <c r="B14" s="189"/>
      <c r="C14" s="189"/>
    </row>
    <row r="15" spans="1:3" s="2" customFormat="1" ht="36" customHeight="1" x14ac:dyDescent="0.45">
      <c r="A15" s="180" t="s">
        <v>2</v>
      </c>
      <c r="B15" s="180"/>
      <c r="C15" s="180"/>
    </row>
    <row r="16" spans="1:3" s="2" customFormat="1" ht="36" customHeight="1" x14ac:dyDescent="0.45">
      <c r="A16" s="180" t="s">
        <v>128</v>
      </c>
      <c r="B16" s="180"/>
      <c r="C16" s="180"/>
    </row>
    <row r="17" spans="1:3" s="2" customFormat="1" ht="18" x14ac:dyDescent="0.45">
      <c r="A17" s="189" t="s">
        <v>4</v>
      </c>
      <c r="B17" s="189"/>
      <c r="C17" s="189"/>
    </row>
    <row r="18" spans="1:3" s="2" customFormat="1" ht="36" customHeight="1" x14ac:dyDescent="0.45">
      <c r="A18" s="180" t="s">
        <v>129</v>
      </c>
      <c r="B18" s="180"/>
      <c r="C18" s="180"/>
    </row>
    <row r="19" spans="1:3" s="2" customFormat="1" ht="36" customHeight="1" x14ac:dyDescent="0.45">
      <c r="A19" s="180" t="s">
        <v>130</v>
      </c>
      <c r="B19" s="180"/>
      <c r="C19" s="180"/>
    </row>
    <row r="20" spans="1:3" ht="18" x14ac:dyDescent="0.45">
      <c r="A20" s="185" t="s">
        <v>3</v>
      </c>
      <c r="B20" s="185"/>
      <c r="C20" s="185"/>
    </row>
    <row r="21" spans="1:3" ht="23.25" x14ac:dyDescent="0.45">
      <c r="A21" s="186" t="s">
        <v>5</v>
      </c>
      <c r="B21" s="187"/>
      <c r="C21" s="187"/>
    </row>
    <row r="22" spans="1:3" ht="36" customHeight="1" x14ac:dyDescent="0.45">
      <c r="A22" s="180" t="s">
        <v>116</v>
      </c>
      <c r="B22" s="180"/>
      <c r="C22" s="180"/>
    </row>
    <row r="23" spans="1:3" ht="23.25" x14ac:dyDescent="0.45">
      <c r="A23" s="186" t="s">
        <v>6</v>
      </c>
      <c r="B23" s="187"/>
      <c r="C23" s="187"/>
    </row>
    <row r="24" spans="1:3" ht="36" customHeight="1" x14ac:dyDescent="0.45">
      <c r="A24" s="180" t="s">
        <v>7</v>
      </c>
      <c r="B24" s="180"/>
      <c r="C24" s="180"/>
    </row>
    <row r="25" spans="1:3" ht="36" customHeight="1" x14ac:dyDescent="0.55000000000000004">
      <c r="A25" s="181" t="s">
        <v>115</v>
      </c>
      <c r="B25" s="181"/>
      <c r="C25" s="181"/>
    </row>
  </sheetData>
  <mergeCells count="23">
    <mergeCell ref="A1:C1"/>
    <mergeCell ref="A2:C2"/>
    <mergeCell ref="A14:C14"/>
    <mergeCell ref="A15:C15"/>
    <mergeCell ref="A16:C16"/>
    <mergeCell ref="A17:C17"/>
    <mergeCell ref="A7:A8"/>
    <mergeCell ref="A24:C24"/>
    <mergeCell ref="A25:C25"/>
    <mergeCell ref="A3:B3"/>
    <mergeCell ref="A4:B4"/>
    <mergeCell ref="A5:B5"/>
    <mergeCell ref="A6:B6"/>
    <mergeCell ref="A9:B9"/>
    <mergeCell ref="A10:B10"/>
    <mergeCell ref="A18:C18"/>
    <mergeCell ref="A19:C19"/>
    <mergeCell ref="A20:C20"/>
    <mergeCell ref="A21:C21"/>
    <mergeCell ref="A22:C22"/>
    <mergeCell ref="A23:C23"/>
    <mergeCell ref="A12:C12"/>
    <mergeCell ref="A13:C13"/>
  </mergeCells>
  <pageMargins left="0.7" right="0.7" top="0.75" bottom="0.75" header="0.3" footer="0.3"/>
  <pageSetup paperSize="9" scale="4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autoPageBreaks="0" fitToPage="1"/>
  </sheetPr>
  <dimension ref="A1:M45"/>
  <sheetViews>
    <sheetView zoomScale="60" zoomScaleNormal="60" workbookViewId="0">
      <selection activeCell="D1" sqref="D1:F1"/>
    </sheetView>
  </sheetViews>
  <sheetFormatPr baseColWidth="10" defaultColWidth="11.3984375" defaultRowHeight="13.9" x14ac:dyDescent="0.35"/>
  <cols>
    <col min="1" max="1" width="100.59765625" style="4" customWidth="1"/>
    <col min="2" max="2" width="17.3984375" style="5" customWidth="1"/>
    <col min="3" max="6" width="18.59765625" style="3" customWidth="1"/>
    <col min="7" max="7" width="7.3984375" style="3" customWidth="1"/>
    <col min="8" max="9" width="9.59765625" style="6" customWidth="1"/>
    <col min="10" max="10" width="9.59765625" style="7" customWidth="1"/>
    <col min="11" max="11" width="4" style="8" customWidth="1"/>
    <col min="12" max="12" width="10.3984375" style="9" customWidth="1"/>
    <col min="13" max="13" width="75.59765625" style="3" customWidth="1"/>
    <col min="14" max="16384" width="11.3984375" style="3"/>
  </cols>
  <sheetData>
    <row r="1" spans="1:13" ht="24" customHeight="1" x14ac:dyDescent="0.35">
      <c r="A1" s="206" t="s">
        <v>8</v>
      </c>
      <c r="B1" s="209" t="s">
        <v>140</v>
      </c>
      <c r="C1" s="210"/>
      <c r="D1" s="191" t="str">
        <f>DEBUT!C6</f>
        <v>Lycée XYZ</v>
      </c>
      <c r="E1" s="191"/>
      <c r="F1" s="192"/>
      <c r="G1" s="197" t="s">
        <v>147</v>
      </c>
      <c r="H1" s="197"/>
      <c r="I1" s="197"/>
      <c r="J1" s="200">
        <f>DEBUT!C3</f>
        <v>2018</v>
      </c>
      <c r="K1" s="200"/>
      <c r="L1" s="201"/>
    </row>
    <row r="2" spans="1:13" ht="24" customHeight="1" x14ac:dyDescent="0.35">
      <c r="A2" s="207"/>
      <c r="B2" s="211" t="s">
        <v>135</v>
      </c>
      <c r="C2" s="120" t="s">
        <v>136</v>
      </c>
      <c r="D2" s="193" t="str">
        <f>DEBUT!C7</f>
        <v>MARTIN</v>
      </c>
      <c r="E2" s="193"/>
      <c r="F2" s="194"/>
      <c r="G2" s="198"/>
      <c r="H2" s="198"/>
      <c r="I2" s="198"/>
      <c r="J2" s="202"/>
      <c r="K2" s="202"/>
      <c r="L2" s="203"/>
    </row>
    <row r="3" spans="1:13" ht="24" customHeight="1" x14ac:dyDescent="0.35">
      <c r="A3" s="207"/>
      <c r="B3" s="211"/>
      <c r="C3" s="120" t="s">
        <v>137</v>
      </c>
      <c r="D3" s="193" t="str">
        <f>DEBUT!C8</f>
        <v>Candide</v>
      </c>
      <c r="E3" s="193"/>
      <c r="F3" s="194"/>
      <c r="G3" s="198"/>
      <c r="H3" s="198"/>
      <c r="I3" s="198"/>
      <c r="J3" s="202"/>
      <c r="K3" s="202"/>
      <c r="L3" s="203"/>
    </row>
    <row r="4" spans="1:13" ht="24" customHeight="1" x14ac:dyDescent="0.35">
      <c r="A4" s="207"/>
      <c r="B4" s="212" t="s">
        <v>144</v>
      </c>
      <c r="C4" s="184"/>
      <c r="D4" s="193" t="str">
        <f>DEBUT!C9</f>
        <v>Entreprise de Gros Œuvre</v>
      </c>
      <c r="E4" s="193"/>
      <c r="F4" s="194"/>
      <c r="G4" s="198"/>
      <c r="H4" s="198"/>
      <c r="I4" s="198"/>
      <c r="J4" s="202"/>
      <c r="K4" s="202"/>
      <c r="L4" s="203"/>
    </row>
    <row r="5" spans="1:13" ht="24" customHeight="1" thickBot="1" x14ac:dyDescent="0.4">
      <c r="A5" s="208"/>
      <c r="B5" s="213" t="s">
        <v>145</v>
      </c>
      <c r="C5" s="214"/>
      <c r="D5" s="195" t="str">
        <f>DEBUT!C10</f>
        <v>M. Jean DUPONT</v>
      </c>
      <c r="E5" s="195"/>
      <c r="F5" s="196"/>
      <c r="G5" s="199"/>
      <c r="H5" s="199"/>
      <c r="I5" s="199"/>
      <c r="J5" s="204"/>
      <c r="K5" s="204"/>
      <c r="L5" s="205"/>
    </row>
    <row r="6" spans="1:13" s="10" customFormat="1" ht="48" customHeight="1" thickBot="1" x14ac:dyDescent="0.5">
      <c r="A6" s="11" t="s">
        <v>9</v>
      </c>
      <c r="B6" s="12" t="s">
        <v>10</v>
      </c>
      <c r="C6" s="13">
        <v>0</v>
      </c>
      <c r="D6" s="13">
        <v>1</v>
      </c>
      <c r="E6" s="13">
        <v>2</v>
      </c>
      <c r="F6" s="14">
        <v>3</v>
      </c>
      <c r="G6" s="124">
        <f>COUNTIF(G8:G23,"◄")</f>
        <v>0</v>
      </c>
      <c r="H6" s="15" t="s">
        <v>11</v>
      </c>
      <c r="I6" s="15" t="s">
        <v>12</v>
      </c>
      <c r="J6" s="15" t="s">
        <v>13</v>
      </c>
      <c r="K6" s="143" t="s">
        <v>14</v>
      </c>
      <c r="L6" s="130" t="s">
        <v>15</v>
      </c>
      <c r="M6" s="123" t="s">
        <v>16</v>
      </c>
    </row>
    <row r="7" spans="1:13" s="10" customFormat="1" ht="22.35" customHeight="1" thickBot="1" x14ac:dyDescent="0.5">
      <c r="A7" s="262"/>
      <c r="B7" s="263"/>
      <c r="C7" s="263"/>
      <c r="D7" s="263"/>
      <c r="E7" s="263"/>
      <c r="F7" s="264"/>
      <c r="G7" s="125"/>
      <c r="H7" s="16">
        <f>H8+H17+H22</f>
        <v>1</v>
      </c>
      <c r="I7" s="16">
        <f>I8+I17+I22</f>
        <v>1.0000000000000002</v>
      </c>
      <c r="J7" s="17"/>
      <c r="K7" s="138"/>
      <c r="L7" s="132"/>
      <c r="M7" s="122"/>
    </row>
    <row r="8" spans="1:13" ht="20.100000000000001" customHeight="1" thickBot="1" x14ac:dyDescent="0.4">
      <c r="A8" s="265" t="s">
        <v>17</v>
      </c>
      <c r="B8" s="266"/>
      <c r="C8" s="266"/>
      <c r="D8" s="266"/>
      <c r="E8" s="266"/>
      <c r="F8" s="267"/>
      <c r="G8" s="126"/>
      <c r="H8" s="139">
        <f>SUM(H9:H16)</f>
        <v>0.4</v>
      </c>
      <c r="I8" s="18">
        <f>SUM(I9:I16)</f>
        <v>0.40000000000000008</v>
      </c>
      <c r="J8" s="19">
        <f>SUM(J9:J16)</f>
        <v>6</v>
      </c>
      <c r="L8" s="133">
        <f>SUM(L9:L16)</f>
        <v>0.4</v>
      </c>
      <c r="M8" s="19"/>
    </row>
    <row r="9" spans="1:13" ht="30.4" x14ac:dyDescent="0.35">
      <c r="A9" s="268" t="s">
        <v>18</v>
      </c>
      <c r="B9" s="253" t="s">
        <v>19</v>
      </c>
      <c r="C9" s="20" t="s">
        <v>117</v>
      </c>
      <c r="D9" s="21" t="s">
        <v>118</v>
      </c>
      <c r="E9" s="21" t="s">
        <v>20</v>
      </c>
      <c r="F9" s="22" t="s">
        <v>21</v>
      </c>
      <c r="G9" s="127"/>
      <c r="H9" s="255">
        <v>0.1</v>
      </c>
      <c r="I9" s="257">
        <f>L10*H$8/L$8</f>
        <v>0.10000000000000002</v>
      </c>
      <c r="J9" s="259">
        <f>IF(B9="NON","",(IF(D10&lt;&gt;"",1/3,0)+IF(E10&lt;&gt;"",2/3,0)+IF(F10&lt;&gt;"",1,0))*20*I9)</f>
        <v>0.66666666666666674</v>
      </c>
      <c r="L9" s="133"/>
      <c r="M9" s="215"/>
    </row>
    <row r="10" spans="1:13" ht="40.049999999999997" customHeight="1" thickBot="1" x14ac:dyDescent="0.4">
      <c r="A10" s="269"/>
      <c r="B10" s="261"/>
      <c r="C10" s="23"/>
      <c r="D10" s="24" t="s">
        <v>22</v>
      </c>
      <c r="E10" s="24"/>
      <c r="F10" s="25"/>
      <c r="G10" s="127" t="str">
        <f>IF(K10="PB","◄","")</f>
        <v/>
      </c>
      <c r="H10" s="256"/>
      <c r="I10" s="258"/>
      <c r="J10" s="260"/>
      <c r="K10" s="8">
        <f>IF(OR(B9="Obligatoire",B9="OUI"),IF(COUNTBLANK(C10:F10)=3,1,"PB"),IF(B9="NON",IF(COUNTBLANK(C10:F10)=4,0,"PB")))</f>
        <v>1</v>
      </c>
      <c r="L10" s="135">
        <f>H9*K10</f>
        <v>0.1</v>
      </c>
      <c r="M10" s="282"/>
    </row>
    <row r="11" spans="1:13" ht="30.4" x14ac:dyDescent="0.35">
      <c r="A11" s="270" t="s">
        <v>23</v>
      </c>
      <c r="B11" s="253" t="s">
        <v>24</v>
      </c>
      <c r="C11" s="26" t="s">
        <v>25</v>
      </c>
      <c r="D11" s="27" t="s">
        <v>26</v>
      </c>
      <c r="E11" s="27" t="s">
        <v>27</v>
      </c>
      <c r="F11" s="28" t="s">
        <v>28</v>
      </c>
      <c r="G11" s="127"/>
      <c r="H11" s="255">
        <v>0.1</v>
      </c>
      <c r="I11" s="257">
        <f>L12*H$8/L$8</f>
        <v>0.10000000000000002</v>
      </c>
      <c r="J11" s="259">
        <f>IF(B11="NON","",(IF(D12&lt;&gt;"",1/3,0)+IF(E12&lt;&gt;"",2/3,0)+IF(F12&lt;&gt;"",1,0))*20*I11)</f>
        <v>1.3333333333333335</v>
      </c>
      <c r="L11" s="133"/>
      <c r="M11" s="215"/>
    </row>
    <row r="12" spans="1:13" ht="40.049999999999997" customHeight="1" thickBot="1" x14ac:dyDescent="0.4">
      <c r="A12" s="271"/>
      <c r="B12" s="261"/>
      <c r="C12" s="29"/>
      <c r="D12" s="30"/>
      <c r="E12" s="30" t="s">
        <v>22</v>
      </c>
      <c r="F12" s="31"/>
      <c r="G12" s="127" t="str">
        <f>IF(K12="PB","◄","")</f>
        <v/>
      </c>
      <c r="H12" s="256"/>
      <c r="I12" s="258"/>
      <c r="J12" s="260"/>
      <c r="K12" s="8">
        <f>IF(OR(B11="Obligatoire",B11="OUI"),IF(COUNTBLANK(C12:F12)=3,1,"PB"),IF(B11="NON",IF(COUNTBLANK(C12:F12)=4,0,"PB")))</f>
        <v>1</v>
      </c>
      <c r="L12" s="135">
        <f>H11*K12</f>
        <v>0.1</v>
      </c>
      <c r="M12" s="282"/>
    </row>
    <row r="13" spans="1:13" ht="20.25" x14ac:dyDescent="0.35">
      <c r="A13" s="270" t="s">
        <v>29</v>
      </c>
      <c r="B13" s="253" t="s">
        <v>24</v>
      </c>
      <c r="C13" s="26" t="s">
        <v>30</v>
      </c>
      <c r="D13" s="27" t="s">
        <v>31</v>
      </c>
      <c r="E13" s="27" t="s">
        <v>32</v>
      </c>
      <c r="F13" s="28" t="s">
        <v>28</v>
      </c>
      <c r="G13" s="127"/>
      <c r="H13" s="255">
        <v>0.1</v>
      </c>
      <c r="I13" s="257">
        <f t="shared" ref="I13:I15" si="0">L14*H$8/L$8</f>
        <v>0.10000000000000002</v>
      </c>
      <c r="J13" s="259">
        <f>IF(B13="NON","",(IF(D14&lt;&gt;"",1/3,0)+IF(E14&lt;&gt;"",2/3,0)+IF(F14&lt;&gt;"",1,0))*20*I13)</f>
        <v>2.0000000000000004</v>
      </c>
      <c r="L13" s="133"/>
      <c r="M13" s="215"/>
    </row>
    <row r="14" spans="1:13" ht="40.049999999999997" customHeight="1" thickBot="1" x14ac:dyDescent="0.4">
      <c r="A14" s="271"/>
      <c r="B14" s="261"/>
      <c r="C14" s="29"/>
      <c r="D14" s="30"/>
      <c r="E14" s="30"/>
      <c r="F14" s="31" t="s">
        <v>22</v>
      </c>
      <c r="G14" s="127" t="str">
        <f t="shared" ref="G14:G24" si="1">IF(K14="PB","◄","")</f>
        <v/>
      </c>
      <c r="H14" s="256"/>
      <c r="I14" s="258"/>
      <c r="J14" s="260"/>
      <c r="K14" s="8">
        <f>IF(OR(B13="Obligatoire",B13="OUI"),IF(COUNTBLANK(C14:F14)=3,1,"PB"),IF(B13="NON",IF(COUNTBLANK(C14:F14)=4,0,"PB")))</f>
        <v>1</v>
      </c>
      <c r="L14" s="135">
        <f>H13*K14</f>
        <v>0.1</v>
      </c>
      <c r="M14" s="282"/>
    </row>
    <row r="15" spans="1:13" ht="40.5" x14ac:dyDescent="0.35">
      <c r="A15" s="270" t="s">
        <v>33</v>
      </c>
      <c r="B15" s="253" t="s">
        <v>24</v>
      </c>
      <c r="C15" s="26" t="s">
        <v>34</v>
      </c>
      <c r="D15" s="27" t="s">
        <v>35</v>
      </c>
      <c r="E15" s="27" t="s">
        <v>36</v>
      </c>
      <c r="F15" s="28" t="s">
        <v>37</v>
      </c>
      <c r="G15" s="127"/>
      <c r="H15" s="255">
        <v>0.1</v>
      </c>
      <c r="I15" s="257">
        <f t="shared" si="0"/>
        <v>0.10000000000000002</v>
      </c>
      <c r="J15" s="259">
        <f>IF(B15="NON","",(IF(D16&lt;&gt;"",1/3,0)+IF(E16&lt;&gt;"",2/3,0)+IF(F16&lt;&gt;"",1,0))*20*I15)</f>
        <v>2.0000000000000004</v>
      </c>
      <c r="L15" s="133"/>
      <c r="M15" s="215"/>
    </row>
    <row r="16" spans="1:13" ht="40.049999999999997" customHeight="1" thickBot="1" x14ac:dyDescent="0.4">
      <c r="A16" s="271"/>
      <c r="B16" s="261"/>
      <c r="C16" s="29"/>
      <c r="D16" s="30"/>
      <c r="E16" s="30"/>
      <c r="F16" s="31" t="s">
        <v>22</v>
      </c>
      <c r="G16" s="127" t="str">
        <f t="shared" si="1"/>
        <v/>
      </c>
      <c r="H16" s="256"/>
      <c r="I16" s="258"/>
      <c r="J16" s="260"/>
      <c r="K16" s="8">
        <f>IF(OR(B15="Obligatoire",B15="OUI"),IF(COUNTBLANK(C16:F16)=3,1,"PB"),IF(B15="NON",IF(COUNTBLANK(C16:F16)=4,0,"PB")))</f>
        <v>1</v>
      </c>
      <c r="L16" s="135">
        <f>H15*K16</f>
        <v>0.1</v>
      </c>
      <c r="M16" s="282"/>
    </row>
    <row r="17" spans="1:13" ht="22.35" customHeight="1" thickBot="1" x14ac:dyDescent="0.4">
      <c r="A17" s="275" t="s">
        <v>38</v>
      </c>
      <c r="B17" s="276"/>
      <c r="C17" s="276"/>
      <c r="D17" s="276"/>
      <c r="E17" s="276"/>
      <c r="F17" s="277"/>
      <c r="G17" s="127"/>
      <c r="H17" s="140">
        <f>SUM(H18:H21)</f>
        <v>0.4</v>
      </c>
      <c r="I17" s="18">
        <f>SUM(I18:I21)</f>
        <v>0.40000000000000008</v>
      </c>
      <c r="J17" s="19">
        <f>SUM(J18:J21)</f>
        <v>8.0000000000000018</v>
      </c>
      <c r="L17" s="135">
        <f>SUM(L18:L21)</f>
        <v>0.2</v>
      </c>
      <c r="M17" s="19"/>
    </row>
    <row r="18" spans="1:13" ht="83.65" customHeight="1" x14ac:dyDescent="0.35">
      <c r="A18" s="278" t="s">
        <v>39</v>
      </c>
      <c r="B18" s="253" t="s">
        <v>40</v>
      </c>
      <c r="C18" s="26" t="s">
        <v>119</v>
      </c>
      <c r="D18" s="27" t="s">
        <v>41</v>
      </c>
      <c r="E18" s="27" t="s">
        <v>42</v>
      </c>
      <c r="F18" s="28" t="s">
        <v>43</v>
      </c>
      <c r="G18" s="127"/>
      <c r="H18" s="255">
        <v>0.2</v>
      </c>
      <c r="I18" s="257">
        <f>L19*H$17/L$17</f>
        <v>0</v>
      </c>
      <c r="J18" s="259" t="str">
        <f>IF(B18="NON","",(IF(D19&lt;&gt;"",1/3,0)+IF(E19&lt;&gt;"",2/3,0)+IF(F19&lt;&gt;"",1,0))*20*I18)</f>
        <v/>
      </c>
      <c r="L18" s="133"/>
      <c r="M18" s="215"/>
    </row>
    <row r="19" spans="1:13" ht="40.049999999999997" customHeight="1" thickBot="1" x14ac:dyDescent="0.4">
      <c r="A19" s="279"/>
      <c r="B19" s="261"/>
      <c r="C19" s="29"/>
      <c r="D19" s="30"/>
      <c r="E19" s="30"/>
      <c r="F19" s="31"/>
      <c r="G19" s="127" t="str">
        <f t="shared" si="1"/>
        <v/>
      </c>
      <c r="H19" s="256"/>
      <c r="I19" s="258"/>
      <c r="J19" s="260"/>
      <c r="K19" s="8">
        <f t="shared" ref="K19:K24" si="2">IF(OR(B18="Obligatoire",B18="OUI"),IF(COUNTBLANK(C19:F19)=3,1,"PB"),IF(B18="NON",IF(COUNTBLANK(C19:F19)=4,0,"PB")))</f>
        <v>0</v>
      </c>
      <c r="L19" s="135">
        <f>H18*K19</f>
        <v>0</v>
      </c>
      <c r="M19" s="282"/>
    </row>
    <row r="20" spans="1:13" ht="56.25" customHeight="1" x14ac:dyDescent="0.35">
      <c r="A20" s="278" t="s">
        <v>44</v>
      </c>
      <c r="B20" s="253" t="s">
        <v>24</v>
      </c>
      <c r="C20" s="26" t="s">
        <v>45</v>
      </c>
      <c r="D20" s="27" t="s">
        <v>46</v>
      </c>
      <c r="E20" s="27" t="s">
        <v>47</v>
      </c>
      <c r="F20" s="28" t="s">
        <v>48</v>
      </c>
      <c r="G20" s="127"/>
      <c r="H20" s="255">
        <v>0.2</v>
      </c>
      <c r="I20" s="257">
        <f>L21*H$17/L$17</f>
        <v>0.40000000000000008</v>
      </c>
      <c r="J20" s="259">
        <f>IF(B20="NON","",(IF(D21&lt;&gt;"",1/3,0)+IF(E21&lt;&gt;"",2/3,0)+IF(F21&lt;&gt;"",1,0))*20*I20)</f>
        <v>8.0000000000000018</v>
      </c>
      <c r="L20" s="133"/>
      <c r="M20" s="215"/>
    </row>
    <row r="21" spans="1:13" ht="40.049999999999997" customHeight="1" thickBot="1" x14ac:dyDescent="0.4">
      <c r="A21" s="279"/>
      <c r="B21" s="261"/>
      <c r="C21" s="29"/>
      <c r="D21" s="30"/>
      <c r="E21" s="30"/>
      <c r="F21" s="31" t="s">
        <v>22</v>
      </c>
      <c r="G21" s="127" t="str">
        <f t="shared" si="1"/>
        <v/>
      </c>
      <c r="H21" s="256"/>
      <c r="I21" s="258"/>
      <c r="J21" s="260"/>
      <c r="K21" s="8">
        <f t="shared" si="2"/>
        <v>1</v>
      </c>
      <c r="L21" s="135">
        <f>H20*K21</f>
        <v>0.2</v>
      </c>
      <c r="M21" s="282"/>
    </row>
    <row r="22" spans="1:13" ht="22.35" customHeight="1" thickBot="1" x14ac:dyDescent="0.4">
      <c r="A22" s="272" t="s">
        <v>49</v>
      </c>
      <c r="B22" s="273"/>
      <c r="C22" s="273"/>
      <c r="D22" s="273"/>
      <c r="E22" s="273"/>
      <c r="F22" s="274"/>
      <c r="G22" s="127"/>
      <c r="H22" s="141">
        <f>SUM(H23)</f>
        <v>0.2</v>
      </c>
      <c r="I22" s="32">
        <f>SUM(I23)</f>
        <v>0.20000000000000004</v>
      </c>
      <c r="J22" s="142">
        <f>J23</f>
        <v>1.3333333333333335</v>
      </c>
      <c r="L22" s="133">
        <f>SUM(L23:L24)</f>
        <v>0.2</v>
      </c>
      <c r="M22" s="19"/>
    </row>
    <row r="23" spans="1:13" ht="63" customHeight="1" x14ac:dyDescent="0.35">
      <c r="A23" s="251" t="s">
        <v>50</v>
      </c>
      <c r="B23" s="253" t="s">
        <v>19</v>
      </c>
      <c r="C23" s="26" t="s">
        <v>120</v>
      </c>
      <c r="D23" s="27" t="s">
        <v>121</v>
      </c>
      <c r="E23" s="27" t="s">
        <v>51</v>
      </c>
      <c r="F23" s="28" t="s">
        <v>52</v>
      </c>
      <c r="G23" s="127"/>
      <c r="H23" s="255">
        <v>0.2</v>
      </c>
      <c r="I23" s="257">
        <f>L24*H$22/L$22</f>
        <v>0.20000000000000004</v>
      </c>
      <c r="J23" s="259">
        <f>IF(B23="NON","",(IF(D24&lt;&gt;"",1/3,0)+IF(E24&lt;&gt;"",2/3,0)+IF(F24&lt;&gt;"",1,0))*20*I23)</f>
        <v>1.3333333333333335</v>
      </c>
      <c r="L23" s="133"/>
      <c r="M23" s="215"/>
    </row>
    <row r="24" spans="1:13" ht="40.049999999999997" customHeight="1" thickBot="1" x14ac:dyDescent="0.4">
      <c r="A24" s="252"/>
      <c r="B24" s="254"/>
      <c r="C24" s="33"/>
      <c r="D24" s="34" t="s">
        <v>22</v>
      </c>
      <c r="E24" s="34"/>
      <c r="F24" s="35"/>
      <c r="G24" s="128" t="str">
        <f t="shared" si="1"/>
        <v/>
      </c>
      <c r="H24" s="256"/>
      <c r="I24" s="258"/>
      <c r="J24" s="260"/>
      <c r="K24" s="48">
        <f t="shared" si="2"/>
        <v>1</v>
      </c>
      <c r="L24" s="137">
        <f>H23*K24</f>
        <v>0.2</v>
      </c>
      <c r="M24" s="216"/>
    </row>
    <row r="25" spans="1:13" ht="14.25" thickBot="1" x14ac:dyDescent="0.4">
      <c r="A25" s="244" t="s">
        <v>53</v>
      </c>
      <c r="B25" s="245"/>
      <c r="C25" s="245"/>
      <c r="D25" s="245"/>
      <c r="E25" s="245"/>
      <c r="F25" s="245"/>
      <c r="G25" s="36"/>
      <c r="H25" s="37"/>
      <c r="I25" s="37"/>
      <c r="J25" s="38"/>
      <c r="K25" s="39"/>
      <c r="L25" s="40"/>
      <c r="M25" s="41"/>
    </row>
    <row r="26" spans="1:13" ht="21" thickBot="1" x14ac:dyDescent="0.65">
      <c r="A26" s="42"/>
      <c r="B26" s="280" t="s">
        <v>54</v>
      </c>
      <c r="C26" s="280"/>
      <c r="D26" s="280"/>
      <c r="E26" s="280"/>
      <c r="F26" s="280"/>
      <c r="G26" s="280"/>
      <c r="H26" s="281"/>
      <c r="I26" s="43">
        <f>IF(G27="CORRECT",J22+J17+J8,"PB")</f>
        <v>15.333333333333336</v>
      </c>
      <c r="J26" s="44" t="s">
        <v>55</v>
      </c>
      <c r="K26" s="157"/>
      <c r="L26" s="158"/>
      <c r="M26" s="45"/>
    </row>
    <row r="27" spans="1:13" ht="40.35" customHeight="1" thickBot="1" x14ac:dyDescent="0.4">
      <c r="A27" s="249" t="s">
        <v>56</v>
      </c>
      <c r="B27" s="250"/>
      <c r="C27" s="250"/>
      <c r="D27" s="250"/>
      <c r="E27" s="250"/>
      <c r="F27" s="250"/>
      <c r="G27" s="246" t="str">
        <f>IF(OR(K24="PB",K21="PB",K19="PB",K16="PB",K14="PB",K12="PB",K10="PB"),"INCORRECT","CORRECT")</f>
        <v>CORRECT</v>
      </c>
      <c r="H27" s="247"/>
      <c r="I27" s="247"/>
      <c r="J27" s="248"/>
      <c r="K27" s="157"/>
      <c r="L27" s="157"/>
      <c r="M27" s="159" t="s">
        <v>57</v>
      </c>
    </row>
    <row r="28" spans="1:13" ht="15.4" thickBot="1" x14ac:dyDescent="0.4">
      <c r="A28" s="242"/>
      <c r="B28" s="243"/>
      <c r="C28" s="243"/>
      <c r="D28" s="243"/>
      <c r="E28" s="243"/>
      <c r="F28" s="243"/>
      <c r="G28" s="243"/>
      <c r="H28" s="243"/>
      <c r="I28" s="46"/>
      <c r="J28" s="47"/>
      <c r="K28" s="48"/>
      <c r="L28" s="49"/>
      <c r="M28" s="50"/>
    </row>
    <row r="29" spans="1:13" ht="15" x14ac:dyDescent="0.35">
      <c r="A29" s="221" t="s">
        <v>58</v>
      </c>
      <c r="B29" s="222"/>
      <c r="C29" s="222"/>
      <c r="D29" s="222"/>
      <c r="E29" s="222"/>
      <c r="F29" s="222"/>
      <c r="G29" s="222"/>
      <c r="H29" s="222"/>
      <c r="I29" s="222"/>
      <c r="J29" s="222"/>
      <c r="K29" s="222"/>
      <c r="L29" s="222"/>
      <c r="M29" s="223"/>
    </row>
    <row r="30" spans="1:13" ht="13.5" x14ac:dyDescent="0.35">
      <c r="A30" s="224" t="s">
        <v>59</v>
      </c>
      <c r="B30" s="225"/>
      <c r="C30" s="225"/>
      <c r="D30" s="225"/>
      <c r="E30" s="225"/>
      <c r="F30" s="225"/>
      <c r="G30" s="225"/>
      <c r="H30" s="225"/>
      <c r="I30" s="225"/>
      <c r="J30" s="225"/>
      <c r="K30" s="225"/>
      <c r="L30" s="225"/>
      <c r="M30" s="226"/>
    </row>
    <row r="31" spans="1:13" ht="14.45" customHeight="1" x14ac:dyDescent="0.35">
      <c r="A31" s="227"/>
      <c r="B31" s="228"/>
      <c r="C31" s="228"/>
      <c r="D31" s="228"/>
      <c r="E31" s="228"/>
      <c r="F31" s="228"/>
      <c r="G31" s="228"/>
      <c r="H31" s="228"/>
      <c r="I31" s="228"/>
      <c r="J31" s="228"/>
      <c r="K31" s="228"/>
      <c r="L31" s="228"/>
      <c r="M31" s="229"/>
    </row>
    <row r="32" spans="1:13" ht="84.6" customHeight="1" x14ac:dyDescent="0.35">
      <c r="A32" s="230"/>
      <c r="B32" s="231"/>
      <c r="C32" s="231"/>
      <c r="D32" s="231"/>
      <c r="E32" s="231"/>
      <c r="F32" s="231"/>
      <c r="G32" s="231"/>
      <c r="H32" s="231"/>
      <c r="I32" s="231"/>
      <c r="J32" s="231"/>
      <c r="K32" s="231"/>
      <c r="L32" s="231"/>
      <c r="M32" s="232"/>
    </row>
    <row r="33" spans="1:13" ht="20.100000000000001" customHeight="1" x14ac:dyDescent="0.4">
      <c r="A33" s="51"/>
      <c r="B33" s="52"/>
      <c r="C33" s="52"/>
      <c r="D33" s="53"/>
      <c r="E33" s="53"/>
      <c r="F33" s="53"/>
      <c r="G33" s="54"/>
      <c r="H33" s="54"/>
      <c r="I33" s="54"/>
      <c r="K33" s="55"/>
      <c r="L33" s="3"/>
      <c r="M33" s="45"/>
    </row>
    <row r="34" spans="1:13" ht="48.95" customHeight="1" x14ac:dyDescent="0.35">
      <c r="A34" s="56" t="s">
        <v>60</v>
      </c>
      <c r="B34" s="57" t="s">
        <v>61</v>
      </c>
      <c r="C34" s="58"/>
      <c r="D34" s="217" t="s">
        <v>62</v>
      </c>
      <c r="E34" s="218"/>
      <c r="F34" s="59"/>
      <c r="G34" s="60"/>
      <c r="H34" s="233" t="s">
        <v>63</v>
      </c>
      <c r="I34" s="234"/>
      <c r="J34" s="234"/>
      <c r="K34" s="234"/>
      <c r="L34" s="234"/>
      <c r="M34" s="235"/>
    </row>
    <row r="35" spans="1:13" ht="26.1" customHeight="1" x14ac:dyDescent="0.35">
      <c r="A35" s="61"/>
      <c r="B35" s="62"/>
      <c r="C35" s="63"/>
      <c r="D35" s="219"/>
      <c r="E35" s="220"/>
      <c r="F35" s="64"/>
      <c r="G35" s="60"/>
      <c r="H35" s="236"/>
      <c r="I35" s="237"/>
      <c r="J35" s="237"/>
      <c r="K35" s="237"/>
      <c r="L35" s="237"/>
      <c r="M35" s="238"/>
    </row>
    <row r="36" spans="1:13" ht="26.1" customHeight="1" x14ac:dyDescent="0.35">
      <c r="A36" s="61"/>
      <c r="B36" s="62"/>
      <c r="C36" s="63"/>
      <c r="H36" s="236"/>
      <c r="I36" s="237"/>
      <c r="J36" s="237"/>
      <c r="K36" s="237"/>
      <c r="L36" s="237"/>
      <c r="M36" s="238"/>
    </row>
    <row r="37" spans="1:13" ht="26.1" customHeight="1" x14ac:dyDescent="0.4">
      <c r="A37" s="65"/>
      <c r="B37" s="66"/>
      <c r="C37" s="67"/>
      <c r="D37" s="67"/>
      <c r="E37" s="67"/>
      <c r="F37" s="67"/>
      <c r="G37" s="67"/>
      <c r="H37" s="239"/>
      <c r="I37" s="240"/>
      <c r="J37" s="240"/>
      <c r="K37" s="240"/>
      <c r="L37" s="240"/>
      <c r="M37" s="241"/>
    </row>
    <row r="38" spans="1:13" x14ac:dyDescent="0.35">
      <c r="B38" s="68"/>
    </row>
    <row r="39" spans="1:13" ht="15" x14ac:dyDescent="0.35">
      <c r="B39" s="69"/>
    </row>
    <row r="40" spans="1:13" x14ac:dyDescent="0.35">
      <c r="B40" s="70"/>
    </row>
    <row r="41" spans="1:13" x14ac:dyDescent="0.35">
      <c r="B41" s="70"/>
    </row>
    <row r="42" spans="1:13" ht="15.75" x14ac:dyDescent="0.5">
      <c r="B42" s="70"/>
      <c r="D42" s="71"/>
      <c r="E42" s="71"/>
    </row>
    <row r="43" spans="1:13" ht="15.75" x14ac:dyDescent="0.5">
      <c r="D43" s="71"/>
      <c r="E43" s="71"/>
    </row>
    <row r="44" spans="1:13" ht="15.75" x14ac:dyDescent="0.5">
      <c r="D44" s="71"/>
      <c r="E44" s="71"/>
      <c r="F44" s="71"/>
      <c r="G44" s="71"/>
      <c r="H44" s="72"/>
      <c r="I44" s="72"/>
    </row>
    <row r="45" spans="1:13" ht="15.75" x14ac:dyDescent="0.5">
      <c r="D45" s="71"/>
      <c r="E45" s="71"/>
      <c r="F45" s="71"/>
      <c r="G45" s="71"/>
      <c r="H45" s="72"/>
      <c r="I45" s="72"/>
    </row>
  </sheetData>
  <mergeCells count="69">
    <mergeCell ref="M13:M14"/>
    <mergeCell ref="M9:M10"/>
    <mergeCell ref="H9:H10"/>
    <mergeCell ref="I9:I10"/>
    <mergeCell ref="J9:J10"/>
    <mergeCell ref="M11:M12"/>
    <mergeCell ref="B26:H26"/>
    <mergeCell ref="B15:B16"/>
    <mergeCell ref="M15:M16"/>
    <mergeCell ref="B18:B19"/>
    <mergeCell ref="B20:B21"/>
    <mergeCell ref="H18:H19"/>
    <mergeCell ref="H15:H16"/>
    <mergeCell ref="I15:I16"/>
    <mergeCell ref="J15:J16"/>
    <mergeCell ref="M18:M19"/>
    <mergeCell ref="M20:M21"/>
    <mergeCell ref="H20:H21"/>
    <mergeCell ref="I18:I19"/>
    <mergeCell ref="I20:I21"/>
    <mergeCell ref="J20:J21"/>
    <mergeCell ref="J18:J19"/>
    <mergeCell ref="A13:A14"/>
    <mergeCell ref="H13:H14"/>
    <mergeCell ref="I13:I14"/>
    <mergeCell ref="J13:J14"/>
    <mergeCell ref="A22:F22"/>
    <mergeCell ref="A15:A16"/>
    <mergeCell ref="A17:F17"/>
    <mergeCell ref="A18:A19"/>
    <mergeCell ref="A20:A21"/>
    <mergeCell ref="J11:J12"/>
    <mergeCell ref="A7:F7"/>
    <mergeCell ref="A8:F8"/>
    <mergeCell ref="A9:A10"/>
    <mergeCell ref="A11:A12"/>
    <mergeCell ref="B9:B10"/>
    <mergeCell ref="B11:B12"/>
    <mergeCell ref="B13:B14"/>
    <mergeCell ref="H11:H12"/>
    <mergeCell ref="I11:I12"/>
    <mergeCell ref="M23:M24"/>
    <mergeCell ref="D34:E34"/>
    <mergeCell ref="D35:E35"/>
    <mergeCell ref="A29:M29"/>
    <mergeCell ref="A30:M30"/>
    <mergeCell ref="A31:M32"/>
    <mergeCell ref="H34:M37"/>
    <mergeCell ref="A28:H28"/>
    <mergeCell ref="A25:F25"/>
    <mergeCell ref="G27:J27"/>
    <mergeCell ref="A27:F27"/>
    <mergeCell ref="A23:A24"/>
    <mergeCell ref="B23:B24"/>
    <mergeCell ref="H23:H24"/>
    <mergeCell ref="I23:I24"/>
    <mergeCell ref="J23:J24"/>
    <mergeCell ref="G1:I5"/>
    <mergeCell ref="J1:L5"/>
    <mergeCell ref="A1:A5"/>
    <mergeCell ref="B1:C1"/>
    <mergeCell ref="B2:B3"/>
    <mergeCell ref="B4:C4"/>
    <mergeCell ref="B5:C5"/>
    <mergeCell ref="D1:F1"/>
    <mergeCell ref="D2:F2"/>
    <mergeCell ref="D3:F3"/>
    <mergeCell ref="D4:F4"/>
    <mergeCell ref="D5:F5"/>
  </mergeCells>
  <conditionalFormatting sqref="B8">
    <cfRule type="cellIs" dxfId="49" priority="32" operator="equal">
      <formula>"NON"</formula>
    </cfRule>
    <cfRule type="cellIs" dxfId="48" priority="33" operator="equal">
      <formula>"OUI"</formula>
    </cfRule>
  </conditionalFormatting>
  <conditionalFormatting sqref="B9:B16">
    <cfRule type="containsText" dxfId="47" priority="14" operator="containsText" text="NON">
      <formula>NOT(ISERROR(SEARCH("NON",B9)))</formula>
    </cfRule>
    <cfRule type="containsText" dxfId="46" priority="15" operator="containsText" text="OUI">
      <formula>NOT(ISERROR(SEARCH("OUI",B9)))</formula>
    </cfRule>
    <cfRule type="containsText" dxfId="45" priority="16" operator="containsText" text="Obligatoire">
      <formula>NOT(ISERROR(SEARCH("Obligatoire",B9)))</formula>
    </cfRule>
  </conditionalFormatting>
  <conditionalFormatting sqref="B17 B22 B25">
    <cfRule type="cellIs" dxfId="44" priority="43" operator="equal">
      <formula>"NON"</formula>
    </cfRule>
    <cfRule type="cellIs" dxfId="43" priority="44" operator="equal">
      <formula>"OUI"</formula>
    </cfRule>
  </conditionalFormatting>
  <conditionalFormatting sqref="B18:B21">
    <cfRule type="containsText" dxfId="42" priority="5" operator="containsText" text="NON">
      <formula>NOT(ISERROR(SEARCH("NON",B18)))</formula>
    </cfRule>
    <cfRule type="containsText" dxfId="41" priority="6" operator="containsText" text="OUI">
      <formula>NOT(ISERROR(SEARCH("OUI",B18)))</formula>
    </cfRule>
    <cfRule type="containsText" dxfId="40" priority="7" operator="containsText" text="Obligatoire">
      <formula>NOT(ISERROR(SEARCH("Obligatoire",B18)))</formula>
    </cfRule>
  </conditionalFormatting>
  <conditionalFormatting sqref="B23:B24">
    <cfRule type="containsText" dxfId="39" priority="2" operator="containsText" text="NON">
      <formula>NOT(ISERROR(SEARCH("NON",B23)))</formula>
    </cfRule>
    <cfRule type="containsText" dxfId="38" priority="3" operator="containsText" text="OUI">
      <formula>NOT(ISERROR(SEARCH("OUI",B23)))</formula>
    </cfRule>
    <cfRule type="containsText" dxfId="37" priority="4" operator="containsText" text="Obligatoire">
      <formula>NOT(ISERROR(SEARCH("Obligatoire",B23)))</formula>
    </cfRule>
  </conditionalFormatting>
  <conditionalFormatting sqref="D35 F35">
    <cfRule type="containsText" dxfId="36" priority="45" operator="containsText" text="INCORRECT">
      <formula>NOT(ISERROR(SEARCH("INCORRECT",D35)))</formula>
    </cfRule>
    <cfRule type="containsText" dxfId="35" priority="46" operator="containsText" text="CORRECT">
      <formula>NOT(ISERROR(SEARCH("CORRECT",D35)))</formula>
    </cfRule>
  </conditionalFormatting>
  <conditionalFormatting sqref="D33:F33">
    <cfRule type="containsText" dxfId="34" priority="50" operator="containsText" text="INCORRECT">
      <formula>NOT(ISERROR(SEARCH("INCORRECT",D33)))</formula>
    </cfRule>
    <cfRule type="containsText" dxfId="33" priority="51" operator="containsText" text="CORRECT">
      <formula>NOT(ISERROR(SEARCH("CORRECT",D33)))</formula>
    </cfRule>
  </conditionalFormatting>
  <conditionalFormatting sqref="G8:G24">
    <cfRule type="containsText" dxfId="32" priority="1" operator="containsText" text="◄">
      <formula>NOT(ISERROR(SEARCH("◄",G8)))</formula>
    </cfRule>
  </conditionalFormatting>
  <dataValidations count="2">
    <dataValidation type="list" allowBlank="1" showInputMessage="1" showErrorMessage="1" sqref="B8 B17 B22 B28 B25" xr:uid="{00FA00DD-005C-4F61-9870-00290051002B}">
      <formula1>"OUI,NON"</formula1>
    </dataValidation>
    <dataValidation type="list" allowBlank="1" showInputMessage="1" showErrorMessage="1" sqref="B18:B21 B9:B16 B23:B24" xr:uid="{00DD009E-001F-414C-A53D-003F00F900EA}">
      <formula1>"OUI,NON,Obligatoire"</formula1>
    </dataValidation>
  </dataValidations>
  <printOptions horizontalCentered="1"/>
  <pageMargins left="0.23622047244094491" right="0.23622047244094491" top="0.35433070866141736" bottom="0.35433070866141736" header="0.31496062992125984" footer="0.31496062992125984"/>
  <pageSetup paperSize="8" scale="64"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M43"/>
  <sheetViews>
    <sheetView zoomScale="60" zoomScaleNormal="60" workbookViewId="0">
      <selection activeCell="F13" sqref="F13"/>
    </sheetView>
  </sheetViews>
  <sheetFormatPr baseColWidth="10" defaultColWidth="11.3984375" defaultRowHeight="13.9" x14ac:dyDescent="0.35"/>
  <cols>
    <col min="1" max="1" width="100.59765625" style="4" customWidth="1"/>
    <col min="2" max="2" width="17.3984375" style="5" customWidth="1"/>
    <col min="3" max="6" width="18.59765625" style="3" customWidth="1"/>
    <col min="7" max="7" width="7.3984375" style="3" customWidth="1"/>
    <col min="8" max="9" width="9.59765625" style="6" customWidth="1"/>
    <col min="10" max="10" width="9.59765625" style="7" customWidth="1"/>
    <col min="11" max="11" width="3" style="8" customWidth="1"/>
    <col min="12" max="12" width="10.3984375" style="9" customWidth="1"/>
    <col min="13" max="13" width="75.59765625" style="3" customWidth="1"/>
    <col min="14" max="16384" width="11.3984375" style="3"/>
  </cols>
  <sheetData>
    <row r="1" spans="1:13" ht="24" customHeight="1" x14ac:dyDescent="0.35">
      <c r="A1" s="284" t="s">
        <v>64</v>
      </c>
      <c r="B1" s="209" t="s">
        <v>140</v>
      </c>
      <c r="C1" s="210"/>
      <c r="D1" s="191" t="str">
        <f>DEBUT!C6</f>
        <v>Lycée XYZ</v>
      </c>
      <c r="E1" s="191"/>
      <c r="F1" s="192"/>
      <c r="G1" s="197" t="s">
        <v>147</v>
      </c>
      <c r="H1" s="197"/>
      <c r="I1" s="197"/>
      <c r="J1" s="286">
        <f>DEBUT!C3</f>
        <v>2018</v>
      </c>
      <c r="K1" s="286"/>
      <c r="L1" s="287"/>
      <c r="M1" s="42"/>
    </row>
    <row r="2" spans="1:13" ht="24" customHeight="1" x14ac:dyDescent="0.35">
      <c r="A2" s="284"/>
      <c r="B2" s="211" t="s">
        <v>135</v>
      </c>
      <c r="C2" s="120" t="s">
        <v>136</v>
      </c>
      <c r="D2" s="193" t="str">
        <f>DEBUT!C7</f>
        <v>MARTIN</v>
      </c>
      <c r="E2" s="193"/>
      <c r="F2" s="194"/>
      <c r="G2" s="198"/>
      <c r="H2" s="198"/>
      <c r="I2" s="198"/>
      <c r="J2" s="288"/>
      <c r="K2" s="288"/>
      <c r="L2" s="289"/>
      <c r="M2" s="42"/>
    </row>
    <row r="3" spans="1:13" ht="24" customHeight="1" x14ac:dyDescent="0.35">
      <c r="A3" s="284"/>
      <c r="B3" s="211"/>
      <c r="C3" s="120" t="s">
        <v>137</v>
      </c>
      <c r="D3" s="193" t="str">
        <f>DEBUT!C8</f>
        <v>Candide</v>
      </c>
      <c r="E3" s="193"/>
      <c r="F3" s="194"/>
      <c r="G3" s="198"/>
      <c r="H3" s="198"/>
      <c r="I3" s="198"/>
      <c r="J3" s="288"/>
      <c r="K3" s="288"/>
      <c r="L3" s="289"/>
      <c r="M3" s="42"/>
    </row>
    <row r="4" spans="1:13" ht="24" customHeight="1" x14ac:dyDescent="0.35">
      <c r="A4" s="284"/>
      <c r="B4" s="212" t="s">
        <v>144</v>
      </c>
      <c r="C4" s="184"/>
      <c r="D4" s="193" t="str">
        <f>DEBUT!C9</f>
        <v>Entreprise de Gros Œuvre</v>
      </c>
      <c r="E4" s="193"/>
      <c r="F4" s="194"/>
      <c r="G4" s="198"/>
      <c r="H4" s="198"/>
      <c r="I4" s="198"/>
      <c r="J4" s="288"/>
      <c r="K4" s="288"/>
      <c r="L4" s="289"/>
      <c r="M4" s="42"/>
    </row>
    <row r="5" spans="1:13" ht="24" customHeight="1" thickBot="1" x14ac:dyDescent="0.4">
      <c r="A5" s="285"/>
      <c r="B5" s="213" t="s">
        <v>145</v>
      </c>
      <c r="C5" s="214"/>
      <c r="D5" s="195" t="str">
        <f>DEBUT!C10</f>
        <v>M. Jean DUPONT</v>
      </c>
      <c r="E5" s="195"/>
      <c r="F5" s="196"/>
      <c r="G5" s="199"/>
      <c r="H5" s="199"/>
      <c r="I5" s="199"/>
      <c r="J5" s="290"/>
      <c r="K5" s="290"/>
      <c r="L5" s="291"/>
      <c r="M5" s="144"/>
    </row>
    <row r="6" spans="1:13" s="10" customFormat="1" ht="48" customHeight="1" thickBot="1" x14ac:dyDescent="0.5">
      <c r="A6" s="11" t="s">
        <v>9</v>
      </c>
      <c r="B6" s="82" t="s">
        <v>10</v>
      </c>
      <c r="C6" s="150">
        <v>0</v>
      </c>
      <c r="D6" s="150">
        <v>1</v>
      </c>
      <c r="E6" s="150">
        <v>2</v>
      </c>
      <c r="F6" s="151">
        <v>3</v>
      </c>
      <c r="G6" s="124">
        <f>COUNTIF(G8:G21,"◄")</f>
        <v>0</v>
      </c>
      <c r="H6" s="15" t="s">
        <v>11</v>
      </c>
      <c r="I6" s="15" t="s">
        <v>12</v>
      </c>
      <c r="J6" s="15" t="s">
        <v>13</v>
      </c>
      <c r="K6" s="145" t="s">
        <v>14</v>
      </c>
      <c r="L6" s="129" t="s">
        <v>15</v>
      </c>
      <c r="M6" s="152" t="s">
        <v>16</v>
      </c>
    </row>
    <row r="7" spans="1:13" s="10" customFormat="1" ht="22.35" customHeight="1" thickBot="1" x14ac:dyDescent="0.5">
      <c r="A7" s="262"/>
      <c r="B7" s="263"/>
      <c r="C7" s="263"/>
      <c r="D7" s="263"/>
      <c r="E7" s="263"/>
      <c r="F7" s="264"/>
      <c r="G7" s="149"/>
      <c r="H7" s="16">
        <f>H8+H15+H18</f>
        <v>1</v>
      </c>
      <c r="I7" s="16">
        <f>I8+I15+I18</f>
        <v>1.0000000000000002</v>
      </c>
      <c r="J7" s="17"/>
      <c r="K7" s="131"/>
      <c r="L7" s="138"/>
      <c r="M7" s="17"/>
    </row>
    <row r="8" spans="1:13" ht="20.100000000000001" customHeight="1" thickBot="1" x14ac:dyDescent="0.4">
      <c r="A8" s="265" t="s">
        <v>17</v>
      </c>
      <c r="B8" s="266"/>
      <c r="C8" s="266"/>
      <c r="D8" s="266"/>
      <c r="E8" s="266"/>
      <c r="F8" s="283"/>
      <c r="G8" s="126"/>
      <c r="H8" s="139">
        <f>SUM(H9:H14)</f>
        <v>0.4</v>
      </c>
      <c r="I8" s="18">
        <f>SUM(I9:I14)</f>
        <v>0.4</v>
      </c>
      <c r="J8" s="19">
        <f>SUM(J9:J14)</f>
        <v>8</v>
      </c>
      <c r="K8" s="134"/>
      <c r="L8" s="146">
        <f>SUM(L9:L14)</f>
        <v>0.3</v>
      </c>
      <c r="M8" s="19"/>
    </row>
    <row r="9" spans="1:13" ht="40.5" x14ac:dyDescent="0.35">
      <c r="A9" s="270" t="s">
        <v>65</v>
      </c>
      <c r="B9" s="253" t="s">
        <v>19</v>
      </c>
      <c r="C9" s="26" t="s">
        <v>66</v>
      </c>
      <c r="D9" s="27" t="s">
        <v>67</v>
      </c>
      <c r="E9" s="27" t="s">
        <v>68</v>
      </c>
      <c r="F9" s="28" t="s">
        <v>69</v>
      </c>
      <c r="G9" s="127"/>
      <c r="H9" s="255">
        <v>0.15</v>
      </c>
      <c r="I9" s="257">
        <f>L10*H$8/L$8</f>
        <v>0.2</v>
      </c>
      <c r="J9" s="259">
        <f>IF(B9="NON","",(IF(D10&lt;&gt;"",1/3,0)+IF(E10&lt;&gt;"",2/3,0)+IF(F10&lt;&gt;"",1,0))*20*I9)</f>
        <v>4</v>
      </c>
      <c r="K9" s="134"/>
      <c r="L9" s="146"/>
      <c r="M9" s="215"/>
    </row>
    <row r="10" spans="1:13" ht="40.049999999999997" customHeight="1" thickBot="1" x14ac:dyDescent="0.4">
      <c r="A10" s="271"/>
      <c r="B10" s="261"/>
      <c r="C10" s="23"/>
      <c r="D10" s="24"/>
      <c r="E10" s="156"/>
      <c r="F10" s="25" t="s">
        <v>22</v>
      </c>
      <c r="G10" s="127" t="str">
        <f>IF(K10="PB","◄","")</f>
        <v/>
      </c>
      <c r="H10" s="256"/>
      <c r="I10" s="258"/>
      <c r="J10" s="260"/>
      <c r="K10" s="134">
        <f>IF(OR(B9="Obligatoire",B9="OUI"),IF(COUNTBLANK(C10:F10)=3,1,"PB"),IF(B9="NON",IF(COUNTBLANK(C10:F10)=4,0,"PB")))</f>
        <v>1</v>
      </c>
      <c r="L10" s="147">
        <f>H9*K10</f>
        <v>0.15</v>
      </c>
      <c r="M10" s="282"/>
    </row>
    <row r="11" spans="1:13" ht="60" customHeight="1" x14ac:dyDescent="0.35">
      <c r="A11" s="270" t="s">
        <v>70</v>
      </c>
      <c r="B11" s="253" t="s">
        <v>19</v>
      </c>
      <c r="C11" s="26" t="s">
        <v>122</v>
      </c>
      <c r="D11" s="26" t="s">
        <v>123</v>
      </c>
      <c r="E11" s="27" t="s">
        <v>71</v>
      </c>
      <c r="F11" s="28" t="s">
        <v>72</v>
      </c>
      <c r="G11" s="127"/>
      <c r="H11" s="255">
        <v>0.15</v>
      </c>
      <c r="I11" s="257">
        <f>L12*H$8/L$8</f>
        <v>0.2</v>
      </c>
      <c r="J11" s="259">
        <f>IF(B11="NON","",(IF(D12&lt;&gt;"",1/3,0)+IF(E12&lt;&gt;"",2/3,0)+IF(F12&lt;&gt;"",1,0))*20*I11)</f>
        <v>4</v>
      </c>
      <c r="K11" s="134"/>
      <c r="L11" s="146"/>
      <c r="M11" s="215"/>
    </row>
    <row r="12" spans="1:13" ht="40.049999999999997" customHeight="1" thickBot="1" x14ac:dyDescent="0.4">
      <c r="A12" s="271"/>
      <c r="B12" s="261"/>
      <c r="C12" s="29"/>
      <c r="D12" s="30"/>
      <c r="E12" s="30"/>
      <c r="F12" s="31" t="s">
        <v>22</v>
      </c>
      <c r="G12" s="127" t="str">
        <f>IF(K12="PB","◄","")</f>
        <v/>
      </c>
      <c r="H12" s="256"/>
      <c r="I12" s="258"/>
      <c r="J12" s="260"/>
      <c r="K12" s="134">
        <f>IF(OR(B11="Obligatoire",B11="OUI"),IF(COUNTBLANK(C12:F12)=3,1,"PB"),IF(B11="NON",IF(COUNTBLANK(C12:F12)=4,0,"PB")))</f>
        <v>1</v>
      </c>
      <c r="L12" s="147">
        <f>H11*K12</f>
        <v>0.15</v>
      </c>
      <c r="M12" s="282"/>
    </row>
    <row r="13" spans="1:13" ht="40.5" x14ac:dyDescent="0.35">
      <c r="A13" s="270" t="s">
        <v>73</v>
      </c>
      <c r="B13" s="253" t="s">
        <v>40</v>
      </c>
      <c r="C13" s="26" t="s">
        <v>124</v>
      </c>
      <c r="D13" s="27" t="s">
        <v>74</v>
      </c>
      <c r="E13" s="27" t="s">
        <v>75</v>
      </c>
      <c r="F13" s="28" t="s">
        <v>76</v>
      </c>
      <c r="G13" s="127"/>
      <c r="H13" s="255">
        <v>0.1</v>
      </c>
      <c r="I13" s="257">
        <f>L14*H$8/L$8</f>
        <v>0</v>
      </c>
      <c r="J13" s="259" t="str">
        <f>IF(B13="NON","",(IF(D14&lt;&gt;"",1/3,0)+IF(E14&lt;&gt;"",2/3,0)+IF(F14&lt;&gt;"",1,0))*20*I13)</f>
        <v/>
      </c>
      <c r="K13" s="134"/>
      <c r="L13" s="146"/>
      <c r="M13" s="215"/>
    </row>
    <row r="14" spans="1:13" ht="40.049999999999997" customHeight="1" thickBot="1" x14ac:dyDescent="0.4">
      <c r="A14" s="271"/>
      <c r="B14" s="261"/>
      <c r="C14" s="29"/>
      <c r="D14" s="30"/>
      <c r="E14" s="30"/>
      <c r="F14" s="31"/>
      <c r="G14" s="127" t="str">
        <f t="shared" ref="G14:G22" si="0">IF(K14="PB","◄","")</f>
        <v/>
      </c>
      <c r="H14" s="256"/>
      <c r="I14" s="258"/>
      <c r="J14" s="260"/>
      <c r="K14" s="134">
        <f>IF(OR(B13="Obligatoire",B13="OUI"),IF(COUNTBLANK(C14:F14)=3,1,"PB"),IF(B13="NON",IF(COUNTBLANK(C14:F14)=4,0,"PB")))</f>
        <v>0</v>
      </c>
      <c r="L14" s="147">
        <f>H13*K14</f>
        <v>0</v>
      </c>
      <c r="M14" s="282"/>
    </row>
    <row r="15" spans="1:13" ht="22.35" customHeight="1" thickBot="1" x14ac:dyDescent="0.4">
      <c r="A15" s="265" t="s">
        <v>38</v>
      </c>
      <c r="B15" s="266"/>
      <c r="C15" s="266"/>
      <c r="D15" s="266"/>
      <c r="E15" s="266"/>
      <c r="F15" s="283"/>
      <c r="G15" s="127"/>
      <c r="H15" s="140">
        <f>SUM(H16:H17)</f>
        <v>0.2</v>
      </c>
      <c r="I15" s="18">
        <f>SUM(I16:I17)</f>
        <v>0.20000000000000004</v>
      </c>
      <c r="J15" s="19">
        <f>SUM(J16:J16)</f>
        <v>4.0000000000000009</v>
      </c>
      <c r="K15" s="134"/>
      <c r="L15" s="147">
        <f>SUM(L16:L17)</f>
        <v>0.2</v>
      </c>
      <c r="M15" s="19"/>
    </row>
    <row r="16" spans="1:13" ht="92.65" customHeight="1" x14ac:dyDescent="0.35">
      <c r="A16" s="270" t="s">
        <v>77</v>
      </c>
      <c r="B16" s="253" t="s">
        <v>19</v>
      </c>
      <c r="C16" s="26" t="s">
        <v>78</v>
      </c>
      <c r="D16" s="27" t="s">
        <v>79</v>
      </c>
      <c r="E16" s="27" t="s">
        <v>80</v>
      </c>
      <c r="F16" s="28" t="s">
        <v>81</v>
      </c>
      <c r="G16" s="127"/>
      <c r="H16" s="255">
        <v>0.2</v>
      </c>
      <c r="I16" s="257">
        <f>L17*H$15/L$15</f>
        <v>0.20000000000000004</v>
      </c>
      <c r="J16" s="259">
        <f>IF(B16="NON","",(IF(D17&lt;&gt;"",1/3,0)+IF(E17&lt;&gt;"",2/3,0)+IF(F17&lt;&gt;"",1,0))*20*I16)</f>
        <v>4.0000000000000009</v>
      </c>
      <c r="K16" s="134"/>
      <c r="L16" s="146"/>
      <c r="M16" s="215"/>
    </row>
    <row r="17" spans="1:13" ht="40.049999999999997" customHeight="1" thickBot="1" x14ac:dyDescent="0.4">
      <c r="A17" s="271"/>
      <c r="B17" s="261"/>
      <c r="C17" s="29"/>
      <c r="D17" s="30"/>
      <c r="E17" s="30"/>
      <c r="F17" s="31" t="s">
        <v>22</v>
      </c>
      <c r="G17" s="127" t="str">
        <f t="shared" si="0"/>
        <v/>
      </c>
      <c r="H17" s="256"/>
      <c r="I17" s="258"/>
      <c r="J17" s="260"/>
      <c r="K17" s="134">
        <f t="shared" ref="K17:K22" si="1">IF(OR(B16="Obligatoire",B16="OUI"),IF(COUNTBLANK(C17:F17)=3,1,"PB"),IF(B16="NON",IF(COUNTBLANK(C17:F17)=4,0,"PB")))</f>
        <v>1</v>
      </c>
      <c r="L17" s="147">
        <f>H16*K17</f>
        <v>0.2</v>
      </c>
      <c r="M17" s="282"/>
    </row>
    <row r="18" spans="1:13" ht="22.35" customHeight="1" thickBot="1" x14ac:dyDescent="0.4">
      <c r="A18" s="265" t="s">
        <v>49</v>
      </c>
      <c r="B18" s="266"/>
      <c r="C18" s="266"/>
      <c r="D18" s="266"/>
      <c r="E18" s="266"/>
      <c r="F18" s="283"/>
      <c r="G18" s="127"/>
      <c r="H18" s="141">
        <f>SUM(H19:H22)</f>
        <v>0.4</v>
      </c>
      <c r="I18" s="32">
        <f t="shared" ref="I18:J18" si="2">SUM(I19:I22)</f>
        <v>0.40000000000000008</v>
      </c>
      <c r="J18" s="19">
        <f t="shared" si="2"/>
        <v>8.0000000000000018</v>
      </c>
      <c r="K18" s="134"/>
      <c r="L18" s="146">
        <f>SUM(L19:L22)</f>
        <v>0.4</v>
      </c>
      <c r="M18" s="19"/>
    </row>
    <row r="19" spans="1:13" ht="95" customHeight="1" x14ac:dyDescent="0.35">
      <c r="A19" s="270" t="s">
        <v>82</v>
      </c>
      <c r="B19" s="253" t="s">
        <v>19</v>
      </c>
      <c r="C19" s="26" t="s">
        <v>125</v>
      </c>
      <c r="D19" s="27" t="s">
        <v>83</v>
      </c>
      <c r="E19" s="27" t="s">
        <v>84</v>
      </c>
      <c r="F19" s="28" t="s">
        <v>85</v>
      </c>
      <c r="G19" s="127"/>
      <c r="H19" s="255">
        <v>0.2</v>
      </c>
      <c r="I19" s="257">
        <f>L20*H$18/L$18</f>
        <v>0.20000000000000004</v>
      </c>
      <c r="J19" s="259">
        <f>IF(B19="NON","",(IF(D20&lt;&gt;"",1/3,0)+IF(E20&lt;&gt;"",2/3,0)+IF(F20&lt;&gt;"",1,0))*20*I19)</f>
        <v>4.0000000000000009</v>
      </c>
      <c r="K19" s="134"/>
      <c r="L19" s="146"/>
      <c r="M19" s="215"/>
    </row>
    <row r="20" spans="1:13" ht="39.85" customHeight="1" thickBot="1" x14ac:dyDescent="0.4">
      <c r="A20" s="271"/>
      <c r="B20" s="254"/>
      <c r="C20" s="29"/>
      <c r="D20" s="30"/>
      <c r="E20" s="30"/>
      <c r="F20" s="31" t="s">
        <v>22</v>
      </c>
      <c r="G20" s="127" t="str">
        <f t="shared" si="0"/>
        <v/>
      </c>
      <c r="H20" s="292"/>
      <c r="I20" s="293"/>
      <c r="J20" s="294"/>
      <c r="K20" s="134">
        <f t="shared" si="1"/>
        <v>1</v>
      </c>
      <c r="L20" s="147">
        <f>H19*K20</f>
        <v>0.2</v>
      </c>
      <c r="M20" s="216"/>
    </row>
    <row r="21" spans="1:13" ht="49.15" customHeight="1" x14ac:dyDescent="0.35">
      <c r="A21" s="270" t="s">
        <v>86</v>
      </c>
      <c r="B21" s="253" t="s">
        <v>19</v>
      </c>
      <c r="C21" s="26" t="s">
        <v>87</v>
      </c>
      <c r="D21" s="27" t="s">
        <v>83</v>
      </c>
      <c r="E21" s="27" t="s">
        <v>84</v>
      </c>
      <c r="F21" s="28" t="s">
        <v>85</v>
      </c>
      <c r="G21" s="127"/>
      <c r="H21" s="255">
        <v>0.2</v>
      </c>
      <c r="I21" s="257">
        <f>L22*H$18/L$18</f>
        <v>0.20000000000000004</v>
      </c>
      <c r="J21" s="259">
        <f>IF(B21="NON","",(IF(D22&lt;&gt;"",1/3,0)+IF(E22&lt;&gt;"",2/3,0)+IF(F22&lt;&gt;"",1,0))*20*I21)</f>
        <v>4.0000000000000009</v>
      </c>
      <c r="K21" s="134"/>
      <c r="L21" s="146"/>
      <c r="M21" s="215"/>
    </row>
    <row r="22" spans="1:13" ht="40.049999999999997" customHeight="1" thickBot="1" x14ac:dyDescent="0.4">
      <c r="A22" s="271"/>
      <c r="B22" s="261"/>
      <c r="C22" s="29"/>
      <c r="D22" s="30"/>
      <c r="E22" s="30"/>
      <c r="F22" s="31" t="s">
        <v>22</v>
      </c>
      <c r="G22" s="128" t="str">
        <f t="shared" si="0"/>
        <v/>
      </c>
      <c r="H22" s="256"/>
      <c r="I22" s="258"/>
      <c r="J22" s="260"/>
      <c r="K22" s="136">
        <f t="shared" si="1"/>
        <v>1</v>
      </c>
      <c r="L22" s="148">
        <f>H21*K22</f>
        <v>0.2</v>
      </c>
      <c r="M22" s="282"/>
    </row>
    <row r="23" spans="1:13" ht="14.25" thickBot="1" x14ac:dyDescent="0.4">
      <c r="A23" s="244" t="s">
        <v>53</v>
      </c>
      <c r="B23" s="245"/>
      <c r="C23" s="245"/>
      <c r="D23" s="245"/>
      <c r="E23" s="245"/>
      <c r="F23" s="245"/>
      <c r="G23" s="36"/>
      <c r="H23" s="37"/>
      <c r="I23" s="37"/>
      <c r="J23" s="38"/>
      <c r="K23" s="39"/>
      <c r="L23" s="40"/>
      <c r="M23" s="41"/>
    </row>
    <row r="24" spans="1:13" ht="21" thickBot="1" x14ac:dyDescent="0.65">
      <c r="A24" s="42"/>
      <c r="B24" s="280" t="s">
        <v>54</v>
      </c>
      <c r="C24" s="280"/>
      <c r="D24" s="280"/>
      <c r="E24" s="280"/>
      <c r="F24" s="280"/>
      <c r="G24" s="280"/>
      <c r="H24" s="281"/>
      <c r="I24" s="43">
        <f>IF(G25="CORRECT",J18+J15+J8,"PB")</f>
        <v>20.000000000000004</v>
      </c>
      <c r="J24" s="44" t="s">
        <v>55</v>
      </c>
      <c r="K24" s="157"/>
      <c r="L24" s="158"/>
      <c r="M24" s="45"/>
    </row>
    <row r="25" spans="1:13" ht="40.35" customHeight="1" thickBot="1" x14ac:dyDescent="0.4">
      <c r="A25" s="249" t="s">
        <v>56</v>
      </c>
      <c r="B25" s="250"/>
      <c r="C25" s="250"/>
      <c r="D25" s="250"/>
      <c r="E25" s="250"/>
      <c r="F25" s="250"/>
      <c r="G25" s="246" t="str">
        <f>IF(OR(K22="PB",K20="PB",K17="PB",K14="PB",K12="PB",K10="PB"),"INCORRECT","CORRECT")</f>
        <v>CORRECT</v>
      </c>
      <c r="H25" s="247"/>
      <c r="I25" s="247"/>
      <c r="J25" s="248"/>
      <c r="K25" s="157"/>
      <c r="L25" s="157"/>
      <c r="M25" s="159" t="s">
        <v>57</v>
      </c>
    </row>
    <row r="26" spans="1:13" ht="15.4" thickBot="1" x14ac:dyDescent="0.4">
      <c r="A26" s="242"/>
      <c r="B26" s="243"/>
      <c r="C26" s="243"/>
      <c r="D26" s="243"/>
      <c r="E26" s="243"/>
      <c r="F26" s="243"/>
      <c r="G26" s="243"/>
      <c r="H26" s="243"/>
      <c r="I26" s="46"/>
      <c r="J26" s="47"/>
      <c r="K26" s="48"/>
      <c r="L26" s="49"/>
      <c r="M26" s="50"/>
    </row>
    <row r="27" spans="1:13" ht="15" x14ac:dyDescent="0.35">
      <c r="A27" s="221" t="s">
        <v>58</v>
      </c>
      <c r="B27" s="222"/>
      <c r="C27" s="222"/>
      <c r="D27" s="222"/>
      <c r="E27" s="222"/>
      <c r="F27" s="222"/>
      <c r="G27" s="222"/>
      <c r="H27" s="222"/>
      <c r="I27" s="222"/>
      <c r="J27" s="222"/>
      <c r="K27" s="222"/>
      <c r="L27" s="222"/>
      <c r="M27" s="223"/>
    </row>
    <row r="28" spans="1:13" ht="13.5" x14ac:dyDescent="0.35">
      <c r="A28" s="224" t="s">
        <v>59</v>
      </c>
      <c r="B28" s="225"/>
      <c r="C28" s="225"/>
      <c r="D28" s="225"/>
      <c r="E28" s="225"/>
      <c r="F28" s="225"/>
      <c r="G28" s="225"/>
      <c r="H28" s="225"/>
      <c r="I28" s="225"/>
      <c r="J28" s="225"/>
      <c r="K28" s="225"/>
      <c r="L28" s="225"/>
      <c r="M28" s="226"/>
    </row>
    <row r="29" spans="1:13" ht="14.45" customHeight="1" x14ac:dyDescent="0.35">
      <c r="A29" s="227"/>
      <c r="B29" s="228"/>
      <c r="C29" s="228"/>
      <c r="D29" s="228"/>
      <c r="E29" s="228"/>
      <c r="F29" s="228"/>
      <c r="G29" s="228"/>
      <c r="H29" s="228"/>
      <c r="I29" s="228"/>
      <c r="J29" s="228"/>
      <c r="K29" s="228"/>
      <c r="L29" s="228"/>
      <c r="M29" s="229"/>
    </row>
    <row r="30" spans="1:13" ht="84.6" customHeight="1" x14ac:dyDescent="0.35">
      <c r="A30" s="230"/>
      <c r="B30" s="231"/>
      <c r="C30" s="231"/>
      <c r="D30" s="231"/>
      <c r="E30" s="231"/>
      <c r="F30" s="231"/>
      <c r="G30" s="231"/>
      <c r="H30" s="231"/>
      <c r="I30" s="231"/>
      <c r="J30" s="231"/>
      <c r="K30" s="231"/>
      <c r="L30" s="231"/>
      <c r="M30" s="232"/>
    </row>
    <row r="31" spans="1:13" ht="20.100000000000001" customHeight="1" x14ac:dyDescent="0.4">
      <c r="A31" s="51"/>
      <c r="B31" s="52"/>
      <c r="C31" s="52"/>
      <c r="D31" s="53"/>
      <c r="E31" s="53"/>
      <c r="F31" s="53"/>
      <c r="G31" s="54"/>
      <c r="H31" s="54"/>
      <c r="I31" s="54"/>
      <c r="K31" s="55"/>
      <c r="L31" s="3"/>
      <c r="M31" s="45"/>
    </row>
    <row r="32" spans="1:13" ht="48.95" customHeight="1" x14ac:dyDescent="0.35">
      <c r="A32" s="56" t="s">
        <v>60</v>
      </c>
      <c r="B32" s="57" t="s">
        <v>61</v>
      </c>
      <c r="C32" s="58"/>
      <c r="D32" s="217" t="s">
        <v>62</v>
      </c>
      <c r="E32" s="218"/>
      <c r="F32" s="59"/>
      <c r="G32" s="60"/>
      <c r="H32" s="233" t="s">
        <v>63</v>
      </c>
      <c r="I32" s="234"/>
      <c r="J32" s="234"/>
      <c r="K32" s="234"/>
      <c r="L32" s="234"/>
      <c r="M32" s="235"/>
    </row>
    <row r="33" spans="1:13" ht="26.1" customHeight="1" x14ac:dyDescent="0.35">
      <c r="A33" s="61"/>
      <c r="B33" s="62"/>
      <c r="C33" s="63"/>
      <c r="D33" s="219"/>
      <c r="E33" s="220"/>
      <c r="F33" s="64"/>
      <c r="G33" s="60"/>
      <c r="H33" s="236"/>
      <c r="I33" s="237"/>
      <c r="J33" s="237"/>
      <c r="K33" s="237"/>
      <c r="L33" s="237"/>
      <c r="M33" s="238"/>
    </row>
    <row r="34" spans="1:13" ht="26.1" customHeight="1" x14ac:dyDescent="0.35">
      <c r="A34" s="61"/>
      <c r="B34" s="62"/>
      <c r="C34" s="63"/>
      <c r="H34" s="236"/>
      <c r="I34" s="237"/>
      <c r="J34" s="237"/>
      <c r="K34" s="237"/>
      <c r="L34" s="237"/>
      <c r="M34" s="238"/>
    </row>
    <row r="35" spans="1:13" ht="26.1" customHeight="1" x14ac:dyDescent="0.4">
      <c r="A35" s="65"/>
      <c r="B35" s="66"/>
      <c r="C35" s="67"/>
      <c r="D35" s="67"/>
      <c r="E35" s="67"/>
      <c r="F35" s="67"/>
      <c r="G35" s="67"/>
      <c r="H35" s="239"/>
      <c r="I35" s="240"/>
      <c r="J35" s="240"/>
      <c r="K35" s="240"/>
      <c r="L35" s="240"/>
      <c r="M35" s="241"/>
    </row>
    <row r="36" spans="1:13" x14ac:dyDescent="0.35">
      <c r="B36" s="68"/>
    </row>
    <row r="37" spans="1:13" ht="15" x14ac:dyDescent="0.35">
      <c r="B37" s="69"/>
    </row>
    <row r="38" spans="1:13" x14ac:dyDescent="0.35">
      <c r="B38" s="70"/>
    </row>
    <row r="39" spans="1:13" x14ac:dyDescent="0.35">
      <c r="B39" s="70"/>
    </row>
    <row r="40" spans="1:13" ht="15.75" x14ac:dyDescent="0.5">
      <c r="B40" s="70"/>
      <c r="D40" s="71"/>
      <c r="E40" s="71"/>
    </row>
    <row r="41" spans="1:13" ht="15.75" x14ac:dyDescent="0.5">
      <c r="D41" s="71"/>
      <c r="E41" s="71"/>
    </row>
    <row r="42" spans="1:13" ht="15.75" x14ac:dyDescent="0.5">
      <c r="D42" s="71"/>
      <c r="E42" s="71"/>
      <c r="F42" s="71"/>
      <c r="G42" s="71"/>
      <c r="H42" s="72"/>
      <c r="I42" s="72"/>
    </row>
    <row r="43" spans="1:13" ht="15.75" x14ac:dyDescent="0.5">
      <c r="D43" s="71"/>
      <c r="E43" s="71"/>
      <c r="F43" s="71"/>
      <c r="G43" s="71"/>
      <c r="H43" s="72"/>
      <c r="I43" s="72"/>
    </row>
  </sheetData>
  <mergeCells count="63">
    <mergeCell ref="J19:J20"/>
    <mergeCell ref="M19:M20"/>
    <mergeCell ref="A27:M27"/>
    <mergeCell ref="A28:M28"/>
    <mergeCell ref="A29:M30"/>
    <mergeCell ref="D32:E32"/>
    <mergeCell ref="H32:M35"/>
    <mergeCell ref="D33:E33"/>
    <mergeCell ref="M21:M22"/>
    <mergeCell ref="A23:F23"/>
    <mergeCell ref="B24:H24"/>
    <mergeCell ref="A25:F25"/>
    <mergeCell ref="G25:J25"/>
    <mergeCell ref="A26:H26"/>
    <mergeCell ref="J21:J22"/>
    <mergeCell ref="A18:F18"/>
    <mergeCell ref="A21:A22"/>
    <mergeCell ref="B21:B22"/>
    <mergeCell ref="H21:H22"/>
    <mergeCell ref="I21:I22"/>
    <mergeCell ref="A19:A20"/>
    <mergeCell ref="B19:B20"/>
    <mergeCell ref="H19:H20"/>
    <mergeCell ref="I19:I20"/>
    <mergeCell ref="M16:M17"/>
    <mergeCell ref="A15:F15"/>
    <mergeCell ref="A16:A17"/>
    <mergeCell ref="B16:B17"/>
    <mergeCell ref="H16:H17"/>
    <mergeCell ref="I16:I17"/>
    <mergeCell ref="J16:J17"/>
    <mergeCell ref="M13:M14"/>
    <mergeCell ref="A11:A12"/>
    <mergeCell ref="B11:B12"/>
    <mergeCell ref="H11:H12"/>
    <mergeCell ref="I11:I12"/>
    <mergeCell ref="J11:J12"/>
    <mergeCell ref="M11:M12"/>
    <mergeCell ref="A13:A14"/>
    <mergeCell ref="B13:B14"/>
    <mergeCell ref="H13:H14"/>
    <mergeCell ref="I13:I14"/>
    <mergeCell ref="J13:J14"/>
    <mergeCell ref="A1:A5"/>
    <mergeCell ref="B1:C1"/>
    <mergeCell ref="D1:F1"/>
    <mergeCell ref="G1:I5"/>
    <mergeCell ref="J1:L5"/>
    <mergeCell ref="B2:B3"/>
    <mergeCell ref="M9:M10"/>
    <mergeCell ref="A7:F7"/>
    <mergeCell ref="A8:F8"/>
    <mergeCell ref="A9:A10"/>
    <mergeCell ref="B9:B10"/>
    <mergeCell ref="H9:H10"/>
    <mergeCell ref="I9:I10"/>
    <mergeCell ref="J9:J10"/>
    <mergeCell ref="D2:F2"/>
    <mergeCell ref="D3:F3"/>
    <mergeCell ref="B4:C4"/>
    <mergeCell ref="D4:F4"/>
    <mergeCell ref="B5:C5"/>
    <mergeCell ref="D5:F5"/>
  </mergeCells>
  <conditionalFormatting sqref="B8">
    <cfRule type="cellIs" dxfId="31" priority="15" operator="equal">
      <formula>"NON"</formula>
    </cfRule>
    <cfRule type="cellIs" dxfId="30" priority="16" operator="equal">
      <formula>"OUI"</formula>
    </cfRule>
  </conditionalFormatting>
  <conditionalFormatting sqref="B9:B14">
    <cfRule type="containsText" dxfId="29" priority="12" operator="containsText" text="NON">
      <formula>NOT(ISERROR(SEARCH("NON",B9)))</formula>
    </cfRule>
    <cfRule type="containsText" dxfId="28" priority="13" operator="containsText" text="OUI">
      <formula>NOT(ISERROR(SEARCH("OUI",B9)))</formula>
    </cfRule>
    <cfRule type="containsText" dxfId="27" priority="14" operator="containsText" text="Obligatoire">
      <formula>NOT(ISERROR(SEARCH("Obligatoire",B9)))</formula>
    </cfRule>
  </conditionalFormatting>
  <conditionalFormatting sqref="B15">
    <cfRule type="cellIs" dxfId="26" priority="3" operator="equal">
      <formula>"NON"</formula>
    </cfRule>
    <cfRule type="cellIs" dxfId="25" priority="4" operator="equal">
      <formula>"OUI"</formula>
    </cfRule>
  </conditionalFormatting>
  <conditionalFormatting sqref="B16:B17">
    <cfRule type="containsText" dxfId="24" priority="9" operator="containsText" text="NON">
      <formula>NOT(ISERROR(SEARCH("NON",B16)))</formula>
    </cfRule>
    <cfRule type="containsText" dxfId="23" priority="10" operator="containsText" text="OUI">
      <formula>NOT(ISERROR(SEARCH("OUI",B16)))</formula>
    </cfRule>
    <cfRule type="containsText" dxfId="22" priority="11" operator="containsText" text="Obligatoire">
      <formula>NOT(ISERROR(SEARCH("Obligatoire",B16)))</formula>
    </cfRule>
  </conditionalFormatting>
  <conditionalFormatting sqref="B18">
    <cfRule type="cellIs" dxfId="21" priority="1" operator="equal">
      <formula>"NON"</formula>
    </cfRule>
    <cfRule type="cellIs" dxfId="20" priority="2" operator="equal">
      <formula>"OUI"</formula>
    </cfRule>
  </conditionalFormatting>
  <conditionalFormatting sqref="B19:B22">
    <cfRule type="containsText" dxfId="19" priority="6" operator="containsText" text="NON">
      <formula>NOT(ISERROR(SEARCH("NON",B19)))</formula>
    </cfRule>
    <cfRule type="containsText" dxfId="18" priority="7" operator="containsText" text="OUI">
      <formula>NOT(ISERROR(SEARCH("OUI",B19)))</formula>
    </cfRule>
    <cfRule type="containsText" dxfId="17" priority="8" operator="containsText" text="Obligatoire">
      <formula>NOT(ISERROR(SEARCH("Obligatoire",B19)))</formula>
    </cfRule>
  </conditionalFormatting>
  <conditionalFormatting sqref="B23">
    <cfRule type="cellIs" dxfId="16" priority="17" operator="equal">
      <formula>"NON"</formula>
    </cfRule>
    <cfRule type="cellIs" dxfId="15" priority="18" operator="equal">
      <formula>"OUI"</formula>
    </cfRule>
  </conditionalFormatting>
  <conditionalFormatting sqref="D33 F33">
    <cfRule type="containsText" dxfId="14" priority="19" operator="containsText" text="INCORRECT">
      <formula>NOT(ISERROR(SEARCH("INCORRECT",D33)))</formula>
    </cfRule>
    <cfRule type="containsText" dxfId="13" priority="20" operator="containsText" text="CORRECT">
      <formula>NOT(ISERROR(SEARCH("CORRECT",D33)))</formula>
    </cfRule>
  </conditionalFormatting>
  <conditionalFormatting sqref="D31:F31">
    <cfRule type="containsText" dxfId="12" priority="21" operator="containsText" text="INCORRECT">
      <formula>NOT(ISERROR(SEARCH("INCORRECT",D31)))</formula>
    </cfRule>
    <cfRule type="containsText" dxfId="11" priority="22" operator="containsText" text="CORRECT">
      <formula>NOT(ISERROR(SEARCH("CORRECT",D31)))</formula>
    </cfRule>
  </conditionalFormatting>
  <conditionalFormatting sqref="G8:G22">
    <cfRule type="containsText" dxfId="10" priority="5" operator="containsText" text="◄">
      <formula>NOT(ISERROR(SEARCH("◄",G8)))</formula>
    </cfRule>
  </conditionalFormatting>
  <dataValidations count="2">
    <dataValidation type="list" allowBlank="1" showInputMessage="1" showErrorMessage="1" sqref="B16:B17 B19:B22 B9:B14" xr:uid="{00B40005-003E-4362-AF03-0074008700DC}">
      <formula1>"OUI,NON,Obligatoire"</formula1>
    </dataValidation>
    <dataValidation type="list" allowBlank="1" showInputMessage="1" showErrorMessage="1" sqref="B8 B15 B23 B26 B18" xr:uid="{00D10042-0006-4211-B013-00AF007600DE}">
      <formula1>"OUI,NON"</formula1>
    </dataValidation>
  </dataValidations>
  <printOptions horizontalCentered="1"/>
  <pageMargins left="0.23622047244094491" right="0.23622047244094491" top="0.35433070866141736" bottom="0.35433070866141736" header="0.31496062992125984" footer="0.31496062992125984"/>
  <pageSetup paperSize="8" scale="64"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N32"/>
  <sheetViews>
    <sheetView tabSelected="1" zoomScale="60" workbookViewId="0">
      <selection activeCell="Q9" sqref="Q9"/>
    </sheetView>
  </sheetViews>
  <sheetFormatPr baseColWidth="10" defaultColWidth="11.3984375" defaultRowHeight="13.9" x14ac:dyDescent="0.35"/>
  <cols>
    <col min="1" max="1" width="78.3984375" style="74" customWidth="1"/>
    <col min="2" max="2" width="67.73046875" style="75" hidden="1" customWidth="1"/>
    <col min="3" max="3" width="15.1328125" style="76" customWidth="1"/>
    <col min="4" max="4" width="13.73046875" style="76" customWidth="1"/>
    <col min="5" max="5" width="17.3984375" style="5" customWidth="1"/>
    <col min="6" max="6" width="2.1328125" style="73" bestFit="1" customWidth="1"/>
    <col min="7" max="12" width="12.1328125" style="77" customWidth="1"/>
    <col min="13" max="13" width="12.3984375" style="78" customWidth="1"/>
    <col min="14" max="14" width="12.3984375" style="79" bestFit="1" customWidth="1"/>
    <col min="15" max="16384" width="11.3984375" style="73"/>
  </cols>
  <sheetData>
    <row r="1" spans="1:14" ht="24" customHeight="1" x14ac:dyDescent="0.35">
      <c r="A1" s="349" t="s">
        <v>88</v>
      </c>
      <c r="C1" s="209" t="s">
        <v>140</v>
      </c>
      <c r="D1" s="210"/>
      <c r="E1" s="313" t="str">
        <f>DEBUT!C6</f>
        <v>Lycée XYZ</v>
      </c>
      <c r="F1" s="313"/>
      <c r="G1" s="313"/>
      <c r="H1" s="313"/>
      <c r="I1" s="313"/>
      <c r="J1" s="314"/>
      <c r="K1" s="304" t="str">
        <f>'CCF1'!G1</f>
        <v>SESSION</v>
      </c>
      <c r="L1" s="304"/>
      <c r="M1" s="307">
        <f>DEBUT!C3</f>
        <v>2018</v>
      </c>
      <c r="N1" s="308"/>
    </row>
    <row r="2" spans="1:14" ht="24" customHeight="1" x14ac:dyDescent="0.35">
      <c r="A2" s="350"/>
      <c r="C2" s="211" t="s">
        <v>135</v>
      </c>
      <c r="D2" s="120" t="s">
        <v>136</v>
      </c>
      <c r="E2" s="315" t="str">
        <f>DEBUT!C7</f>
        <v>MARTIN</v>
      </c>
      <c r="F2" s="315"/>
      <c r="G2" s="315"/>
      <c r="H2" s="315"/>
      <c r="I2" s="315"/>
      <c r="J2" s="316"/>
      <c r="K2" s="305"/>
      <c r="L2" s="305"/>
      <c r="M2" s="309"/>
      <c r="N2" s="310"/>
    </row>
    <row r="3" spans="1:14" ht="24" customHeight="1" x14ac:dyDescent="0.35">
      <c r="A3" s="350"/>
      <c r="C3" s="211"/>
      <c r="D3" s="120" t="s">
        <v>137</v>
      </c>
      <c r="E3" s="315" t="str">
        <f>DEBUT!C8</f>
        <v>Candide</v>
      </c>
      <c r="F3" s="315"/>
      <c r="G3" s="315"/>
      <c r="H3" s="315"/>
      <c r="I3" s="315"/>
      <c r="J3" s="316"/>
      <c r="K3" s="305"/>
      <c r="L3" s="305"/>
      <c r="M3" s="309"/>
      <c r="N3" s="310"/>
    </row>
    <row r="4" spans="1:14" ht="24" customHeight="1" thickBot="1" x14ac:dyDescent="0.4">
      <c r="A4" s="350"/>
      <c r="C4" s="212" t="s">
        <v>144</v>
      </c>
      <c r="D4" s="184"/>
      <c r="E4" s="315" t="str">
        <f>DEBUT!C9</f>
        <v>Entreprise de Gros Œuvre</v>
      </c>
      <c r="F4" s="315"/>
      <c r="G4" s="315"/>
      <c r="H4" s="315"/>
      <c r="I4" s="315"/>
      <c r="J4" s="316"/>
      <c r="K4" s="305"/>
      <c r="L4" s="305"/>
      <c r="M4" s="309"/>
      <c r="N4" s="310"/>
    </row>
    <row r="5" spans="1:14" ht="24" customHeight="1" thickBot="1" x14ac:dyDescent="0.4">
      <c r="A5" s="351"/>
      <c r="B5" s="119"/>
      <c r="C5" s="213" t="s">
        <v>145</v>
      </c>
      <c r="D5" s="214"/>
      <c r="E5" s="317" t="str">
        <f>DEBUT!C10</f>
        <v>M. Jean DUPONT</v>
      </c>
      <c r="F5" s="317"/>
      <c r="G5" s="317"/>
      <c r="H5" s="317"/>
      <c r="I5" s="317"/>
      <c r="J5" s="318"/>
      <c r="K5" s="306"/>
      <c r="L5" s="306"/>
      <c r="M5" s="311"/>
      <c r="N5" s="312"/>
    </row>
    <row r="6" spans="1:14" s="80" customFormat="1" ht="51.95" customHeight="1" thickBot="1" x14ac:dyDescent="0.5">
      <c r="A6" s="81" t="s">
        <v>9</v>
      </c>
      <c r="B6" s="82" t="s">
        <v>89</v>
      </c>
      <c r="C6" s="12" t="s">
        <v>90</v>
      </c>
      <c r="D6" s="12" t="s">
        <v>91</v>
      </c>
      <c r="E6" s="154" t="s">
        <v>10</v>
      </c>
      <c r="F6" s="155"/>
      <c r="G6" s="83" t="s">
        <v>92</v>
      </c>
      <c r="H6" s="84" t="s">
        <v>93</v>
      </c>
      <c r="I6" s="85" t="s">
        <v>94</v>
      </c>
      <c r="J6" s="83" t="s">
        <v>95</v>
      </c>
      <c r="K6" s="84" t="s">
        <v>96</v>
      </c>
      <c r="L6" s="85" t="s">
        <v>97</v>
      </c>
      <c r="M6" s="86" t="s">
        <v>98</v>
      </c>
      <c r="N6" s="87" t="s">
        <v>99</v>
      </c>
    </row>
    <row r="7" spans="1:14" s="80" customFormat="1" ht="22.35" customHeight="1" x14ac:dyDescent="0.45">
      <c r="A7" s="346" t="s">
        <v>17</v>
      </c>
      <c r="B7" s="347"/>
      <c r="C7" s="347"/>
      <c r="D7" s="347"/>
      <c r="E7" s="348"/>
      <c r="F7" s="88"/>
      <c r="G7" s="89">
        <f>SUM(G8:G14)</f>
        <v>0.4</v>
      </c>
      <c r="H7" s="90">
        <f t="shared" ref="H7:M7" si="0">SUM(H8:H14)</f>
        <v>0.40000000000000008</v>
      </c>
      <c r="I7" s="91">
        <f t="shared" si="0"/>
        <v>6</v>
      </c>
      <c r="J7" s="89">
        <f t="shared" si="0"/>
        <v>0.4</v>
      </c>
      <c r="K7" s="90">
        <f t="shared" si="0"/>
        <v>0.4</v>
      </c>
      <c r="L7" s="91">
        <f t="shared" si="0"/>
        <v>8</v>
      </c>
      <c r="M7" s="92">
        <f t="shared" si="0"/>
        <v>0.4</v>
      </c>
      <c r="N7" s="93">
        <f>SUM(N8:N14)</f>
        <v>7</v>
      </c>
    </row>
    <row r="8" spans="1:14" ht="33.950000000000003" customHeight="1" x14ac:dyDescent="0.35">
      <c r="A8" s="94" t="s">
        <v>65</v>
      </c>
      <c r="B8" s="95"/>
      <c r="C8" s="96"/>
      <c r="D8" s="96" t="s">
        <v>22</v>
      </c>
      <c r="E8" s="97" t="str">
        <f>'CCF2'!B9</f>
        <v>Obligatoire</v>
      </c>
      <c r="F8" s="325"/>
      <c r="G8" s="98"/>
      <c r="H8" s="99"/>
      <c r="I8" s="100"/>
      <c r="J8" s="98">
        <f>'CCF2'!H9</f>
        <v>0.15</v>
      </c>
      <c r="K8" s="99">
        <f>'CCF2'!I9</f>
        <v>0.2</v>
      </c>
      <c r="L8" s="101">
        <f>'CCF2'!J9</f>
        <v>4</v>
      </c>
      <c r="M8" s="102">
        <f t="shared" ref="M8:M14" si="1">(H8+K8)/2</f>
        <v>0.1</v>
      </c>
      <c r="N8" s="103">
        <f t="shared" ref="N8:N14" si="2">IF(E8="NON",0,(I8+L8)/2)</f>
        <v>2</v>
      </c>
    </row>
    <row r="9" spans="1:14" ht="33.950000000000003" customHeight="1" x14ac:dyDescent="0.35">
      <c r="A9" s="94" t="s">
        <v>18</v>
      </c>
      <c r="B9" s="95" t="s">
        <v>100</v>
      </c>
      <c r="C9" s="96" t="s">
        <v>22</v>
      </c>
      <c r="D9" s="96"/>
      <c r="E9" s="97" t="str">
        <f>'CCF1'!B9</f>
        <v>Obligatoire</v>
      </c>
      <c r="F9" s="325"/>
      <c r="G9" s="98">
        <f>'CCF1'!H9</f>
        <v>0.1</v>
      </c>
      <c r="H9" s="99">
        <f>'CCF1'!I9</f>
        <v>0.10000000000000002</v>
      </c>
      <c r="I9" s="100">
        <f>'CCF1'!J9</f>
        <v>0.66666666666666674</v>
      </c>
      <c r="J9" s="98"/>
      <c r="K9" s="99"/>
      <c r="L9" s="101"/>
      <c r="M9" s="102">
        <f t="shared" si="1"/>
        <v>5.000000000000001E-2</v>
      </c>
      <c r="N9" s="103">
        <f t="shared" si="2"/>
        <v>0.33333333333333337</v>
      </c>
    </row>
    <row r="10" spans="1:14" ht="33.950000000000003" customHeight="1" x14ac:dyDescent="0.35">
      <c r="A10" s="94" t="s">
        <v>23</v>
      </c>
      <c r="B10" s="95"/>
      <c r="C10" s="96" t="s">
        <v>22</v>
      </c>
      <c r="D10" s="96"/>
      <c r="E10" s="97" t="str">
        <f>'CCF1'!B11</f>
        <v>OUI</v>
      </c>
      <c r="F10" s="325"/>
      <c r="G10" s="98">
        <f>'CCF1'!H11</f>
        <v>0.1</v>
      </c>
      <c r="H10" s="99">
        <f>'CCF1'!I11</f>
        <v>0.10000000000000002</v>
      </c>
      <c r="I10" s="100">
        <f>'CCF1'!J11</f>
        <v>1.3333333333333335</v>
      </c>
      <c r="J10" s="98"/>
      <c r="K10" s="99"/>
      <c r="L10" s="101"/>
      <c r="M10" s="102">
        <f t="shared" si="1"/>
        <v>5.000000000000001E-2</v>
      </c>
      <c r="N10" s="103">
        <f t="shared" si="2"/>
        <v>0.66666666666666674</v>
      </c>
    </row>
    <row r="11" spans="1:14" ht="33.950000000000003" customHeight="1" x14ac:dyDescent="0.35">
      <c r="A11" s="94" t="s">
        <v>70</v>
      </c>
      <c r="B11" s="95"/>
      <c r="C11" s="96"/>
      <c r="D11" s="96" t="s">
        <v>22</v>
      </c>
      <c r="E11" s="97" t="str">
        <f>'CCF2'!B11</f>
        <v>Obligatoire</v>
      </c>
      <c r="F11" s="325"/>
      <c r="G11" s="98"/>
      <c r="H11" s="99"/>
      <c r="I11" s="100"/>
      <c r="J11" s="98">
        <f>'CCF2'!H11</f>
        <v>0.15</v>
      </c>
      <c r="K11" s="99">
        <f>'CCF2'!I11</f>
        <v>0.2</v>
      </c>
      <c r="L11" s="101">
        <f>'CCF2'!J11</f>
        <v>4</v>
      </c>
      <c r="M11" s="102">
        <f t="shared" si="1"/>
        <v>0.1</v>
      </c>
      <c r="N11" s="103">
        <f t="shared" si="2"/>
        <v>2</v>
      </c>
    </row>
    <row r="12" spans="1:14" ht="33.950000000000003" customHeight="1" x14ac:dyDescent="0.35">
      <c r="A12" s="94" t="s">
        <v>29</v>
      </c>
      <c r="B12" s="95"/>
      <c r="C12" s="96" t="s">
        <v>22</v>
      </c>
      <c r="D12" s="96"/>
      <c r="E12" s="97" t="str">
        <f>'CCF1'!B13</f>
        <v>OUI</v>
      </c>
      <c r="F12" s="325"/>
      <c r="G12" s="98">
        <f>'CCF1'!H13</f>
        <v>0.1</v>
      </c>
      <c r="H12" s="99">
        <f>'CCF1'!I13</f>
        <v>0.10000000000000002</v>
      </c>
      <c r="I12" s="100">
        <f>'CCF1'!J13</f>
        <v>2.0000000000000004</v>
      </c>
      <c r="J12" s="98"/>
      <c r="K12" s="99"/>
      <c r="L12" s="101"/>
      <c r="M12" s="102">
        <f t="shared" si="1"/>
        <v>5.000000000000001E-2</v>
      </c>
      <c r="N12" s="103">
        <f t="shared" si="2"/>
        <v>1.0000000000000002</v>
      </c>
    </row>
    <row r="13" spans="1:14" ht="33.950000000000003" customHeight="1" x14ac:dyDescent="0.35">
      <c r="A13" s="94" t="s">
        <v>33</v>
      </c>
      <c r="B13" s="95" t="s">
        <v>101</v>
      </c>
      <c r="C13" s="96" t="s">
        <v>22</v>
      </c>
      <c r="D13" s="96"/>
      <c r="E13" s="97" t="str">
        <f>'CCF1'!B15</f>
        <v>OUI</v>
      </c>
      <c r="F13" s="325"/>
      <c r="G13" s="98">
        <f>'CCF1'!H15</f>
        <v>0.1</v>
      </c>
      <c r="H13" s="99">
        <f>'CCF1'!I15</f>
        <v>0.10000000000000002</v>
      </c>
      <c r="I13" s="100">
        <f>'CCF1'!J15</f>
        <v>2.0000000000000004</v>
      </c>
      <c r="J13" s="98"/>
      <c r="K13" s="99"/>
      <c r="L13" s="101"/>
      <c r="M13" s="102">
        <f t="shared" si="1"/>
        <v>5.000000000000001E-2</v>
      </c>
      <c r="N13" s="103">
        <f t="shared" si="2"/>
        <v>1.0000000000000002</v>
      </c>
    </row>
    <row r="14" spans="1:14" ht="33.950000000000003" customHeight="1" x14ac:dyDescent="0.35">
      <c r="A14" s="94" t="s">
        <v>73</v>
      </c>
      <c r="B14" s="95" t="s">
        <v>101</v>
      </c>
      <c r="C14" s="96"/>
      <c r="D14" s="96" t="s">
        <v>22</v>
      </c>
      <c r="E14" s="97" t="str">
        <f>'CCF2'!B13</f>
        <v>NON</v>
      </c>
      <c r="F14" s="325"/>
      <c r="G14" s="98"/>
      <c r="H14" s="99"/>
      <c r="I14" s="100"/>
      <c r="J14" s="98">
        <f>'CCF2'!H13</f>
        <v>0.1</v>
      </c>
      <c r="K14" s="99">
        <f>'CCF2'!I13</f>
        <v>0</v>
      </c>
      <c r="L14" s="101" t="str">
        <f>'CCF2'!J13</f>
        <v/>
      </c>
      <c r="M14" s="102">
        <f t="shared" si="1"/>
        <v>0</v>
      </c>
      <c r="N14" s="103">
        <f t="shared" si="2"/>
        <v>0</v>
      </c>
    </row>
    <row r="15" spans="1:14" ht="22.35" customHeight="1" x14ac:dyDescent="0.35">
      <c r="A15" s="346" t="s">
        <v>38</v>
      </c>
      <c r="B15" s="347"/>
      <c r="C15" s="347"/>
      <c r="D15" s="347"/>
      <c r="E15" s="348"/>
      <c r="F15" s="104"/>
      <c r="G15" s="105">
        <f>SUM(G16:G18)</f>
        <v>0.4</v>
      </c>
      <c r="H15" s="106">
        <f t="shared" ref="H15:M15" si="3">SUM(H16:H18)</f>
        <v>0.40000000000000008</v>
      </c>
      <c r="I15" s="107">
        <f t="shared" si="3"/>
        <v>8.0000000000000018</v>
      </c>
      <c r="J15" s="105">
        <f t="shared" si="3"/>
        <v>0.2</v>
      </c>
      <c r="K15" s="106">
        <f t="shared" si="3"/>
        <v>0.20000000000000004</v>
      </c>
      <c r="L15" s="107">
        <f t="shared" si="3"/>
        <v>4.0000000000000009</v>
      </c>
      <c r="M15" s="108">
        <f t="shared" si="3"/>
        <v>0.30000000000000004</v>
      </c>
      <c r="N15" s="93">
        <f>SUM(N16:N18)</f>
        <v>6.0000000000000018</v>
      </c>
    </row>
    <row r="16" spans="1:14" ht="45" customHeight="1" x14ac:dyDescent="0.35">
      <c r="A16" s="94" t="s">
        <v>102</v>
      </c>
      <c r="B16" s="95" t="s">
        <v>103</v>
      </c>
      <c r="C16" s="96"/>
      <c r="D16" s="96" t="s">
        <v>22</v>
      </c>
      <c r="E16" s="97" t="str">
        <f>'CCF2'!B16</f>
        <v>Obligatoire</v>
      </c>
      <c r="F16" s="325"/>
      <c r="G16" s="109"/>
      <c r="H16" s="110"/>
      <c r="I16" s="111"/>
      <c r="J16" s="109">
        <f>'CCF2'!H16</f>
        <v>0.2</v>
      </c>
      <c r="K16" s="110">
        <f>'CCF2'!I16</f>
        <v>0.20000000000000004</v>
      </c>
      <c r="L16" s="112">
        <f>'CCF2'!J16</f>
        <v>4.0000000000000009</v>
      </c>
      <c r="M16" s="102">
        <f t="shared" ref="M16:M18" si="4">(H16+K16)/2</f>
        <v>0.10000000000000002</v>
      </c>
      <c r="N16" s="103">
        <f t="shared" ref="N16:N18" si="5">IF(E16="NON",0,(I16+L16)/2)</f>
        <v>2.0000000000000004</v>
      </c>
    </row>
    <row r="17" spans="1:14" ht="42" customHeight="1" x14ac:dyDescent="0.35">
      <c r="A17" s="94" t="s">
        <v>104</v>
      </c>
      <c r="B17" s="95" t="s">
        <v>105</v>
      </c>
      <c r="C17" s="96" t="s">
        <v>22</v>
      </c>
      <c r="D17" s="96"/>
      <c r="E17" s="97" t="str">
        <f>'CCF1'!B18</f>
        <v>NON</v>
      </c>
      <c r="F17" s="326"/>
      <c r="G17" s="109">
        <f>'CCF1'!H18</f>
        <v>0.2</v>
      </c>
      <c r="H17" s="110">
        <f>'CCF1'!I18</f>
        <v>0</v>
      </c>
      <c r="I17" s="111" t="str">
        <f>'CCF1'!J18</f>
        <v/>
      </c>
      <c r="J17" s="109"/>
      <c r="K17" s="110"/>
      <c r="L17" s="112"/>
      <c r="M17" s="102">
        <f t="shared" si="4"/>
        <v>0</v>
      </c>
      <c r="N17" s="103">
        <f t="shared" si="5"/>
        <v>0</v>
      </c>
    </row>
    <row r="18" spans="1:14" ht="40.5" customHeight="1" x14ac:dyDescent="0.35">
      <c r="A18" s="94" t="s">
        <v>106</v>
      </c>
      <c r="B18" s="95" t="s">
        <v>107</v>
      </c>
      <c r="C18" s="96" t="s">
        <v>22</v>
      </c>
      <c r="D18" s="96"/>
      <c r="E18" s="97" t="str">
        <f>'CCF1'!B20</f>
        <v>OUI</v>
      </c>
      <c r="F18" s="326"/>
      <c r="G18" s="109">
        <f>'CCF1'!H20</f>
        <v>0.2</v>
      </c>
      <c r="H18" s="110">
        <f>'CCF1'!I20</f>
        <v>0.40000000000000008</v>
      </c>
      <c r="I18" s="111">
        <f>'CCF1'!J20</f>
        <v>8.0000000000000018</v>
      </c>
      <c r="J18" s="109"/>
      <c r="K18" s="110"/>
      <c r="L18" s="112"/>
      <c r="M18" s="102">
        <f t="shared" si="4"/>
        <v>0.20000000000000004</v>
      </c>
      <c r="N18" s="103">
        <f t="shared" si="5"/>
        <v>4.0000000000000009</v>
      </c>
    </row>
    <row r="19" spans="1:14" ht="38.25" customHeight="1" x14ac:dyDescent="0.35">
      <c r="A19" s="346" t="s">
        <v>49</v>
      </c>
      <c r="B19" s="347"/>
      <c r="C19" s="347"/>
      <c r="D19" s="347"/>
      <c r="E19" s="348"/>
      <c r="F19" s="104"/>
      <c r="G19" s="105">
        <f>SUM(G20:G22)</f>
        <v>0.2</v>
      </c>
      <c r="H19" s="106">
        <f t="shared" ref="H19:M19" si="6">SUM(H20:H22)</f>
        <v>0.20000000000000004</v>
      </c>
      <c r="I19" s="107">
        <f t="shared" si="6"/>
        <v>1.3333333333333335</v>
      </c>
      <c r="J19" s="105">
        <f t="shared" si="6"/>
        <v>0.4</v>
      </c>
      <c r="K19" s="106">
        <f t="shared" si="6"/>
        <v>0.40000000000000008</v>
      </c>
      <c r="L19" s="107">
        <f t="shared" si="6"/>
        <v>8.0000000000000018</v>
      </c>
      <c r="M19" s="108">
        <f t="shared" si="6"/>
        <v>0.30000000000000004</v>
      </c>
      <c r="N19" s="93">
        <f>SUM(N20:N22)</f>
        <v>4.6666666666666679</v>
      </c>
    </row>
    <row r="20" spans="1:14" ht="33.950000000000003" customHeight="1" x14ac:dyDescent="0.35">
      <c r="A20" s="94" t="s">
        <v>108</v>
      </c>
      <c r="B20" s="95" t="s">
        <v>109</v>
      </c>
      <c r="C20" s="96"/>
      <c r="D20" s="96" t="s">
        <v>22</v>
      </c>
      <c r="E20" s="97" t="str">
        <f>'CCF2'!B19</f>
        <v>Obligatoire</v>
      </c>
      <c r="F20" s="325"/>
      <c r="G20" s="109"/>
      <c r="H20" s="110"/>
      <c r="I20" s="111"/>
      <c r="J20" s="109">
        <f>'CCF2'!H19</f>
        <v>0.2</v>
      </c>
      <c r="K20" s="110">
        <f>'CCF2'!I19</f>
        <v>0.20000000000000004</v>
      </c>
      <c r="L20" s="112">
        <f>'CCF2'!J19</f>
        <v>4.0000000000000009</v>
      </c>
      <c r="M20" s="102">
        <f t="shared" ref="M20:M22" si="7">(H20+K20)/2</f>
        <v>0.10000000000000002</v>
      </c>
      <c r="N20" s="103">
        <f t="shared" ref="N20:N22" si="8">IF(E20="NON",0,(I20+L20)/2)</f>
        <v>2.0000000000000004</v>
      </c>
    </row>
    <row r="21" spans="1:14" ht="33.950000000000003" customHeight="1" x14ac:dyDescent="0.35">
      <c r="A21" s="94" t="s">
        <v>110</v>
      </c>
      <c r="B21" s="95" t="s">
        <v>111</v>
      </c>
      <c r="C21" s="96"/>
      <c r="D21" s="96" t="s">
        <v>22</v>
      </c>
      <c r="E21" s="97" t="str">
        <f>'CCF2'!B21</f>
        <v>Obligatoire</v>
      </c>
      <c r="F21" s="326"/>
      <c r="G21" s="109"/>
      <c r="H21" s="110"/>
      <c r="I21" s="111"/>
      <c r="J21" s="109">
        <f>'CCF2'!H21</f>
        <v>0.2</v>
      </c>
      <c r="K21" s="110">
        <f>'CCF2'!I21</f>
        <v>0.20000000000000004</v>
      </c>
      <c r="L21" s="112">
        <f>'CCF2'!J21</f>
        <v>4.0000000000000009</v>
      </c>
      <c r="M21" s="102">
        <f t="shared" si="7"/>
        <v>0.10000000000000002</v>
      </c>
      <c r="N21" s="103">
        <f t="shared" si="8"/>
        <v>2.0000000000000004</v>
      </c>
    </row>
    <row r="22" spans="1:14" ht="33.950000000000003" customHeight="1" thickBot="1" x14ac:dyDescent="0.4">
      <c r="A22" s="160" t="s">
        <v>112</v>
      </c>
      <c r="B22" s="161" t="s">
        <v>113</v>
      </c>
      <c r="C22" s="162" t="s">
        <v>22</v>
      </c>
      <c r="D22" s="162"/>
      <c r="E22" s="163" t="str">
        <f>'CCF1'!B23</f>
        <v>Obligatoire</v>
      </c>
      <c r="F22" s="326"/>
      <c r="G22" s="164">
        <f>'CCF1'!H23</f>
        <v>0.2</v>
      </c>
      <c r="H22" s="165">
        <f>'CCF1'!I23</f>
        <v>0.20000000000000004</v>
      </c>
      <c r="I22" s="166">
        <f>'CCF1'!J23</f>
        <v>1.3333333333333335</v>
      </c>
      <c r="J22" s="164"/>
      <c r="K22" s="165"/>
      <c r="L22" s="167"/>
      <c r="M22" s="168">
        <f t="shared" si="7"/>
        <v>0.10000000000000002</v>
      </c>
      <c r="N22" s="169">
        <f t="shared" si="8"/>
        <v>0.66666666666666674</v>
      </c>
    </row>
    <row r="23" spans="1:14" ht="37.5" customHeight="1" thickBot="1" x14ac:dyDescent="0.4">
      <c r="A23" s="344"/>
      <c r="B23" s="345"/>
      <c r="C23" s="345"/>
      <c r="D23" s="345"/>
      <c r="E23" s="345"/>
      <c r="F23" s="170"/>
      <c r="G23" s="171">
        <f>G7+G15+G19</f>
        <v>1</v>
      </c>
      <c r="H23" s="171">
        <f t="shared" ref="H23:M23" si="9">H7+H15+H19</f>
        <v>1.0000000000000002</v>
      </c>
      <c r="I23" s="172">
        <f>I7+I15+I19</f>
        <v>15.333333333333336</v>
      </c>
      <c r="J23" s="171">
        <f t="shared" si="9"/>
        <v>1</v>
      </c>
      <c r="K23" s="171">
        <f t="shared" si="9"/>
        <v>1.0000000000000002</v>
      </c>
      <c r="L23" s="172">
        <f>L7+L15+L19</f>
        <v>20</v>
      </c>
      <c r="M23" s="171">
        <f t="shared" si="9"/>
        <v>1</v>
      </c>
      <c r="N23" s="173"/>
    </row>
    <row r="24" spans="1:14" ht="30" customHeight="1" x14ac:dyDescent="0.35">
      <c r="A24" s="114"/>
      <c r="C24" s="333" t="s">
        <v>62</v>
      </c>
      <c r="D24" s="334"/>
      <c r="G24" s="327" t="s">
        <v>54</v>
      </c>
      <c r="H24" s="328"/>
      <c r="I24" s="328"/>
      <c r="J24" s="328"/>
      <c r="K24" s="328"/>
      <c r="L24" s="328"/>
      <c r="M24" s="328"/>
      <c r="N24" s="178">
        <f>N19+N15+N7</f>
        <v>17.666666666666671</v>
      </c>
    </row>
    <row r="25" spans="1:14" ht="30" customHeight="1" x14ac:dyDescent="0.35">
      <c r="A25" s="114"/>
      <c r="C25" s="335"/>
      <c r="D25" s="336"/>
      <c r="G25" s="342" t="s">
        <v>126</v>
      </c>
      <c r="H25" s="343"/>
      <c r="I25" s="343"/>
      <c r="J25" s="343"/>
      <c r="K25" s="343"/>
      <c r="L25" s="343"/>
      <c r="M25" s="343"/>
      <c r="N25" s="153"/>
    </row>
    <row r="26" spans="1:14" ht="30" customHeight="1" thickBot="1" x14ac:dyDescent="0.4">
      <c r="A26" s="114"/>
      <c r="C26" s="337"/>
      <c r="D26" s="338"/>
      <c r="G26" s="329" t="s">
        <v>127</v>
      </c>
      <c r="H26" s="330"/>
      <c r="I26" s="330"/>
      <c r="J26" s="330"/>
      <c r="K26" s="330"/>
      <c r="L26" s="330"/>
      <c r="M26" s="330"/>
      <c r="N26" s="179"/>
    </row>
    <row r="27" spans="1:14" ht="14.25" thickBot="1" x14ac:dyDescent="0.4">
      <c r="A27" s="331"/>
      <c r="B27" s="332"/>
      <c r="C27" s="332"/>
      <c r="D27" s="332"/>
      <c r="E27" s="332"/>
      <c r="F27" s="332"/>
      <c r="G27" s="332"/>
      <c r="H27" s="174"/>
      <c r="I27" s="174"/>
      <c r="J27" s="174"/>
      <c r="K27" s="174"/>
      <c r="L27" s="174"/>
      <c r="N27" s="113"/>
    </row>
    <row r="28" spans="1:14" ht="21.75" customHeight="1" x14ac:dyDescent="0.35">
      <c r="A28" s="339" t="s">
        <v>60</v>
      </c>
      <c r="B28" s="340"/>
      <c r="C28" s="340"/>
      <c r="D28" s="341"/>
      <c r="E28" s="115" t="s">
        <v>61</v>
      </c>
      <c r="F28" s="175"/>
      <c r="G28" s="295" t="s">
        <v>114</v>
      </c>
      <c r="H28" s="296"/>
      <c r="I28" s="296"/>
      <c r="J28" s="296"/>
      <c r="K28" s="296"/>
      <c r="L28" s="296"/>
      <c r="M28" s="296"/>
      <c r="N28" s="297"/>
    </row>
    <row r="29" spans="1:14" ht="20" customHeight="1" x14ac:dyDescent="0.35">
      <c r="A29" s="319"/>
      <c r="B29" s="320"/>
      <c r="C29" s="320"/>
      <c r="D29" s="321"/>
      <c r="E29" s="116"/>
      <c r="F29" s="176"/>
      <c r="G29" s="298"/>
      <c r="H29" s="299"/>
      <c r="I29" s="299"/>
      <c r="J29" s="299"/>
      <c r="K29" s="299"/>
      <c r="L29" s="299"/>
      <c r="M29" s="299"/>
      <c r="N29" s="300"/>
    </row>
    <row r="30" spans="1:14" ht="20" customHeight="1" x14ac:dyDescent="0.35">
      <c r="A30" s="319"/>
      <c r="B30" s="320"/>
      <c r="C30" s="320"/>
      <c r="D30" s="321"/>
      <c r="E30" s="116"/>
      <c r="F30" s="176"/>
      <c r="G30" s="298"/>
      <c r="H30" s="299"/>
      <c r="I30" s="299"/>
      <c r="J30" s="299"/>
      <c r="K30" s="299"/>
      <c r="L30" s="299"/>
      <c r="M30" s="299"/>
      <c r="N30" s="300"/>
    </row>
    <row r="31" spans="1:14" ht="20" customHeight="1" x14ac:dyDescent="0.35">
      <c r="A31" s="319"/>
      <c r="B31" s="320"/>
      <c r="C31" s="320"/>
      <c r="D31" s="321"/>
      <c r="E31" s="116"/>
      <c r="F31" s="177"/>
      <c r="G31" s="298"/>
      <c r="H31" s="299"/>
      <c r="I31" s="299"/>
      <c r="J31" s="299"/>
      <c r="K31" s="299"/>
      <c r="L31" s="299"/>
      <c r="M31" s="299"/>
      <c r="N31" s="300"/>
    </row>
    <row r="32" spans="1:14" ht="20" customHeight="1" thickBot="1" x14ac:dyDescent="0.4">
      <c r="A32" s="322"/>
      <c r="B32" s="323"/>
      <c r="C32" s="323"/>
      <c r="D32" s="324"/>
      <c r="E32" s="117"/>
      <c r="F32" s="118"/>
      <c r="G32" s="301"/>
      <c r="H32" s="302"/>
      <c r="I32" s="302"/>
      <c r="J32" s="302"/>
      <c r="K32" s="302"/>
      <c r="L32" s="302"/>
      <c r="M32" s="302"/>
      <c r="N32" s="303"/>
    </row>
  </sheetData>
  <mergeCells count="32">
    <mergeCell ref="C5:D5"/>
    <mergeCell ref="A31:D31"/>
    <mergeCell ref="A32:D32"/>
    <mergeCell ref="F8:F14"/>
    <mergeCell ref="F16:F18"/>
    <mergeCell ref="F20:F22"/>
    <mergeCell ref="A29:D29"/>
    <mergeCell ref="A30:D30"/>
    <mergeCell ref="A27:G27"/>
    <mergeCell ref="C24:D24"/>
    <mergeCell ref="C25:D26"/>
    <mergeCell ref="A28:D28"/>
    <mergeCell ref="G25:M25"/>
    <mergeCell ref="A23:E23"/>
    <mergeCell ref="A19:E19"/>
    <mergeCell ref="A7:E7"/>
    <mergeCell ref="G28:N28"/>
    <mergeCell ref="G29:N32"/>
    <mergeCell ref="K1:L5"/>
    <mergeCell ref="M1:N5"/>
    <mergeCell ref="E1:J1"/>
    <mergeCell ref="E2:J2"/>
    <mergeCell ref="E3:J3"/>
    <mergeCell ref="E4:J4"/>
    <mergeCell ref="E5:J5"/>
    <mergeCell ref="G24:M24"/>
    <mergeCell ref="G26:M26"/>
    <mergeCell ref="A15:E15"/>
    <mergeCell ref="A1:A5"/>
    <mergeCell ref="C1:D1"/>
    <mergeCell ref="C2:C3"/>
    <mergeCell ref="C4:D4"/>
  </mergeCells>
  <conditionalFormatting sqref="E8:E14">
    <cfRule type="containsText" dxfId="9" priority="7" operator="containsText" text="Obligatoire">
      <formula>NOT(ISERROR(SEARCH("Obligatoire",E8)))</formula>
    </cfRule>
    <cfRule type="cellIs" dxfId="8" priority="8" operator="equal">
      <formula>"NON"</formula>
    </cfRule>
    <cfRule type="cellIs" dxfId="7" priority="9" operator="equal">
      <formula>"OUI"</formula>
    </cfRule>
  </conditionalFormatting>
  <conditionalFormatting sqref="E16:E18">
    <cfRule type="containsText" dxfId="6" priority="4" operator="containsText" text="Obligatoire">
      <formula>NOT(ISERROR(SEARCH("Obligatoire",E16)))</formula>
    </cfRule>
    <cfRule type="cellIs" dxfId="5" priority="5" operator="equal">
      <formula>"NON"</formula>
    </cfRule>
    <cfRule type="cellIs" dxfId="4" priority="6" operator="equal">
      <formula>"OUI"</formula>
    </cfRule>
  </conditionalFormatting>
  <conditionalFormatting sqref="E20:E22">
    <cfRule type="containsText" dxfId="3" priority="1" operator="containsText" text="Obligatoire">
      <formula>NOT(ISERROR(SEARCH("Obligatoire",E20)))</formula>
    </cfRule>
    <cfRule type="cellIs" dxfId="2" priority="2" operator="equal">
      <formula>"NON"</formula>
    </cfRule>
    <cfRule type="cellIs" dxfId="1" priority="3" operator="equal">
      <formula>"OUI"</formula>
    </cfRule>
  </conditionalFormatting>
  <conditionalFormatting sqref="F8 F15:F16 F19:F20">
    <cfRule type="containsText" dxfId="0" priority="56" operator="containsText" text="◄">
      <formula>NOT(ISERROR(SEARCH("◄",F8)))</formula>
    </cfRule>
  </conditionalFormatting>
  <pageMargins left="0.25" right="0.23000000000000004" top="0.35000000000000003" bottom="0.35000000000000003" header="0.30000000000000004" footer="0.30000000000000004"/>
  <pageSetup paperSize="8" scale="8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DEBUT</vt:lpstr>
      <vt:lpstr>CCF1</vt:lpstr>
      <vt:lpstr>CCF2</vt:lpstr>
      <vt:lpstr>Evaluation E7</vt:lpstr>
      <vt:lpstr>'CCF1'!Zone_d_impression</vt:lpstr>
      <vt:lpstr>'CCF2'!Zone_d_impression</vt:lpstr>
      <vt:lpstr>'Evaluation E7'!Zone_d_impression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2015-01-07T17:35:44Z</dcterms:created>
  <dcterms:modified xsi:type="dcterms:W3CDTF">2025-12-21T22:41:21Z</dcterms:modified>
</cp:coreProperties>
</file>