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2024 Freyssinet\2024_Administratif\Administratif\Eduscol\2024 2025\ATTIC+ ISANGARD\Ressources\Divers\"/>
    </mc:Choice>
  </mc:AlternateContent>
  <bookViews>
    <workbookView xWindow="0" yWindow="0" windowWidth="25200" windowHeight="11610" activeTab="3"/>
  </bookViews>
  <sheets>
    <sheet name="Lot n°01 GROS OEUVRE_Quantités" sheetId="3" r:id="rId1"/>
    <sheet name="Quantités par niveaux" sheetId="4" r:id="rId2"/>
    <sheet name="Durées" sheetId="5" r:id="rId3"/>
    <sheet name="Planification" sheetId="6" r:id="rId4"/>
  </sheets>
  <externalReferences>
    <externalReference r:id="rId5"/>
  </externalReferences>
  <definedNames>
    <definedName name="_xlnm.Print_Titles" localSheetId="2">Durées!$1:$2</definedName>
    <definedName name="_xlnm.Print_Titles" localSheetId="0">'Lot n°01 GROS OEUVRE_Quantités'!$1:$2</definedName>
    <definedName name="_xlnm.Print_Titles" localSheetId="3">Planification!$1:$1</definedName>
    <definedName name="_xlnm.Print_Titles" localSheetId="1">'Quantités par niveaux'!$1:$2</definedName>
    <definedName name="_xlnm.Print_Area" localSheetId="2">Durées!$A$1:$F$71</definedName>
    <definedName name="_xlnm.Print_Area" localSheetId="0">'Lot n°01 GROS OEUVRE_Quantités'!$A$1:$F$34</definedName>
    <definedName name="_xlnm.Print_Area" localSheetId="3">Planification!$A$1:$C$60</definedName>
    <definedName name="_xlnm.Print_Area" localSheetId="1">'Quantités par niveaux'!$A$1:$F$70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6" l="1"/>
  <c r="I70" i="5"/>
  <c r="H13" i="5"/>
  <c r="H15" i="5"/>
  <c r="H17" i="5"/>
  <c r="H20" i="5"/>
  <c r="H21" i="5"/>
  <c r="H22" i="5"/>
  <c r="H24" i="5"/>
  <c r="H25" i="5"/>
  <c r="H26" i="5"/>
  <c r="H27" i="5"/>
  <c r="H28" i="5"/>
  <c r="H29" i="5"/>
  <c r="H31" i="5"/>
  <c r="H32" i="5"/>
  <c r="H33" i="5"/>
  <c r="H37" i="5"/>
  <c r="H38" i="5"/>
  <c r="H39" i="5"/>
  <c r="H41" i="5"/>
  <c r="H42" i="5"/>
  <c r="H43" i="5"/>
  <c r="H44" i="5"/>
  <c r="H45" i="5"/>
  <c r="H46" i="5"/>
  <c r="H48" i="5"/>
  <c r="H49" i="5"/>
  <c r="H52" i="5"/>
  <c r="H53" i="5"/>
  <c r="H54" i="5"/>
  <c r="H56" i="5"/>
  <c r="H57" i="5"/>
  <c r="H58" i="5"/>
  <c r="H60" i="5"/>
  <c r="H62" i="5"/>
  <c r="H63" i="5"/>
  <c r="H64" i="5"/>
  <c r="H68" i="5"/>
  <c r="H12" i="5"/>
  <c r="G21" i="5"/>
  <c r="G71" i="5"/>
  <c r="F68" i="5" l="1"/>
  <c r="G68" i="5" s="1"/>
  <c r="F64" i="5"/>
  <c r="G64" i="5" s="1"/>
  <c r="F63" i="5"/>
  <c r="G63" i="5" s="1"/>
  <c r="F62" i="5"/>
  <c r="G62" i="5" s="1"/>
  <c r="F60" i="5"/>
  <c r="G60" i="5" s="1"/>
  <c r="F58" i="5"/>
  <c r="G58" i="5" s="1"/>
  <c r="F57" i="5"/>
  <c r="G57" i="5" s="1"/>
  <c r="F56" i="5"/>
  <c r="G56" i="5" s="1"/>
  <c r="F54" i="5"/>
  <c r="G54" i="5" s="1"/>
  <c r="F53" i="5"/>
  <c r="G53" i="5" s="1"/>
  <c r="F52" i="5"/>
  <c r="G52" i="5" s="1"/>
  <c r="F49" i="5"/>
  <c r="G49" i="5" s="1"/>
  <c r="F48" i="5"/>
  <c r="G48" i="5" s="1"/>
  <c r="F46" i="5"/>
  <c r="G46" i="5" s="1"/>
  <c r="F45" i="5"/>
  <c r="G45" i="5" s="1"/>
  <c r="F44" i="5"/>
  <c r="G44" i="5" s="1"/>
  <c r="F43" i="5"/>
  <c r="G43" i="5" s="1"/>
  <c r="F42" i="5"/>
  <c r="G42" i="5" s="1"/>
  <c r="F41" i="5"/>
  <c r="G41" i="5" s="1"/>
  <c r="F39" i="5"/>
  <c r="G39" i="5" s="1"/>
  <c r="F38" i="5"/>
  <c r="G38" i="5" s="1"/>
  <c r="F37" i="5"/>
  <c r="G37" i="5" s="1"/>
  <c r="F33" i="5"/>
  <c r="G33" i="5" s="1"/>
  <c r="F32" i="5"/>
  <c r="G32" i="5" s="1"/>
  <c r="F31" i="5"/>
  <c r="G31" i="5" s="1"/>
  <c r="F29" i="5"/>
  <c r="G29" i="5" s="1"/>
  <c r="F28" i="5"/>
  <c r="G28" i="5" s="1"/>
  <c r="F27" i="5"/>
  <c r="G27" i="5" s="1"/>
  <c r="F26" i="5"/>
  <c r="G26" i="5" s="1"/>
  <c r="F25" i="5"/>
  <c r="G25" i="5" s="1"/>
  <c r="F24" i="5"/>
  <c r="G24" i="5" s="1"/>
  <c r="F22" i="5"/>
  <c r="G22" i="5" s="1"/>
  <c r="F21" i="5"/>
  <c r="F20" i="5"/>
  <c r="G20" i="5" s="1"/>
  <c r="F17" i="5"/>
  <c r="G17" i="5" s="1"/>
  <c r="F15" i="5"/>
  <c r="G15" i="5" s="1"/>
  <c r="F13" i="5"/>
  <c r="G13" i="5" s="1"/>
  <c r="F12" i="5"/>
  <c r="G12" i="5" s="1"/>
  <c r="H70" i="5" l="1"/>
  <c r="G70" i="5"/>
  <c r="G72" i="5" s="1"/>
  <c r="A68" i="4"/>
  <c r="B68" i="4" s="1"/>
  <c r="F64" i="4"/>
  <c r="F61" i="4"/>
  <c r="F60" i="4"/>
  <c r="F59" i="4"/>
  <c r="F57" i="4"/>
  <c r="F55" i="4"/>
  <c r="F54" i="4"/>
  <c r="F53" i="4"/>
  <c r="F51" i="4"/>
  <c r="F50" i="4"/>
  <c r="F49" i="4"/>
  <c r="F48" i="4"/>
  <c r="F45" i="4"/>
  <c r="F44" i="4"/>
  <c r="F42" i="4"/>
  <c r="F41" i="4"/>
  <c r="F40" i="4"/>
  <c r="F39" i="4"/>
  <c r="F38" i="4"/>
  <c r="F36" i="4"/>
  <c r="F35" i="4"/>
  <c r="F34" i="4"/>
  <c r="F33" i="4"/>
  <c r="F32" i="4"/>
  <c r="F29" i="4"/>
  <c r="F28" i="4"/>
  <c r="F27" i="4"/>
  <c r="F25" i="4"/>
  <c r="F24" i="4"/>
  <c r="F23" i="4"/>
  <c r="F22" i="4"/>
  <c r="F21" i="4"/>
  <c r="F19" i="4"/>
  <c r="F18" i="4"/>
  <c r="F17" i="4"/>
  <c r="F16" i="4"/>
  <c r="F15" i="4"/>
  <c r="F12" i="4"/>
  <c r="F10" i="4"/>
  <c r="F8" i="4"/>
  <c r="F7" i="4"/>
  <c r="F67" i="4" s="1"/>
  <c r="F68" i="4" l="1"/>
  <c r="F69" i="4" s="1"/>
  <c r="F5" i="3" l="1"/>
  <c r="F6" i="3"/>
  <c r="F8" i="3"/>
  <c r="F10" i="3"/>
  <c r="F11" i="3"/>
  <c r="F12" i="3"/>
  <c r="F13" i="3"/>
  <c r="F14" i="3"/>
  <c r="F16" i="3"/>
  <c r="F17" i="3"/>
  <c r="F18" i="3"/>
  <c r="F19" i="3"/>
  <c r="F20" i="3"/>
  <c r="F21" i="3"/>
  <c r="F22" i="3"/>
  <c r="F24" i="3"/>
  <c r="F25" i="3"/>
  <c r="F27" i="3"/>
  <c r="F28" i="3"/>
  <c r="F29" i="3"/>
  <c r="F32" i="3" l="1"/>
  <c r="F33" i="3" s="1"/>
</calcChain>
</file>

<file path=xl/sharedStrings.xml><?xml version="1.0" encoding="utf-8"?>
<sst xmlns="http://schemas.openxmlformats.org/spreadsheetml/2006/main" count="811" uniqueCount="203">
  <si>
    <t>TVA</t>
  </si>
  <si>
    <t>U</t>
  </si>
  <si>
    <t>Quantité</t>
  </si>
  <si>
    <t>Prix en EUR</t>
  </si>
  <si>
    <t>Total en EUR</t>
  </si>
  <si>
    <t>0</t>
  </si>
  <si>
    <t>  FONDATIONS.</t>
  </si>
  <si>
    <t>CH3</t>
  </si>
  <si>
    <t xml:space="preserve">0.1 </t>
  </si>
  <si>
    <t>Semelle filante 40*20</t>
  </si>
  <si>
    <t>m³</t>
  </si>
  <si>
    <t>ART</t>
  </si>
  <si>
    <t>000-A049</t>
  </si>
  <si>
    <t xml:space="preserve">0.2 </t>
  </si>
  <si>
    <t>Mur de soubassement</t>
  </si>
  <si>
    <t>m²</t>
  </si>
  <si>
    <t>ART</t>
  </si>
  <si>
    <t>000-A050</t>
  </si>
  <si>
    <t>1</t>
  </si>
  <si>
    <t>  INFRASTRUCTURES.</t>
  </si>
  <si>
    <t>CH3</t>
  </si>
  <si>
    <t xml:space="preserve">1.1 </t>
  </si>
  <si>
    <t>DALLE PORTEE</t>
  </si>
  <si>
    <t>m²</t>
  </si>
  <si>
    <t>ART</t>
  </si>
  <si>
    <t>000-A017</t>
  </si>
  <si>
    <t>2</t>
  </si>
  <si>
    <t>SUPERSTRUCTURES</t>
  </si>
  <si>
    <t>CH3</t>
  </si>
  <si>
    <t xml:space="preserve">2.1 </t>
  </si>
  <si>
    <t>PLANCHERS TYPE PLEINE</t>
  </si>
  <si>
    <t>m²</t>
  </si>
  <si>
    <t>ART</t>
  </si>
  <si>
    <t>000-A018</t>
  </si>
  <si>
    <t xml:space="preserve">2.2 </t>
  </si>
  <si>
    <t>POTEAUX EN BETON ARME</t>
  </si>
  <si>
    <t>m³</t>
  </si>
  <si>
    <t>ART</t>
  </si>
  <si>
    <t>000-A019</t>
  </si>
  <si>
    <t xml:space="preserve">2.3 </t>
  </si>
  <si>
    <t>POUTRES EN BETON ARME</t>
  </si>
  <si>
    <t>m³</t>
  </si>
  <si>
    <t>ART</t>
  </si>
  <si>
    <t>000-A020</t>
  </si>
  <si>
    <t xml:space="preserve">2.4 </t>
  </si>
  <si>
    <t>BANDE NOYEE EN BETON ARME</t>
  </si>
  <si>
    <t>m</t>
  </si>
  <si>
    <t>ART</t>
  </si>
  <si>
    <t>000-A051</t>
  </si>
  <si>
    <t xml:space="preserve">2.5 </t>
  </si>
  <si>
    <t>POUTRE VOILE EN BETON ARME</t>
  </si>
  <si>
    <t>m</t>
  </si>
  <si>
    <t>ART</t>
  </si>
  <si>
    <t>000-A052</t>
  </si>
  <si>
    <t>2.6</t>
  </si>
  <si>
    <t>MURS EN AGGLOMERES 01.08.04.01 MURS EN AGGLOMERES</t>
  </si>
  <si>
    <t>CH4</t>
  </si>
  <si>
    <t xml:space="preserve">2.6.1 </t>
  </si>
  <si>
    <t>  MURS EN AGGLOMERES DE BLOCS 20</t>
  </si>
  <si>
    <t>m²</t>
  </si>
  <si>
    <t>ART</t>
  </si>
  <si>
    <t>000-A021</t>
  </si>
  <si>
    <t xml:space="preserve">2.6.2 </t>
  </si>
  <si>
    <t>  MURS EN AGGLOMERES DE BLOCS 15</t>
  </si>
  <si>
    <t>m²</t>
  </si>
  <si>
    <t>ART</t>
  </si>
  <si>
    <t>000-A046</t>
  </si>
  <si>
    <t xml:space="preserve">2.6.3 </t>
  </si>
  <si>
    <t>  MURS EN AGGLOMERES DE BLOCS 15 allégé</t>
  </si>
  <si>
    <t>m²</t>
  </si>
  <si>
    <t>ART</t>
  </si>
  <si>
    <t>000-A047</t>
  </si>
  <si>
    <t xml:space="preserve">2.6.4 </t>
  </si>
  <si>
    <t>RUPTEUR THERMIQUE INTEGRALE</t>
  </si>
  <si>
    <t>m</t>
  </si>
  <si>
    <t>ART</t>
  </si>
  <si>
    <t>000-A022</t>
  </si>
  <si>
    <t xml:space="preserve">2.6.5 </t>
  </si>
  <si>
    <t>  BANDES DE REDRESSEMENT</t>
  </si>
  <si>
    <t>m</t>
  </si>
  <si>
    <t>ART</t>
  </si>
  <si>
    <t>000-A023</t>
  </si>
  <si>
    <t xml:space="preserve">2.7 </t>
  </si>
  <si>
    <t>MURS EN BETON BANCHE</t>
  </si>
  <si>
    <t>m²</t>
  </si>
  <si>
    <t>ART</t>
  </si>
  <si>
    <t>000-A025</t>
  </si>
  <si>
    <t xml:space="preserve">2.8 </t>
  </si>
  <si>
    <t>ACROTERES EN BETON ARME</t>
  </si>
  <si>
    <t>m²</t>
  </si>
  <si>
    <t>ART</t>
  </si>
  <si>
    <t>000-A026</t>
  </si>
  <si>
    <t>3</t>
  </si>
  <si>
    <t>  ISOLATION THERMIQUE</t>
  </si>
  <si>
    <t>CH3</t>
  </si>
  <si>
    <t xml:space="preserve">3.1 </t>
  </si>
  <si>
    <t>ISOLATION THERMIQUE SOUS DALLAGE</t>
  </si>
  <si>
    <t>ART</t>
  </si>
  <si>
    <t>000-A028</t>
  </si>
  <si>
    <t xml:space="preserve">3.2 </t>
  </si>
  <si>
    <t>ISOLATION THERMIQUE SOUS PLANCHER HAUT</t>
  </si>
  <si>
    <t>m²</t>
  </si>
  <si>
    <t>ART</t>
  </si>
  <si>
    <t>000-A030</t>
  </si>
  <si>
    <t>4</t>
  </si>
  <si>
    <t>OUVRAGES DIVERS</t>
  </si>
  <si>
    <t>CH3</t>
  </si>
  <si>
    <t xml:space="preserve">4.1 </t>
  </si>
  <si>
    <t>SEUILS</t>
  </si>
  <si>
    <t>m</t>
  </si>
  <si>
    <t>ART</t>
  </si>
  <si>
    <t>000-A041</t>
  </si>
  <si>
    <t xml:space="preserve">4.2 </t>
  </si>
  <si>
    <t>APPUIS</t>
  </si>
  <si>
    <t>m</t>
  </si>
  <si>
    <t>ART</t>
  </si>
  <si>
    <t>000-A048</t>
  </si>
  <si>
    <t xml:space="preserve">4.3 </t>
  </si>
  <si>
    <t>HUISSERIES</t>
  </si>
  <si>
    <t>U</t>
  </si>
  <si>
    <t>ART</t>
  </si>
  <si>
    <t>000-A044</t>
  </si>
  <si>
    <t>Montant HT du Lot N°01 Lot n°01 GROS OEUVRE</t>
  </si>
  <si>
    <t>TOTHT</t>
  </si>
  <si>
    <t>Montant TTC</t>
  </si>
  <si>
    <t>TOTTTC</t>
  </si>
  <si>
    <t>Ensemble</t>
  </si>
  <si>
    <t>1.1</t>
  </si>
  <si>
    <t>Fondations</t>
  </si>
  <si>
    <t>1.1.0</t>
  </si>
  <si>
    <t xml:space="preserve">1.1.0.1 </t>
  </si>
  <si>
    <t xml:space="preserve">1.1.0.2 </t>
  </si>
  <si>
    <t>1.1.1</t>
  </si>
  <si>
    <t xml:space="preserve">1.1.1.1 </t>
  </si>
  <si>
    <t>1.1.2</t>
  </si>
  <si>
    <t xml:space="preserve">1.1.2.1 </t>
  </si>
  <si>
    <t>1.2</t>
  </si>
  <si>
    <t>R+1</t>
  </si>
  <si>
    <t>1.2.0</t>
  </si>
  <si>
    <t xml:space="preserve">1.2.0.1 </t>
  </si>
  <si>
    <t xml:space="preserve">1.2.0.2 </t>
  </si>
  <si>
    <t xml:space="preserve">1.2.0.3 </t>
  </si>
  <si>
    <t xml:space="preserve">1.2.0.4 </t>
  </si>
  <si>
    <t xml:space="preserve">1.2.0.5 </t>
  </si>
  <si>
    <t>1.2.0.6</t>
  </si>
  <si>
    <t xml:space="preserve">1.2.0.6.1 </t>
  </si>
  <si>
    <t xml:space="preserve">1.2.0.6.2 </t>
  </si>
  <si>
    <t xml:space="preserve">1.2.0.6.3 </t>
  </si>
  <si>
    <t xml:space="preserve">1.2.0.6.4 </t>
  </si>
  <si>
    <t xml:space="preserve">1.2.0.7 </t>
  </si>
  <si>
    <t>1.2.1</t>
  </si>
  <si>
    <t xml:space="preserve">1.2.1.1 </t>
  </si>
  <si>
    <t xml:space="preserve">1.2.1.2 </t>
  </si>
  <si>
    <t xml:space="preserve">1.2.1.3 </t>
  </si>
  <si>
    <t>1.3</t>
  </si>
  <si>
    <t>R+2</t>
  </si>
  <si>
    <t>1.3.0</t>
  </si>
  <si>
    <t xml:space="preserve">1.3.0.1 </t>
  </si>
  <si>
    <t xml:space="preserve">1.3.0.2 </t>
  </si>
  <si>
    <t xml:space="preserve">1.3.0.3 </t>
  </si>
  <si>
    <t xml:space="preserve">1.3.0.4 </t>
  </si>
  <si>
    <t xml:space="preserve">1.3.0.5 </t>
  </si>
  <si>
    <t>1.3.0.6</t>
  </si>
  <si>
    <t xml:space="preserve">1.3.0.6.1 </t>
  </si>
  <si>
    <t xml:space="preserve">1.3.0.6.2 </t>
  </si>
  <si>
    <t xml:space="preserve">1.3.0.6.3 </t>
  </si>
  <si>
    <t xml:space="preserve">1.3.0.6.4 </t>
  </si>
  <si>
    <t xml:space="preserve">1.3.0.7 </t>
  </si>
  <si>
    <t>1.3.1</t>
  </si>
  <si>
    <t xml:space="preserve">1.3.1.1 </t>
  </si>
  <si>
    <t xml:space="preserve">1.3.1.2 </t>
  </si>
  <si>
    <t>1.4</t>
  </si>
  <si>
    <t>RdC</t>
  </si>
  <si>
    <t>1.4.0</t>
  </si>
  <si>
    <t xml:space="preserve">1.4.0.1 </t>
  </si>
  <si>
    <t xml:space="preserve">1.4.0.2 </t>
  </si>
  <si>
    <t xml:space="preserve">1.4.0.3 </t>
  </si>
  <si>
    <t xml:space="preserve">1.4.0.4 </t>
  </si>
  <si>
    <t>1.4.0.5</t>
  </si>
  <si>
    <t xml:space="preserve">1.4.0.5.1 </t>
  </si>
  <si>
    <t xml:space="preserve">1.4.0.5.2 </t>
  </si>
  <si>
    <t xml:space="preserve">1.4.0.6 </t>
  </si>
  <si>
    <t>1.4.1</t>
  </si>
  <si>
    <t xml:space="preserve">1.4.1.1 </t>
  </si>
  <si>
    <t>1.4.2</t>
  </si>
  <si>
    <t xml:space="preserve">1.4.2.1 </t>
  </si>
  <si>
    <t xml:space="preserve">1.4.2.2 </t>
  </si>
  <si>
    <t xml:space="preserve">1.4.2.3 </t>
  </si>
  <si>
    <t>1.5</t>
  </si>
  <si>
    <t>Toiture Terrasse</t>
  </si>
  <si>
    <t>1.5.0</t>
  </si>
  <si>
    <t xml:space="preserve">1.5.0.1 </t>
  </si>
  <si>
    <t>Temps unitaires</t>
  </si>
  <si>
    <t>Durée en heure</t>
  </si>
  <si>
    <t>Terrassement</t>
  </si>
  <si>
    <t>Fouille en rigole</t>
  </si>
  <si>
    <t>Pose des réseaux</t>
  </si>
  <si>
    <t>Drainage</t>
  </si>
  <si>
    <t>compris</t>
  </si>
  <si>
    <t>Durée en jours</t>
  </si>
  <si>
    <t>Escalier préfabriqué</t>
  </si>
  <si>
    <t>Equipe de 9 ouvriers</t>
  </si>
  <si>
    <t>Tâches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</si>
</sst>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\-#,##0.00;"/>
    <numFmt numFmtId="165" formatCode="#,##0.000;\-#,##0.000;"/>
    <numFmt numFmtId="166" formatCode="#\ 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/>
      <right style="hair">
        <color rgb="FF000000"/>
      </right>
      <top style="thin">
        <color rgb="FF000000"/>
      </top>
      <bottom style="thin">
        <color rgb="FF848484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/>
      <right style="hair">
        <color rgb="FF848484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848484"/>
      </top>
      <bottom/>
      <diagonal/>
    </border>
    <border>
      <left/>
      <right style="hair">
        <color rgb="FF000000"/>
      </right>
      <top style="thin">
        <color rgb="FF848484"/>
      </top>
      <bottom/>
      <diagonal/>
    </border>
    <border>
      <left/>
      <right/>
      <top/>
      <bottom style="thin">
        <color rgb="FF84848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55">
    <xf numFmtId="0" fontId="0" fillId="0" borderId="0" xfId="0" applyProtection="1"/>
    <xf numFmtId="0" fontId="23" fillId="0" borderId="0" xfId="0" applyFont="1" applyBorder="1" applyAlignment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left" vertical="top" wrapText="1"/>
    </xf>
    <xf numFmtId="0" fontId="23" fillId="0" borderId="15" xfId="0" applyFont="1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righ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0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8" fillId="3" borderId="6" xfId="10" applyFont="1" applyBorder="1" applyProtection="1">
      <alignment horizontal="left" vertical="top" wrapText="1"/>
    </xf>
    <xf numFmtId="0" fontId="8" fillId="3" borderId="9" xfId="10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4" fillId="0" borderId="6" xfId="26" applyFont="1" applyBorder="1" applyProtection="1">
      <alignment horizontal="left" vertical="top" wrapText="1"/>
    </xf>
    <xf numFmtId="0" fontId="14" fillId="0" borderId="9" xfId="26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/>
      <protection locked="0"/>
    </xf>
    <xf numFmtId="165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  <protection locked="0"/>
    </xf>
    <xf numFmtId="0" fontId="10" fillId="0" borderId="6" xfId="14" applyFont="1" applyBorder="1" applyProtection="1">
      <alignment horizontal="left" vertical="top" wrapText="1"/>
    </xf>
    <xf numFmtId="0" fontId="10" fillId="0" borderId="9" xfId="14" applyFont="1" applyBorder="1" applyProtection="1">
      <alignment horizontal="left" vertical="top" wrapText="1"/>
    </xf>
    <xf numFmtId="166" fontId="0" fillId="0" borderId="7" xfId="0" applyNumberFormat="1" applyFont="1" applyBorder="1" applyAlignment="1" applyProtection="1">
      <alignment horizontal="center" vertical="top" wrapText="1"/>
      <protection locked="0"/>
    </xf>
    <xf numFmtId="0" fontId="0" fillId="0" borderId="5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6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</xf>
    <xf numFmtId="0" fontId="0" fillId="0" borderId="19" xfId="0" applyFont="1" applyBorder="1" applyAlignment="1" applyProtection="1">
      <alignment horizontal="left" vertical="top" wrapText="1"/>
    </xf>
    <xf numFmtId="0" fontId="2" fillId="0" borderId="20" xfId="2" applyFont="1" applyBorder="1" applyProtection="1">
      <alignment horizontal="left" vertical="top" wrapText="1"/>
    </xf>
    <xf numFmtId="0" fontId="2" fillId="0" borderId="21" xfId="2" applyFont="1" applyBorder="1" applyProtection="1">
      <alignment horizontal="left" vertical="top" wrapText="1"/>
    </xf>
    <xf numFmtId="0" fontId="4" fillId="2" borderId="22" xfId="4" applyFont="1" applyBorder="1" applyProtection="1">
      <alignment horizontal="left" vertical="top" wrapText="1"/>
    </xf>
    <xf numFmtId="0" fontId="4" fillId="2" borderId="23" xfId="4" applyFont="1" applyBorder="1" applyProtection="1">
      <alignment horizontal="left" vertical="top" wrapText="1"/>
    </xf>
    <xf numFmtId="0" fontId="4" fillId="2" borderId="6" xfId="4" applyFont="1" applyBorder="1" applyProtection="1">
      <alignment horizontal="left" vertical="top" wrapText="1"/>
    </xf>
    <xf numFmtId="0" fontId="4" fillId="2" borderId="9" xfId="4" applyFont="1" applyBorder="1" applyProtection="1">
      <alignment horizontal="left" vertical="top" wrapText="1"/>
    </xf>
    <xf numFmtId="0" fontId="23" fillId="0" borderId="15" xfId="0" applyFont="1" applyBorder="1" applyAlignment="1" applyProtection="1">
      <alignment horizontal="center" vertical="center" wrapText="1"/>
    </xf>
    <xf numFmtId="0" fontId="0" fillId="0" borderId="24" xfId="0" applyFont="1" applyBorder="1" applyAlignment="1" applyProtection="1">
      <alignment horizontal="left" vertical="top" wrapText="1"/>
    </xf>
    <xf numFmtId="0" fontId="25" fillId="0" borderId="24" xfId="0" applyFont="1" applyBorder="1" applyAlignment="1" applyProtection="1">
      <alignment horizontal="left" vertical="top" wrapText="1"/>
    </xf>
    <xf numFmtId="2" fontId="0" fillId="0" borderId="8" xfId="0" applyNumberFormat="1" applyFont="1" applyBorder="1" applyAlignment="1" applyProtection="1">
      <alignment horizontal="left" vertical="top" wrapText="1"/>
    </xf>
    <xf numFmtId="0" fontId="25" fillId="0" borderId="7" xfId="0" applyFont="1" applyBorder="1" applyAlignment="1" applyProtection="1">
      <alignment horizontal="left" vertical="top" wrapText="1"/>
    </xf>
    <xf numFmtId="2" fontId="25" fillId="0" borderId="8" xfId="0" applyNumberFormat="1" applyFont="1" applyBorder="1" applyAlignment="1" applyProtection="1">
      <alignment horizontal="left" vertical="top" wrapText="1"/>
    </xf>
    <xf numFmtId="0" fontId="25" fillId="0" borderId="0" xfId="0" applyFont="1" applyProtection="1"/>
    <xf numFmtId="2" fontId="0" fillId="0" borderId="0" xfId="0" applyNumberFormat="1" applyProtection="1"/>
    <xf numFmtId="2" fontId="25" fillId="0" borderId="0" xfId="0" applyNumberFormat="1" applyFont="1" applyProtection="1"/>
    <xf numFmtId="0" fontId="0" fillId="0" borderId="0" xfId="0" applyAlignment="1" applyProtection="1">
      <alignment horizontal="center" vertical="center" wrapText="1"/>
    </xf>
    <xf numFmtId="0" fontId="14" fillId="0" borderId="0" xfId="26" applyFont="1" applyBorder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7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</cellXfs>
  <cellStyles count="45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Normal" xfId="0" builtinId="0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36000</xdr:colOff>
      <xdr:row>0</xdr:row>
      <xdr:rowOff>667996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ISANGARD maison de santé et 9 logements -  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 -  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N°01 Lot n°01 GROS OEUVRE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756000</xdr:colOff>
      <xdr:row>0</xdr:row>
      <xdr:rowOff>512648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36000</xdr:colOff>
      <xdr:row>0</xdr:row>
      <xdr:rowOff>667996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SpPr/>
      </xdr:nvSpPr>
      <xdr:spPr>
        <a:xfrm>
          <a:off x="647700" y="108743"/>
          <a:ext cx="5741475" cy="559253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ISANGARD maison de santé et 9 logements -  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 -  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N°01 Lot n°01 GROS OEUVRE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756000</xdr:colOff>
      <xdr:row>0</xdr:row>
      <xdr:rowOff>512648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SpPr/>
      </xdr:nvSpPr>
      <xdr:spPr>
        <a:xfrm>
          <a:off x="5295075" y="264091"/>
          <a:ext cx="966375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36000</xdr:colOff>
      <xdr:row>0</xdr:row>
      <xdr:rowOff>667996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SpPr/>
      </xdr:nvSpPr>
      <xdr:spPr>
        <a:xfrm>
          <a:off x="647700" y="108743"/>
          <a:ext cx="5741475" cy="559253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ISANGARD maison de santé et 9 logements -  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 -  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n°01 GROS OEUVRE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%20Freyssinet/2024_Administratif/Administratif/Eduscol/2024%202025/ATTIC+%20ISANGARD/Export%2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. général"/>
      <sheetName val="Lot N°01 Page de garde"/>
      <sheetName val="Lot N°01 Lot n°01 GROS OEUVRE"/>
    </sheetNames>
    <sheetDataSet>
      <sheetData sheetId="0">
        <row r="12">
          <cell r="D12">
            <v>20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35"/>
  <sheetViews>
    <sheetView showGridLines="0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B34" sqref="B3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6.599999999999994" customHeight="1" x14ac:dyDescent="0.25">
      <c r="A1" s="52"/>
      <c r="B1" s="53"/>
      <c r="C1" s="53"/>
      <c r="D1" s="53"/>
      <c r="E1" s="53"/>
      <c r="F1" s="54"/>
    </row>
    <row r="2" spans="1:702" ht="30" x14ac:dyDescent="0.25">
      <c r="A2" s="2"/>
      <c r="B2" s="3"/>
      <c r="C2" s="4" t="s">
        <v>1</v>
      </c>
      <c r="D2" s="5" t="s">
        <v>2</v>
      </c>
      <c r="E2" s="5" t="s">
        <v>3</v>
      </c>
      <c r="F2" s="6" t="s">
        <v>4</v>
      </c>
    </row>
    <row r="3" spans="1:702" x14ac:dyDescent="0.25">
      <c r="A3" s="7"/>
      <c r="B3" s="8"/>
      <c r="C3" s="9"/>
      <c r="D3" s="9"/>
      <c r="E3" s="9"/>
      <c r="F3" s="10"/>
    </row>
    <row r="4" spans="1:702" x14ac:dyDescent="0.25">
      <c r="A4" s="11" t="s">
        <v>5</v>
      </c>
      <c r="B4" s="12" t="s">
        <v>6</v>
      </c>
      <c r="C4" s="13"/>
      <c r="D4" s="13"/>
      <c r="E4" s="13"/>
      <c r="F4" s="14"/>
      <c r="ZY4" t="s">
        <v>7</v>
      </c>
      <c r="ZZ4" s="15"/>
    </row>
    <row r="5" spans="1:702" x14ac:dyDescent="0.25">
      <c r="A5" s="16" t="s">
        <v>8</v>
      </c>
      <c r="B5" s="17" t="s">
        <v>9</v>
      </c>
      <c r="C5" s="18" t="s">
        <v>10</v>
      </c>
      <c r="D5" s="19">
        <v>11.342000000000001</v>
      </c>
      <c r="E5" s="20">
        <v>0</v>
      </c>
      <c r="F5" s="21">
        <f>ROUND(D5*E5,2)</f>
        <v>0</v>
      </c>
      <c r="ZY5" t="s">
        <v>11</v>
      </c>
      <c r="ZZ5" s="15" t="s">
        <v>12</v>
      </c>
    </row>
    <row r="6" spans="1:702" x14ac:dyDescent="0.25">
      <c r="A6" s="16" t="s">
        <v>13</v>
      </c>
      <c r="B6" s="17" t="s">
        <v>14</v>
      </c>
      <c r="C6" s="18" t="s">
        <v>15</v>
      </c>
      <c r="D6" s="20">
        <v>37.270000000000003</v>
      </c>
      <c r="E6" s="20">
        <v>0</v>
      </c>
      <c r="F6" s="21">
        <f>ROUND(D6*E6,2)</f>
        <v>0</v>
      </c>
      <c r="ZY6" t="s">
        <v>16</v>
      </c>
      <c r="ZZ6" s="15" t="s">
        <v>17</v>
      </c>
    </row>
    <row r="7" spans="1:702" x14ac:dyDescent="0.25">
      <c r="A7" s="11" t="s">
        <v>18</v>
      </c>
      <c r="B7" s="12" t="s">
        <v>19</v>
      </c>
      <c r="C7" s="13"/>
      <c r="D7" s="13"/>
      <c r="E7" s="13"/>
      <c r="F7" s="14"/>
      <c r="ZY7" t="s">
        <v>20</v>
      </c>
      <c r="ZZ7" s="15"/>
    </row>
    <row r="8" spans="1:702" x14ac:dyDescent="0.25">
      <c r="A8" s="16" t="s">
        <v>21</v>
      </c>
      <c r="B8" s="17" t="s">
        <v>22</v>
      </c>
      <c r="C8" s="18" t="s">
        <v>23</v>
      </c>
      <c r="D8" s="20">
        <v>296.06</v>
      </c>
      <c r="E8" s="20">
        <v>0</v>
      </c>
      <c r="F8" s="21">
        <f>ROUND(D8*E8,2)</f>
        <v>0</v>
      </c>
      <c r="ZY8" t="s">
        <v>24</v>
      </c>
      <c r="ZZ8" s="15" t="s">
        <v>25</v>
      </c>
    </row>
    <row r="9" spans="1:702" x14ac:dyDescent="0.25">
      <c r="A9" s="11" t="s">
        <v>26</v>
      </c>
      <c r="B9" s="12" t="s">
        <v>27</v>
      </c>
      <c r="C9" s="13"/>
      <c r="D9" s="13"/>
      <c r="E9" s="13"/>
      <c r="F9" s="14"/>
      <c r="ZY9" t="s">
        <v>28</v>
      </c>
      <c r="ZZ9" s="15"/>
    </row>
    <row r="10" spans="1:702" x14ac:dyDescent="0.25">
      <c r="A10" s="16" t="s">
        <v>29</v>
      </c>
      <c r="B10" s="17" t="s">
        <v>30</v>
      </c>
      <c r="C10" s="18" t="s">
        <v>31</v>
      </c>
      <c r="D10" s="20">
        <v>854.89</v>
      </c>
      <c r="E10" s="20">
        <v>0</v>
      </c>
      <c r="F10" s="21">
        <f>ROUND(D10*E10,2)</f>
        <v>0</v>
      </c>
      <c r="ZY10" t="s">
        <v>32</v>
      </c>
      <c r="ZZ10" s="15" t="s">
        <v>33</v>
      </c>
    </row>
    <row r="11" spans="1:702" x14ac:dyDescent="0.25">
      <c r="A11" s="16" t="s">
        <v>34</v>
      </c>
      <c r="B11" s="17" t="s">
        <v>35</v>
      </c>
      <c r="C11" s="18" t="s">
        <v>36</v>
      </c>
      <c r="D11" s="19">
        <v>1.4790000000000001</v>
      </c>
      <c r="E11" s="20">
        <v>0</v>
      </c>
      <c r="F11" s="21">
        <f>ROUND(D11*E11,2)</f>
        <v>0</v>
      </c>
      <c r="ZY11" t="s">
        <v>37</v>
      </c>
      <c r="ZZ11" s="15" t="s">
        <v>38</v>
      </c>
    </row>
    <row r="12" spans="1:702" x14ac:dyDescent="0.25">
      <c r="A12" s="16" t="s">
        <v>39</v>
      </c>
      <c r="B12" s="17" t="s">
        <v>40</v>
      </c>
      <c r="C12" s="18" t="s">
        <v>41</v>
      </c>
      <c r="D12" s="19">
        <v>11.439</v>
      </c>
      <c r="E12" s="20">
        <v>0</v>
      </c>
      <c r="F12" s="21">
        <f>ROUND(D12*E12,2)</f>
        <v>0</v>
      </c>
      <c r="ZY12" t="s">
        <v>42</v>
      </c>
      <c r="ZZ12" s="15" t="s">
        <v>43</v>
      </c>
    </row>
    <row r="13" spans="1:702" x14ac:dyDescent="0.25">
      <c r="A13" s="16" t="s">
        <v>44</v>
      </c>
      <c r="B13" s="17" t="s">
        <v>45</v>
      </c>
      <c r="C13" s="18" t="s">
        <v>46</v>
      </c>
      <c r="D13" s="20">
        <v>11.18</v>
      </c>
      <c r="E13" s="20">
        <v>0</v>
      </c>
      <c r="F13" s="21">
        <f>ROUND(D13*E13,2)</f>
        <v>0</v>
      </c>
      <c r="ZY13" t="s">
        <v>47</v>
      </c>
      <c r="ZZ13" s="15" t="s">
        <v>48</v>
      </c>
    </row>
    <row r="14" spans="1:702" x14ac:dyDescent="0.25">
      <c r="A14" s="16" t="s">
        <v>49</v>
      </c>
      <c r="B14" s="17" t="s">
        <v>50</v>
      </c>
      <c r="C14" s="18" t="s">
        <v>51</v>
      </c>
      <c r="D14" s="20">
        <v>40.130000000000003</v>
      </c>
      <c r="E14" s="20">
        <v>0</v>
      </c>
      <c r="F14" s="21">
        <f>ROUND(D14*E14,2)</f>
        <v>0</v>
      </c>
      <c r="ZY14" t="s">
        <v>52</v>
      </c>
      <c r="ZZ14" s="15" t="s">
        <v>53</v>
      </c>
    </row>
    <row r="15" spans="1:702" ht="25.5" x14ac:dyDescent="0.25">
      <c r="A15" s="22" t="s">
        <v>54</v>
      </c>
      <c r="B15" s="23" t="s">
        <v>55</v>
      </c>
      <c r="C15" s="13"/>
      <c r="D15" s="13"/>
      <c r="E15" s="13"/>
      <c r="F15" s="14"/>
      <c r="ZY15" t="s">
        <v>56</v>
      </c>
      <c r="ZZ15" s="15"/>
    </row>
    <row r="16" spans="1:702" x14ac:dyDescent="0.25">
      <c r="A16" s="16" t="s">
        <v>57</v>
      </c>
      <c r="B16" s="17" t="s">
        <v>58</v>
      </c>
      <c r="C16" s="18" t="s">
        <v>59</v>
      </c>
      <c r="D16" s="20">
        <v>280.10000000000002</v>
      </c>
      <c r="E16" s="20">
        <v>0</v>
      </c>
      <c r="F16" s="21">
        <f t="shared" ref="F16:F22" si="0">ROUND(D16*E16,2)</f>
        <v>0</v>
      </c>
      <c r="ZY16" t="s">
        <v>60</v>
      </c>
      <c r="ZZ16" s="15" t="s">
        <v>61</v>
      </c>
    </row>
    <row r="17" spans="1:702" x14ac:dyDescent="0.25">
      <c r="A17" s="16" t="s">
        <v>62</v>
      </c>
      <c r="B17" s="17" t="s">
        <v>63</v>
      </c>
      <c r="C17" s="18" t="s">
        <v>64</v>
      </c>
      <c r="D17" s="20">
        <v>27.3</v>
      </c>
      <c r="E17" s="20">
        <v>0</v>
      </c>
      <c r="F17" s="21">
        <f t="shared" si="0"/>
        <v>0</v>
      </c>
      <c r="ZY17" t="s">
        <v>65</v>
      </c>
      <c r="ZZ17" s="15" t="s">
        <v>66</v>
      </c>
    </row>
    <row r="18" spans="1:702" x14ac:dyDescent="0.25">
      <c r="A18" s="16" t="s">
        <v>67</v>
      </c>
      <c r="B18" s="17" t="s">
        <v>68</v>
      </c>
      <c r="C18" s="18" t="s">
        <v>69</v>
      </c>
      <c r="D18" s="20">
        <v>12.37</v>
      </c>
      <c r="E18" s="20">
        <v>0</v>
      </c>
      <c r="F18" s="21">
        <f t="shared" si="0"/>
        <v>0</v>
      </c>
      <c r="ZY18" t="s">
        <v>70</v>
      </c>
      <c r="ZZ18" s="15" t="s">
        <v>71</v>
      </c>
    </row>
    <row r="19" spans="1:702" x14ac:dyDescent="0.25">
      <c r="A19" s="16" t="s">
        <v>72</v>
      </c>
      <c r="B19" s="17" t="s">
        <v>73</v>
      </c>
      <c r="C19" s="18" t="s">
        <v>74</v>
      </c>
      <c r="D19" s="20">
        <v>902.82</v>
      </c>
      <c r="E19" s="20">
        <v>0</v>
      </c>
      <c r="F19" s="21">
        <f t="shared" si="0"/>
        <v>0</v>
      </c>
      <c r="ZY19" t="s">
        <v>75</v>
      </c>
      <c r="ZZ19" s="15" t="s">
        <v>76</v>
      </c>
    </row>
    <row r="20" spans="1:702" x14ac:dyDescent="0.25">
      <c r="A20" s="16" t="s">
        <v>77</v>
      </c>
      <c r="B20" s="17" t="s">
        <v>78</v>
      </c>
      <c r="C20" s="18" t="s">
        <v>79</v>
      </c>
      <c r="D20" s="20">
        <v>189.2</v>
      </c>
      <c r="E20" s="20">
        <v>0</v>
      </c>
      <c r="F20" s="21">
        <f t="shared" si="0"/>
        <v>0</v>
      </c>
      <c r="ZY20" t="s">
        <v>80</v>
      </c>
      <c r="ZZ20" s="15" t="s">
        <v>81</v>
      </c>
    </row>
    <row r="21" spans="1:702" x14ac:dyDescent="0.25">
      <c r="A21" s="16" t="s">
        <v>82</v>
      </c>
      <c r="B21" s="17" t="s">
        <v>83</v>
      </c>
      <c r="C21" s="18" t="s">
        <v>84</v>
      </c>
      <c r="D21" s="20">
        <v>528.46</v>
      </c>
      <c r="E21" s="20">
        <v>0</v>
      </c>
      <c r="F21" s="21">
        <f t="shared" si="0"/>
        <v>0</v>
      </c>
      <c r="ZY21" t="s">
        <v>85</v>
      </c>
      <c r="ZZ21" s="15" t="s">
        <v>86</v>
      </c>
    </row>
    <row r="22" spans="1:702" x14ac:dyDescent="0.25">
      <c r="A22" s="16" t="s">
        <v>87</v>
      </c>
      <c r="B22" s="17" t="s">
        <v>88</v>
      </c>
      <c r="C22" s="18" t="s">
        <v>89</v>
      </c>
      <c r="D22" s="20">
        <v>95.69</v>
      </c>
      <c r="E22" s="20">
        <v>0</v>
      </c>
      <c r="F22" s="21">
        <f t="shared" si="0"/>
        <v>0</v>
      </c>
      <c r="ZY22" t="s">
        <v>90</v>
      </c>
      <c r="ZZ22" s="15" t="s">
        <v>91</v>
      </c>
    </row>
    <row r="23" spans="1:702" x14ac:dyDescent="0.25">
      <c r="A23" s="11" t="s">
        <v>92</v>
      </c>
      <c r="B23" s="12" t="s">
        <v>93</v>
      </c>
      <c r="C23" s="13"/>
      <c r="D23" s="13"/>
      <c r="E23" s="13"/>
      <c r="F23" s="14"/>
      <c r="ZY23" t="s">
        <v>94</v>
      </c>
      <c r="ZZ23" s="15"/>
    </row>
    <row r="24" spans="1:702" x14ac:dyDescent="0.25">
      <c r="A24" s="16" t="s">
        <v>95</v>
      </c>
      <c r="B24" s="17" t="s">
        <v>96</v>
      </c>
      <c r="C24" s="18"/>
      <c r="D24" s="20">
        <v>296.06</v>
      </c>
      <c r="E24" s="20">
        <v>0</v>
      </c>
      <c r="F24" s="21">
        <f>ROUND(D24*E24,2)</f>
        <v>0</v>
      </c>
      <c r="ZY24" t="s">
        <v>97</v>
      </c>
      <c r="ZZ24" s="15" t="s">
        <v>98</v>
      </c>
    </row>
    <row r="25" spans="1:702" x14ac:dyDescent="0.25">
      <c r="A25" s="16" t="s">
        <v>99</v>
      </c>
      <c r="B25" s="17" t="s">
        <v>100</v>
      </c>
      <c r="C25" s="18" t="s">
        <v>101</v>
      </c>
      <c r="D25" s="20">
        <v>169.35</v>
      </c>
      <c r="E25" s="20">
        <v>0</v>
      </c>
      <c r="F25" s="21">
        <f>ROUND(D25*E25,2)</f>
        <v>0</v>
      </c>
      <c r="ZY25" t="s">
        <v>102</v>
      </c>
      <c r="ZZ25" s="15" t="s">
        <v>103</v>
      </c>
    </row>
    <row r="26" spans="1:702" x14ac:dyDescent="0.25">
      <c r="A26" s="11" t="s">
        <v>104</v>
      </c>
      <c r="B26" s="12" t="s">
        <v>105</v>
      </c>
      <c r="C26" s="13"/>
      <c r="D26" s="13"/>
      <c r="E26" s="13"/>
      <c r="F26" s="14"/>
      <c r="ZY26" t="s">
        <v>106</v>
      </c>
      <c r="ZZ26" s="15"/>
    </row>
    <row r="27" spans="1:702" x14ac:dyDescent="0.25">
      <c r="A27" s="16" t="s">
        <v>107</v>
      </c>
      <c r="B27" s="17" t="s">
        <v>108</v>
      </c>
      <c r="C27" s="18" t="s">
        <v>109</v>
      </c>
      <c r="D27" s="20">
        <v>23.46</v>
      </c>
      <c r="E27" s="20">
        <v>0</v>
      </c>
      <c r="F27" s="21">
        <f>ROUND(D27*E27,2)</f>
        <v>0</v>
      </c>
      <c r="ZY27" t="s">
        <v>110</v>
      </c>
      <c r="ZZ27" s="15" t="s">
        <v>111</v>
      </c>
    </row>
    <row r="28" spans="1:702" x14ac:dyDescent="0.25">
      <c r="A28" s="16" t="s">
        <v>112</v>
      </c>
      <c r="B28" s="17" t="s">
        <v>113</v>
      </c>
      <c r="C28" s="18" t="s">
        <v>114</v>
      </c>
      <c r="D28" s="20">
        <v>41.1</v>
      </c>
      <c r="E28" s="20">
        <v>0</v>
      </c>
      <c r="F28" s="21">
        <f>ROUND(D28*E28,2)</f>
        <v>0</v>
      </c>
      <c r="ZY28" t="s">
        <v>115</v>
      </c>
      <c r="ZZ28" s="15" t="s">
        <v>116</v>
      </c>
    </row>
    <row r="29" spans="1:702" x14ac:dyDescent="0.25">
      <c r="A29" s="16" t="s">
        <v>117</v>
      </c>
      <c r="B29" s="17" t="s">
        <v>118</v>
      </c>
      <c r="C29" s="18" t="s">
        <v>119</v>
      </c>
      <c r="D29" s="24">
        <v>23</v>
      </c>
      <c r="E29" s="20">
        <v>0</v>
      </c>
      <c r="F29" s="21">
        <f>ROUND(D29*E29,2)</f>
        <v>0</v>
      </c>
      <c r="ZY29" t="s">
        <v>120</v>
      </c>
      <c r="ZZ29" s="15" t="s">
        <v>121</v>
      </c>
    </row>
    <row r="30" spans="1:702" x14ac:dyDescent="0.25">
      <c r="A30" s="25"/>
      <c r="B30" s="26"/>
      <c r="C30" s="27"/>
      <c r="D30" s="27"/>
      <c r="E30" s="27"/>
      <c r="F30" s="28"/>
    </row>
    <row r="31" spans="1:702" x14ac:dyDescent="0.25">
      <c r="A31" s="29"/>
      <c r="B31" s="29"/>
      <c r="C31" s="29"/>
      <c r="D31" s="29"/>
      <c r="E31" s="29"/>
      <c r="F31" s="29"/>
    </row>
    <row r="32" spans="1:702" x14ac:dyDescent="0.25">
      <c r="B32" s="1" t="s">
        <v>122</v>
      </c>
      <c r="F32" s="30">
        <f>SUBTOTAL(109,F4:F30)</f>
        <v>0</v>
      </c>
      <c r="ZY32" t="s">
        <v>123</v>
      </c>
    </row>
    <row r="33" spans="2:701" x14ac:dyDescent="0.25">
      <c r="B33" s="1" t="s">
        <v>124</v>
      </c>
      <c r="F33" s="30" t="e">
        <f>F32+#REF!</f>
        <v>#REF!</v>
      </c>
      <c r="ZY33" t="s">
        <v>125</v>
      </c>
    </row>
    <row r="34" spans="2:701" x14ac:dyDescent="0.25">
      <c r="F34" s="30"/>
    </row>
    <row r="35" spans="2:701" x14ac:dyDescent="0.25">
      <c r="F35" s="30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71"/>
  <sheetViews>
    <sheetView showGridLines="0"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J28" sqref="J2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6.599999999999994" customHeight="1" x14ac:dyDescent="0.25">
      <c r="A1" s="52"/>
      <c r="B1" s="53"/>
      <c r="C1" s="53"/>
      <c r="D1" s="53"/>
      <c r="E1" s="53"/>
      <c r="F1" s="54"/>
    </row>
    <row r="2" spans="1:702" ht="30" x14ac:dyDescent="0.25">
      <c r="A2" s="2"/>
      <c r="B2" s="3"/>
      <c r="C2" s="4" t="s">
        <v>1</v>
      </c>
      <c r="D2" s="5" t="s">
        <v>2</v>
      </c>
      <c r="E2" s="5" t="s">
        <v>3</v>
      </c>
      <c r="F2" s="6" t="s">
        <v>4</v>
      </c>
    </row>
    <row r="3" spans="1:702" x14ac:dyDescent="0.25">
      <c r="A3" s="33"/>
      <c r="B3" s="34"/>
      <c r="C3" s="9"/>
      <c r="D3" s="9"/>
      <c r="E3" s="9"/>
      <c r="F3" s="10"/>
    </row>
    <row r="4" spans="1:702" ht="15.75" x14ac:dyDescent="0.25">
      <c r="A4" s="35" t="s">
        <v>18</v>
      </c>
      <c r="B4" s="36" t="s">
        <v>126</v>
      </c>
      <c r="C4" s="13"/>
      <c r="D4" s="13"/>
      <c r="E4" s="13"/>
      <c r="F4" s="14"/>
    </row>
    <row r="5" spans="1:702" ht="15.75" x14ac:dyDescent="0.25">
      <c r="A5" s="37" t="s">
        <v>127</v>
      </c>
      <c r="B5" s="38" t="s">
        <v>128</v>
      </c>
      <c r="C5" s="13"/>
      <c r="D5" s="13"/>
      <c r="E5" s="13"/>
      <c r="F5" s="14"/>
    </row>
    <row r="6" spans="1:702" x14ac:dyDescent="0.25">
      <c r="A6" s="11" t="s">
        <v>129</v>
      </c>
      <c r="B6" s="12" t="s">
        <v>6</v>
      </c>
      <c r="C6" s="13"/>
      <c r="D6" s="13"/>
      <c r="E6" s="13"/>
      <c r="F6" s="14"/>
      <c r="ZY6" t="s">
        <v>7</v>
      </c>
      <c r="ZZ6" s="15"/>
    </row>
    <row r="7" spans="1:702" x14ac:dyDescent="0.25">
      <c r="A7" s="16" t="s">
        <v>130</v>
      </c>
      <c r="B7" s="17" t="s">
        <v>9</v>
      </c>
      <c r="C7" s="18" t="s">
        <v>10</v>
      </c>
      <c r="D7" s="19">
        <v>11.342000000000001</v>
      </c>
      <c r="E7" s="20">
        <v>0</v>
      </c>
      <c r="F7" s="21">
        <f>ROUND(D7*E7,2)</f>
        <v>0</v>
      </c>
      <c r="ZY7" t="s">
        <v>11</v>
      </c>
      <c r="ZZ7" s="15" t="s">
        <v>12</v>
      </c>
    </row>
    <row r="8" spans="1:702" x14ac:dyDescent="0.25">
      <c r="A8" s="16" t="s">
        <v>131</v>
      </c>
      <c r="B8" s="17" t="s">
        <v>14</v>
      </c>
      <c r="C8" s="18" t="s">
        <v>15</v>
      </c>
      <c r="D8" s="20">
        <v>37.270000000000003</v>
      </c>
      <c r="E8" s="20">
        <v>0</v>
      </c>
      <c r="F8" s="21">
        <f>ROUND(D8*E8,2)</f>
        <v>0</v>
      </c>
      <c r="ZY8" t="s">
        <v>11</v>
      </c>
      <c r="ZZ8" s="15" t="s">
        <v>17</v>
      </c>
    </row>
    <row r="9" spans="1:702" x14ac:dyDescent="0.25">
      <c r="A9" s="11" t="s">
        <v>132</v>
      </c>
      <c r="B9" s="12" t="s">
        <v>19</v>
      </c>
      <c r="C9" s="13"/>
      <c r="D9" s="13"/>
      <c r="E9" s="13"/>
      <c r="F9" s="14"/>
      <c r="ZY9" t="s">
        <v>7</v>
      </c>
      <c r="ZZ9" s="15"/>
    </row>
    <row r="10" spans="1:702" x14ac:dyDescent="0.25">
      <c r="A10" s="16" t="s">
        <v>133</v>
      </c>
      <c r="B10" s="17" t="s">
        <v>22</v>
      </c>
      <c r="C10" s="18" t="s">
        <v>15</v>
      </c>
      <c r="D10" s="20">
        <v>296.06</v>
      </c>
      <c r="E10" s="20">
        <v>0</v>
      </c>
      <c r="F10" s="21">
        <f>ROUND(D10*E10,2)</f>
        <v>0</v>
      </c>
      <c r="ZY10" t="s">
        <v>11</v>
      </c>
      <c r="ZZ10" s="15" t="s">
        <v>25</v>
      </c>
    </row>
    <row r="11" spans="1:702" x14ac:dyDescent="0.25">
      <c r="A11" s="11" t="s">
        <v>134</v>
      </c>
      <c r="B11" s="12" t="s">
        <v>93</v>
      </c>
      <c r="C11" s="13"/>
      <c r="D11" s="13"/>
      <c r="E11" s="13"/>
      <c r="F11" s="14"/>
      <c r="ZY11" t="s">
        <v>7</v>
      </c>
      <c r="ZZ11" s="15"/>
    </row>
    <row r="12" spans="1:702" x14ac:dyDescent="0.25">
      <c r="A12" s="16" t="s">
        <v>135</v>
      </c>
      <c r="B12" s="17" t="s">
        <v>96</v>
      </c>
      <c r="C12" s="18"/>
      <c r="D12" s="20">
        <v>296.06</v>
      </c>
      <c r="E12" s="20">
        <v>0</v>
      </c>
      <c r="F12" s="21">
        <f>ROUND(D12*E12,2)</f>
        <v>0</v>
      </c>
      <c r="ZY12" t="s">
        <v>11</v>
      </c>
      <c r="ZZ12" s="15" t="s">
        <v>98</v>
      </c>
    </row>
    <row r="13" spans="1:702" ht="15.75" x14ac:dyDescent="0.25">
      <c r="A13" s="39" t="s">
        <v>136</v>
      </c>
      <c r="B13" s="40" t="s">
        <v>137</v>
      </c>
      <c r="C13" s="13"/>
      <c r="D13" s="13"/>
      <c r="E13" s="13"/>
      <c r="F13" s="14"/>
    </row>
    <row r="14" spans="1:702" x14ac:dyDescent="0.25">
      <c r="A14" s="11" t="s">
        <v>138</v>
      </c>
      <c r="B14" s="12" t="s">
        <v>27</v>
      </c>
      <c r="C14" s="13"/>
      <c r="D14" s="13"/>
      <c r="E14" s="13"/>
      <c r="F14" s="14"/>
      <c r="ZY14" t="s">
        <v>7</v>
      </c>
      <c r="ZZ14" s="15"/>
    </row>
    <row r="15" spans="1:702" x14ac:dyDescent="0.25">
      <c r="A15" s="16" t="s">
        <v>139</v>
      </c>
      <c r="B15" s="17" t="s">
        <v>30</v>
      </c>
      <c r="C15" s="18" t="s">
        <v>15</v>
      </c>
      <c r="D15" s="20">
        <v>275.45999999999998</v>
      </c>
      <c r="E15" s="20">
        <v>0</v>
      </c>
      <c r="F15" s="21">
        <f>ROUND(D15*E15,2)</f>
        <v>0</v>
      </c>
      <c r="ZY15" t="s">
        <v>11</v>
      </c>
      <c r="ZZ15" s="15" t="s">
        <v>33</v>
      </c>
    </row>
    <row r="16" spans="1:702" x14ac:dyDescent="0.25">
      <c r="A16" s="16" t="s">
        <v>140</v>
      </c>
      <c r="B16" s="17" t="s">
        <v>35</v>
      </c>
      <c r="C16" s="18" t="s">
        <v>10</v>
      </c>
      <c r="D16" s="19">
        <v>0.22500000000000001</v>
      </c>
      <c r="E16" s="20">
        <v>0</v>
      </c>
      <c r="F16" s="21">
        <f>ROUND(D16*E16,2)</f>
        <v>0</v>
      </c>
      <c r="ZY16" t="s">
        <v>11</v>
      </c>
      <c r="ZZ16" s="15" t="s">
        <v>38</v>
      </c>
    </row>
    <row r="17" spans="1:702" x14ac:dyDescent="0.25">
      <c r="A17" s="16" t="s">
        <v>141</v>
      </c>
      <c r="B17" s="17" t="s">
        <v>40</v>
      </c>
      <c r="C17" s="18" t="s">
        <v>10</v>
      </c>
      <c r="D17" s="19">
        <v>3.9780000000000002</v>
      </c>
      <c r="E17" s="20">
        <v>0</v>
      </c>
      <c r="F17" s="21">
        <f>ROUND(D17*E17,2)</f>
        <v>0</v>
      </c>
      <c r="ZY17" t="s">
        <v>11</v>
      </c>
      <c r="ZZ17" s="15" t="s">
        <v>43</v>
      </c>
    </row>
    <row r="18" spans="1:702" x14ac:dyDescent="0.25">
      <c r="A18" s="16" t="s">
        <v>142</v>
      </c>
      <c r="B18" s="17" t="s">
        <v>45</v>
      </c>
      <c r="C18" s="18" t="s">
        <v>46</v>
      </c>
      <c r="D18" s="20">
        <v>5.84</v>
      </c>
      <c r="E18" s="20">
        <v>0</v>
      </c>
      <c r="F18" s="21">
        <f>ROUND(D18*E18,2)</f>
        <v>0</v>
      </c>
      <c r="ZY18" t="s">
        <v>11</v>
      </c>
      <c r="ZZ18" s="15" t="s">
        <v>48</v>
      </c>
    </row>
    <row r="19" spans="1:702" x14ac:dyDescent="0.25">
      <c r="A19" s="16" t="s">
        <v>143</v>
      </c>
      <c r="B19" s="17" t="s">
        <v>50</v>
      </c>
      <c r="C19" s="18" t="s">
        <v>46</v>
      </c>
      <c r="D19" s="20">
        <v>18.04</v>
      </c>
      <c r="E19" s="20">
        <v>0</v>
      </c>
      <c r="F19" s="21">
        <f>ROUND(D19*E19,2)</f>
        <v>0</v>
      </c>
      <c r="ZY19" t="s">
        <v>11</v>
      </c>
      <c r="ZZ19" s="15" t="s">
        <v>53</v>
      </c>
    </row>
    <row r="20" spans="1:702" ht="25.5" x14ac:dyDescent="0.25">
      <c r="A20" s="22" t="s">
        <v>144</v>
      </c>
      <c r="B20" s="23" t="s">
        <v>55</v>
      </c>
      <c r="C20" s="13"/>
      <c r="D20" s="13"/>
      <c r="E20" s="13"/>
      <c r="F20" s="14"/>
      <c r="ZY20" t="s">
        <v>56</v>
      </c>
      <c r="ZZ20" s="15"/>
    </row>
    <row r="21" spans="1:702" x14ac:dyDescent="0.25">
      <c r="A21" s="16" t="s">
        <v>145</v>
      </c>
      <c r="B21" s="17" t="s">
        <v>58</v>
      </c>
      <c r="C21" s="18" t="s">
        <v>15</v>
      </c>
      <c r="D21" s="20">
        <v>152.36000000000001</v>
      </c>
      <c r="E21" s="20">
        <v>0</v>
      </c>
      <c r="F21" s="21">
        <f>ROUND(D21*E21,2)</f>
        <v>0</v>
      </c>
      <c r="ZY21" t="s">
        <v>11</v>
      </c>
      <c r="ZZ21" s="15" t="s">
        <v>61</v>
      </c>
    </row>
    <row r="22" spans="1:702" x14ac:dyDescent="0.25">
      <c r="A22" s="16" t="s">
        <v>146</v>
      </c>
      <c r="B22" s="17" t="s">
        <v>68</v>
      </c>
      <c r="C22" s="18" t="s">
        <v>15</v>
      </c>
      <c r="D22" s="20">
        <v>12.37</v>
      </c>
      <c r="E22" s="20">
        <v>0</v>
      </c>
      <c r="F22" s="21">
        <f>ROUND(D22*E22,2)</f>
        <v>0</v>
      </c>
      <c r="ZY22" t="s">
        <v>11</v>
      </c>
      <c r="ZZ22" s="15" t="s">
        <v>71</v>
      </c>
    </row>
    <row r="23" spans="1:702" x14ac:dyDescent="0.25">
      <c r="A23" s="16" t="s">
        <v>147</v>
      </c>
      <c r="B23" s="17" t="s">
        <v>73</v>
      </c>
      <c r="C23" s="18" t="s">
        <v>46</v>
      </c>
      <c r="D23" s="20">
        <v>325.89999999999998</v>
      </c>
      <c r="E23" s="20">
        <v>0</v>
      </c>
      <c r="F23" s="21">
        <f>ROUND(D23*E23,2)</f>
        <v>0</v>
      </c>
      <c r="ZY23" t="s">
        <v>11</v>
      </c>
      <c r="ZZ23" s="15" t="s">
        <v>76</v>
      </c>
    </row>
    <row r="24" spans="1:702" x14ac:dyDescent="0.25">
      <c r="A24" s="16" t="s">
        <v>148</v>
      </c>
      <c r="B24" s="17" t="s">
        <v>78</v>
      </c>
      <c r="C24" s="18" t="s">
        <v>46</v>
      </c>
      <c r="D24" s="20">
        <v>70.2</v>
      </c>
      <c r="E24" s="20">
        <v>0</v>
      </c>
      <c r="F24" s="21">
        <f>ROUND(D24*E24,2)</f>
        <v>0</v>
      </c>
      <c r="ZY24" t="s">
        <v>11</v>
      </c>
      <c r="ZZ24" s="15" t="s">
        <v>81</v>
      </c>
    </row>
    <row r="25" spans="1:702" x14ac:dyDescent="0.25">
      <c r="A25" s="16" t="s">
        <v>149</v>
      </c>
      <c r="B25" s="17" t="s">
        <v>83</v>
      </c>
      <c r="C25" s="18" t="s">
        <v>15</v>
      </c>
      <c r="D25" s="20">
        <v>102.64</v>
      </c>
      <c r="E25" s="20">
        <v>0</v>
      </c>
      <c r="F25" s="21">
        <f>ROUND(D25*E25,2)</f>
        <v>0</v>
      </c>
      <c r="ZY25" t="s">
        <v>11</v>
      </c>
      <c r="ZZ25" s="15" t="s">
        <v>86</v>
      </c>
    </row>
    <row r="26" spans="1:702" x14ac:dyDescent="0.25">
      <c r="A26" s="11" t="s">
        <v>150</v>
      </c>
      <c r="B26" s="12" t="s">
        <v>105</v>
      </c>
      <c r="C26" s="13"/>
      <c r="D26" s="13"/>
      <c r="E26" s="13"/>
      <c r="F26" s="14"/>
      <c r="ZY26" t="s">
        <v>7</v>
      </c>
      <c r="ZZ26" s="15"/>
    </row>
    <row r="27" spans="1:702" x14ac:dyDescent="0.25">
      <c r="A27" s="16" t="s">
        <v>151</v>
      </c>
      <c r="B27" s="17" t="s">
        <v>108</v>
      </c>
      <c r="C27" s="18" t="s">
        <v>46</v>
      </c>
      <c r="D27" s="20">
        <v>10.8</v>
      </c>
      <c r="E27" s="20">
        <v>0</v>
      </c>
      <c r="F27" s="21">
        <f>ROUND(D27*E27,2)</f>
        <v>0</v>
      </c>
      <c r="ZY27" t="s">
        <v>11</v>
      </c>
      <c r="ZZ27" s="15" t="s">
        <v>111</v>
      </c>
    </row>
    <row r="28" spans="1:702" x14ac:dyDescent="0.25">
      <c r="A28" s="16" t="s">
        <v>152</v>
      </c>
      <c r="B28" s="17" t="s">
        <v>113</v>
      </c>
      <c r="C28" s="18" t="s">
        <v>46</v>
      </c>
      <c r="D28" s="20">
        <v>10.7</v>
      </c>
      <c r="E28" s="20">
        <v>0</v>
      </c>
      <c r="F28" s="21">
        <f>ROUND(D28*E28,2)</f>
        <v>0</v>
      </c>
      <c r="ZY28" t="s">
        <v>11</v>
      </c>
      <c r="ZZ28" s="15" t="s">
        <v>116</v>
      </c>
    </row>
    <row r="29" spans="1:702" x14ac:dyDescent="0.25">
      <c r="A29" s="16" t="s">
        <v>153</v>
      </c>
      <c r="B29" s="17" t="s">
        <v>118</v>
      </c>
      <c r="C29" s="18" t="s">
        <v>1</v>
      </c>
      <c r="D29" s="24">
        <v>4</v>
      </c>
      <c r="E29" s="20">
        <v>0</v>
      </c>
      <c r="F29" s="21">
        <f>ROUND(D29*E29,2)</f>
        <v>0</v>
      </c>
      <c r="ZY29" t="s">
        <v>11</v>
      </c>
      <c r="ZZ29" s="15" t="s">
        <v>121</v>
      </c>
    </row>
    <row r="30" spans="1:702" ht="15.75" x14ac:dyDescent="0.25">
      <c r="A30" s="39" t="s">
        <v>154</v>
      </c>
      <c r="B30" s="40" t="s">
        <v>155</v>
      </c>
      <c r="C30" s="13"/>
      <c r="D30" s="13"/>
      <c r="E30" s="13"/>
      <c r="F30" s="14"/>
    </row>
    <row r="31" spans="1:702" x14ac:dyDescent="0.25">
      <c r="A31" s="11" t="s">
        <v>156</v>
      </c>
      <c r="B31" s="12" t="s">
        <v>27</v>
      </c>
      <c r="C31" s="13"/>
      <c r="D31" s="13"/>
      <c r="E31" s="13"/>
      <c r="F31" s="14"/>
      <c r="ZY31" t="s">
        <v>7</v>
      </c>
      <c r="ZZ31" s="15"/>
    </row>
    <row r="32" spans="1:702" x14ac:dyDescent="0.25">
      <c r="A32" s="16" t="s">
        <v>157</v>
      </c>
      <c r="B32" s="17" t="s">
        <v>30</v>
      </c>
      <c r="C32" s="18" t="s">
        <v>15</v>
      </c>
      <c r="D32" s="20">
        <v>266.39</v>
      </c>
      <c r="E32" s="20">
        <v>0</v>
      </c>
      <c r="F32" s="21">
        <f>ROUND(D32*E32,2)</f>
        <v>0</v>
      </c>
      <c r="ZY32" t="s">
        <v>11</v>
      </c>
      <c r="ZZ32" s="15" t="s">
        <v>33</v>
      </c>
    </row>
    <row r="33" spans="1:702" x14ac:dyDescent="0.25">
      <c r="A33" s="16" t="s">
        <v>158</v>
      </c>
      <c r="B33" s="17" t="s">
        <v>35</v>
      </c>
      <c r="C33" s="18" t="s">
        <v>10</v>
      </c>
      <c r="D33" s="19">
        <v>0.2</v>
      </c>
      <c r="E33" s="20">
        <v>0</v>
      </c>
      <c r="F33" s="21">
        <f>ROUND(D33*E33,2)</f>
        <v>0</v>
      </c>
      <c r="ZY33" t="s">
        <v>11</v>
      </c>
      <c r="ZZ33" s="15" t="s">
        <v>38</v>
      </c>
    </row>
    <row r="34" spans="1:702" x14ac:dyDescent="0.25">
      <c r="A34" s="16" t="s">
        <v>159</v>
      </c>
      <c r="B34" s="17" t="s">
        <v>40</v>
      </c>
      <c r="C34" s="18" t="s">
        <v>10</v>
      </c>
      <c r="D34" s="19">
        <v>1.7649999999999999</v>
      </c>
      <c r="E34" s="20">
        <v>0</v>
      </c>
      <c r="F34" s="21">
        <f>ROUND(D34*E34,2)</f>
        <v>0</v>
      </c>
      <c r="ZY34" t="s">
        <v>11</v>
      </c>
      <c r="ZZ34" s="15" t="s">
        <v>43</v>
      </c>
    </row>
    <row r="35" spans="1:702" x14ac:dyDescent="0.25">
      <c r="A35" s="16" t="s">
        <v>160</v>
      </c>
      <c r="B35" s="17" t="s">
        <v>45</v>
      </c>
      <c r="C35" s="18" t="s">
        <v>46</v>
      </c>
      <c r="D35" s="20">
        <v>4.2300000000000004</v>
      </c>
      <c r="E35" s="20">
        <v>0</v>
      </c>
      <c r="F35" s="21">
        <f>ROUND(D35*E35,2)</f>
        <v>0</v>
      </c>
      <c r="ZY35" t="s">
        <v>11</v>
      </c>
      <c r="ZZ35" s="15" t="s">
        <v>48</v>
      </c>
    </row>
    <row r="36" spans="1:702" x14ac:dyDescent="0.25">
      <c r="A36" s="16" t="s">
        <v>161</v>
      </c>
      <c r="B36" s="17" t="s">
        <v>50</v>
      </c>
      <c r="C36" s="18" t="s">
        <v>46</v>
      </c>
      <c r="D36" s="20">
        <v>22.09</v>
      </c>
      <c r="E36" s="20">
        <v>0</v>
      </c>
      <c r="F36" s="21">
        <f>ROUND(D36*E36,2)</f>
        <v>0</v>
      </c>
      <c r="ZY36" t="s">
        <v>11</v>
      </c>
      <c r="ZZ36" s="15" t="s">
        <v>53</v>
      </c>
    </row>
    <row r="37" spans="1:702" ht="25.5" x14ac:dyDescent="0.25">
      <c r="A37" s="22" t="s">
        <v>162</v>
      </c>
      <c r="B37" s="23" t="s">
        <v>55</v>
      </c>
      <c r="C37" s="13"/>
      <c r="D37" s="13"/>
      <c r="E37" s="13"/>
      <c r="F37" s="14"/>
      <c r="ZY37" t="s">
        <v>56</v>
      </c>
      <c r="ZZ37" s="15"/>
    </row>
    <row r="38" spans="1:702" x14ac:dyDescent="0.25">
      <c r="A38" s="16" t="s">
        <v>163</v>
      </c>
      <c r="B38" s="17" t="s">
        <v>58</v>
      </c>
      <c r="C38" s="18" t="s">
        <v>15</v>
      </c>
      <c r="D38" s="20">
        <v>127.74</v>
      </c>
      <c r="E38" s="20">
        <v>0</v>
      </c>
      <c r="F38" s="21">
        <f>ROUND(D38*E38,2)</f>
        <v>0</v>
      </c>
      <c r="ZY38" t="s">
        <v>11</v>
      </c>
      <c r="ZZ38" s="15" t="s">
        <v>61</v>
      </c>
    </row>
    <row r="39" spans="1:702" x14ac:dyDescent="0.25">
      <c r="A39" s="16" t="s">
        <v>164</v>
      </c>
      <c r="B39" s="17" t="s">
        <v>63</v>
      </c>
      <c r="C39" s="18" t="s">
        <v>15</v>
      </c>
      <c r="D39" s="20">
        <v>27.3</v>
      </c>
      <c r="E39" s="20">
        <v>0</v>
      </c>
      <c r="F39" s="21">
        <f>ROUND(D39*E39,2)</f>
        <v>0</v>
      </c>
      <c r="ZY39" t="s">
        <v>11</v>
      </c>
      <c r="ZZ39" s="15" t="s">
        <v>66</v>
      </c>
    </row>
    <row r="40" spans="1:702" x14ac:dyDescent="0.25">
      <c r="A40" s="16" t="s">
        <v>165</v>
      </c>
      <c r="B40" s="17" t="s">
        <v>73</v>
      </c>
      <c r="C40" s="18" t="s">
        <v>46</v>
      </c>
      <c r="D40" s="20">
        <v>256.93</v>
      </c>
      <c r="E40" s="20">
        <v>0</v>
      </c>
      <c r="F40" s="21">
        <f>ROUND(D40*E40,2)</f>
        <v>0</v>
      </c>
      <c r="ZY40" t="s">
        <v>11</v>
      </c>
      <c r="ZZ40" s="15" t="s">
        <v>76</v>
      </c>
    </row>
    <row r="41" spans="1:702" x14ac:dyDescent="0.25">
      <c r="A41" s="16" t="s">
        <v>166</v>
      </c>
      <c r="B41" s="17" t="s">
        <v>78</v>
      </c>
      <c r="C41" s="18" t="s">
        <v>46</v>
      </c>
      <c r="D41" s="20">
        <v>75.400000000000006</v>
      </c>
      <c r="E41" s="20">
        <v>0</v>
      </c>
      <c r="F41" s="21">
        <f>ROUND(D41*E41,2)</f>
        <v>0</v>
      </c>
      <c r="ZY41" t="s">
        <v>11</v>
      </c>
      <c r="ZZ41" s="15" t="s">
        <v>81</v>
      </c>
    </row>
    <row r="42" spans="1:702" x14ac:dyDescent="0.25">
      <c r="A42" s="16" t="s">
        <v>167</v>
      </c>
      <c r="B42" s="17" t="s">
        <v>83</v>
      </c>
      <c r="C42" s="18" t="s">
        <v>15</v>
      </c>
      <c r="D42" s="20">
        <v>95.77</v>
      </c>
      <c r="E42" s="20">
        <v>0</v>
      </c>
      <c r="F42" s="21">
        <f>ROUND(D42*E42,2)</f>
        <v>0</v>
      </c>
      <c r="ZY42" t="s">
        <v>11</v>
      </c>
      <c r="ZZ42" s="15" t="s">
        <v>86</v>
      </c>
    </row>
    <row r="43" spans="1:702" x14ac:dyDescent="0.25">
      <c r="A43" s="11" t="s">
        <v>168</v>
      </c>
      <c r="B43" s="12" t="s">
        <v>105</v>
      </c>
      <c r="C43" s="13"/>
      <c r="D43" s="13"/>
      <c r="E43" s="13"/>
      <c r="F43" s="14"/>
      <c r="ZY43" t="s">
        <v>7</v>
      </c>
      <c r="ZZ43" s="15"/>
    </row>
    <row r="44" spans="1:702" x14ac:dyDescent="0.25">
      <c r="A44" s="16" t="s">
        <v>169</v>
      </c>
      <c r="B44" s="17" t="s">
        <v>113</v>
      </c>
      <c r="C44" s="18" t="s">
        <v>46</v>
      </c>
      <c r="D44" s="20">
        <v>9.8000000000000007</v>
      </c>
      <c r="E44" s="20">
        <v>0</v>
      </c>
      <c r="F44" s="21">
        <f>ROUND(D44*E44,2)</f>
        <v>0</v>
      </c>
      <c r="ZY44" t="s">
        <v>11</v>
      </c>
      <c r="ZZ44" s="15" t="s">
        <v>116</v>
      </c>
    </row>
    <row r="45" spans="1:702" x14ac:dyDescent="0.25">
      <c r="A45" s="16" t="s">
        <v>170</v>
      </c>
      <c r="B45" s="17" t="s">
        <v>118</v>
      </c>
      <c r="C45" s="18" t="s">
        <v>1</v>
      </c>
      <c r="D45" s="24">
        <v>7</v>
      </c>
      <c r="E45" s="20">
        <v>0</v>
      </c>
      <c r="F45" s="21">
        <f>ROUND(D45*E45,2)</f>
        <v>0</v>
      </c>
      <c r="ZY45" t="s">
        <v>11</v>
      </c>
      <c r="ZZ45" s="15" t="s">
        <v>121</v>
      </c>
    </row>
    <row r="46" spans="1:702" ht="15.75" x14ac:dyDescent="0.25">
      <c r="A46" s="39" t="s">
        <v>171</v>
      </c>
      <c r="B46" s="40" t="s">
        <v>172</v>
      </c>
      <c r="C46" s="13"/>
      <c r="D46" s="13"/>
      <c r="E46" s="13"/>
      <c r="F46" s="14"/>
    </row>
    <row r="47" spans="1:702" x14ac:dyDescent="0.25">
      <c r="A47" s="11" t="s">
        <v>173</v>
      </c>
      <c r="B47" s="12" t="s">
        <v>27</v>
      </c>
      <c r="C47" s="13"/>
      <c r="D47" s="13"/>
      <c r="E47" s="13"/>
      <c r="F47" s="14"/>
      <c r="ZY47" t="s">
        <v>7</v>
      </c>
      <c r="ZZ47" s="15"/>
    </row>
    <row r="48" spans="1:702" x14ac:dyDescent="0.25">
      <c r="A48" s="16" t="s">
        <v>174</v>
      </c>
      <c r="B48" s="17" t="s">
        <v>30</v>
      </c>
      <c r="C48" s="18" t="s">
        <v>15</v>
      </c>
      <c r="D48" s="20">
        <v>313.04000000000002</v>
      </c>
      <c r="E48" s="20">
        <v>0</v>
      </c>
      <c r="F48" s="21">
        <f>ROUND(D48*E48,2)</f>
        <v>0</v>
      </c>
      <c r="ZY48" t="s">
        <v>11</v>
      </c>
      <c r="ZZ48" s="15" t="s">
        <v>33</v>
      </c>
    </row>
    <row r="49" spans="1:702" x14ac:dyDescent="0.25">
      <c r="A49" s="16" t="s">
        <v>175</v>
      </c>
      <c r="B49" s="17" t="s">
        <v>35</v>
      </c>
      <c r="C49" s="18" t="s">
        <v>10</v>
      </c>
      <c r="D49" s="19">
        <v>1.054</v>
      </c>
      <c r="E49" s="20">
        <v>0</v>
      </c>
      <c r="F49" s="21">
        <f>ROUND(D49*E49,2)</f>
        <v>0</v>
      </c>
      <c r="ZY49" t="s">
        <v>11</v>
      </c>
      <c r="ZZ49" s="15" t="s">
        <v>38</v>
      </c>
    </row>
    <row r="50" spans="1:702" x14ac:dyDescent="0.25">
      <c r="A50" s="16" t="s">
        <v>176</v>
      </c>
      <c r="B50" s="17" t="s">
        <v>40</v>
      </c>
      <c r="C50" s="18" t="s">
        <v>10</v>
      </c>
      <c r="D50" s="19">
        <v>5.6959999999999997</v>
      </c>
      <c r="E50" s="20">
        <v>0</v>
      </c>
      <c r="F50" s="21">
        <f>ROUND(D50*E50,2)</f>
        <v>0</v>
      </c>
      <c r="ZY50" t="s">
        <v>11</v>
      </c>
      <c r="ZZ50" s="15" t="s">
        <v>43</v>
      </c>
    </row>
    <row r="51" spans="1:702" x14ac:dyDescent="0.25">
      <c r="A51" s="16" t="s">
        <v>177</v>
      </c>
      <c r="B51" s="17" t="s">
        <v>45</v>
      </c>
      <c r="C51" s="18" t="s">
        <v>46</v>
      </c>
      <c r="D51" s="20">
        <v>1.1100000000000001</v>
      </c>
      <c r="E51" s="20">
        <v>0</v>
      </c>
      <c r="F51" s="21">
        <f>ROUND(D51*E51,2)</f>
        <v>0</v>
      </c>
      <c r="ZY51" t="s">
        <v>11</v>
      </c>
      <c r="ZZ51" s="15" t="s">
        <v>48</v>
      </c>
    </row>
    <row r="52" spans="1:702" ht="25.5" x14ac:dyDescent="0.25">
      <c r="A52" s="22" t="s">
        <v>178</v>
      </c>
      <c r="B52" s="23" t="s">
        <v>55</v>
      </c>
      <c r="C52" s="13"/>
      <c r="D52" s="13"/>
      <c r="E52" s="13"/>
      <c r="F52" s="14"/>
      <c r="ZY52" t="s">
        <v>56</v>
      </c>
      <c r="ZZ52" s="15"/>
    </row>
    <row r="53" spans="1:702" x14ac:dyDescent="0.25">
      <c r="A53" s="16" t="s">
        <v>179</v>
      </c>
      <c r="B53" s="17" t="s">
        <v>73</v>
      </c>
      <c r="C53" s="18" t="s">
        <v>46</v>
      </c>
      <c r="D53" s="20">
        <v>319.99</v>
      </c>
      <c r="E53" s="20">
        <v>0</v>
      </c>
      <c r="F53" s="21">
        <f>ROUND(D53*E53,2)</f>
        <v>0</v>
      </c>
      <c r="ZY53" t="s">
        <v>11</v>
      </c>
      <c r="ZZ53" s="15" t="s">
        <v>76</v>
      </c>
    </row>
    <row r="54" spans="1:702" x14ac:dyDescent="0.25">
      <c r="A54" s="16" t="s">
        <v>180</v>
      </c>
      <c r="B54" s="17" t="s">
        <v>78</v>
      </c>
      <c r="C54" s="18" t="s">
        <v>46</v>
      </c>
      <c r="D54" s="20">
        <v>43.6</v>
      </c>
      <c r="E54" s="20">
        <v>0</v>
      </c>
      <c r="F54" s="21">
        <f>ROUND(D54*E54,2)</f>
        <v>0</v>
      </c>
      <c r="ZY54" t="s">
        <v>11</v>
      </c>
      <c r="ZZ54" s="15" t="s">
        <v>81</v>
      </c>
    </row>
    <row r="55" spans="1:702" x14ac:dyDescent="0.25">
      <c r="A55" s="16" t="s">
        <v>181</v>
      </c>
      <c r="B55" s="17" t="s">
        <v>83</v>
      </c>
      <c r="C55" s="18" t="s">
        <v>15</v>
      </c>
      <c r="D55" s="20">
        <v>330.05</v>
      </c>
      <c r="E55" s="20">
        <v>0</v>
      </c>
      <c r="F55" s="21">
        <f>ROUND(D55*E55,2)</f>
        <v>0</v>
      </c>
      <c r="ZY55" t="s">
        <v>11</v>
      </c>
      <c r="ZZ55" s="15" t="s">
        <v>86</v>
      </c>
    </row>
    <row r="56" spans="1:702" x14ac:dyDescent="0.25">
      <c r="A56" s="11" t="s">
        <v>182</v>
      </c>
      <c r="B56" s="12" t="s">
        <v>93</v>
      </c>
      <c r="C56" s="13"/>
      <c r="D56" s="13"/>
      <c r="E56" s="13"/>
      <c r="F56" s="14"/>
      <c r="ZY56" t="s">
        <v>7</v>
      </c>
      <c r="ZZ56" s="15"/>
    </row>
    <row r="57" spans="1:702" x14ac:dyDescent="0.25">
      <c r="A57" s="16" t="s">
        <v>183</v>
      </c>
      <c r="B57" s="17" t="s">
        <v>100</v>
      </c>
      <c r="C57" s="18" t="s">
        <v>15</v>
      </c>
      <c r="D57" s="20">
        <v>169.35</v>
      </c>
      <c r="E57" s="20">
        <v>0</v>
      </c>
      <c r="F57" s="21">
        <f>ROUND(D57*E57,2)</f>
        <v>0</v>
      </c>
      <c r="ZY57" t="s">
        <v>11</v>
      </c>
      <c r="ZZ57" s="15" t="s">
        <v>103</v>
      </c>
    </row>
    <row r="58" spans="1:702" x14ac:dyDescent="0.25">
      <c r="A58" s="11" t="s">
        <v>184</v>
      </c>
      <c r="B58" s="12" t="s">
        <v>105</v>
      </c>
      <c r="C58" s="13"/>
      <c r="D58" s="13"/>
      <c r="E58" s="13"/>
      <c r="F58" s="14"/>
      <c r="ZY58" t="s">
        <v>7</v>
      </c>
      <c r="ZZ58" s="15"/>
    </row>
    <row r="59" spans="1:702" x14ac:dyDescent="0.25">
      <c r="A59" s="16" t="s">
        <v>185</v>
      </c>
      <c r="B59" s="17" t="s">
        <v>108</v>
      </c>
      <c r="C59" s="18" t="s">
        <v>46</v>
      </c>
      <c r="D59" s="20">
        <v>12.66</v>
      </c>
      <c r="E59" s="20">
        <v>0</v>
      </c>
      <c r="F59" s="21">
        <f>ROUND(D59*E59,2)</f>
        <v>0</v>
      </c>
      <c r="ZY59" t="s">
        <v>11</v>
      </c>
      <c r="ZZ59" s="15" t="s">
        <v>111</v>
      </c>
    </row>
    <row r="60" spans="1:702" x14ac:dyDescent="0.25">
      <c r="A60" s="16" t="s">
        <v>186</v>
      </c>
      <c r="B60" s="17" t="s">
        <v>113</v>
      </c>
      <c r="C60" s="18" t="s">
        <v>46</v>
      </c>
      <c r="D60" s="20">
        <v>20.6</v>
      </c>
      <c r="E60" s="20">
        <v>0</v>
      </c>
      <c r="F60" s="21">
        <f>ROUND(D60*E60,2)</f>
        <v>0</v>
      </c>
      <c r="ZY60" t="s">
        <v>11</v>
      </c>
      <c r="ZZ60" s="15" t="s">
        <v>116</v>
      </c>
    </row>
    <row r="61" spans="1:702" x14ac:dyDescent="0.25">
      <c r="A61" s="16" t="s">
        <v>187</v>
      </c>
      <c r="B61" s="17" t="s">
        <v>118</v>
      </c>
      <c r="C61" s="18" t="s">
        <v>1</v>
      </c>
      <c r="D61" s="24">
        <v>12</v>
      </c>
      <c r="E61" s="20">
        <v>0</v>
      </c>
      <c r="F61" s="21">
        <f>ROUND(D61*E61,2)</f>
        <v>0</v>
      </c>
      <c r="ZY61" t="s">
        <v>11</v>
      </c>
      <c r="ZZ61" s="15" t="s">
        <v>121</v>
      </c>
    </row>
    <row r="62" spans="1:702" ht="15.75" x14ac:dyDescent="0.25">
      <c r="A62" s="39" t="s">
        <v>188</v>
      </c>
      <c r="B62" s="40" t="s">
        <v>189</v>
      </c>
      <c r="C62" s="13"/>
      <c r="D62" s="13"/>
      <c r="E62" s="13"/>
      <c r="F62" s="14"/>
    </row>
    <row r="63" spans="1:702" x14ac:dyDescent="0.25">
      <c r="A63" s="11" t="s">
        <v>190</v>
      </c>
      <c r="B63" s="12" t="s">
        <v>27</v>
      </c>
      <c r="C63" s="13"/>
      <c r="D63" s="13"/>
      <c r="E63" s="13"/>
      <c r="F63" s="14"/>
      <c r="ZY63" t="s">
        <v>7</v>
      </c>
      <c r="ZZ63" s="15"/>
    </row>
    <row r="64" spans="1:702" x14ac:dyDescent="0.25">
      <c r="A64" s="16" t="s">
        <v>191</v>
      </c>
      <c r="B64" s="17" t="s">
        <v>88</v>
      </c>
      <c r="C64" s="18" t="s">
        <v>15</v>
      </c>
      <c r="D64" s="20">
        <v>95.69</v>
      </c>
      <c r="E64" s="20">
        <v>0</v>
      </c>
      <c r="F64" s="21">
        <f>ROUND(D64*E64,2)</f>
        <v>0</v>
      </c>
      <c r="ZY64" t="s">
        <v>11</v>
      </c>
      <c r="ZZ64" s="15" t="s">
        <v>91</v>
      </c>
    </row>
    <row r="65" spans="1:701" x14ac:dyDescent="0.25">
      <c r="A65" s="25"/>
      <c r="B65" s="26"/>
      <c r="C65" s="27"/>
      <c r="D65" s="27"/>
      <c r="E65" s="27"/>
      <c r="F65" s="28"/>
    </row>
    <row r="66" spans="1:701" x14ac:dyDescent="0.25">
      <c r="A66" s="29"/>
      <c r="B66" s="29"/>
      <c r="C66" s="29"/>
      <c r="D66" s="29"/>
      <c r="E66" s="29"/>
      <c r="F66" s="29"/>
    </row>
    <row r="67" spans="1:701" x14ac:dyDescent="0.25">
      <c r="B67" s="1" t="s">
        <v>122</v>
      </c>
      <c r="F67" s="30">
        <f>SUBTOTAL(109,F4:F65)</f>
        <v>0</v>
      </c>
      <c r="ZY67" t="s">
        <v>123</v>
      </c>
    </row>
    <row r="68" spans="1:701" x14ac:dyDescent="0.25">
      <c r="A68" s="31">
        <f>'[1]Récap. général'!D12</f>
        <v>20</v>
      </c>
      <c r="B68" s="1" t="str">
        <f>CONCATENATE("Montant TVA (",A68,"%)")</f>
        <v>Montant TVA (20%)</v>
      </c>
      <c r="F68" s="30">
        <f>(F67*A68)/100</f>
        <v>0</v>
      </c>
      <c r="ZY68" t="s">
        <v>0</v>
      </c>
    </row>
    <row r="69" spans="1:701" x14ac:dyDescent="0.25">
      <c r="B69" s="1" t="s">
        <v>124</v>
      </c>
      <c r="F69" s="30">
        <f>F67+F68</f>
        <v>0</v>
      </c>
      <c r="ZY69" t="s">
        <v>125</v>
      </c>
    </row>
    <row r="70" spans="1:701" x14ac:dyDescent="0.25">
      <c r="F70" s="30"/>
    </row>
    <row r="71" spans="1:701" x14ac:dyDescent="0.25">
      <c r="F71" s="30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X72"/>
  <sheetViews>
    <sheetView showGridLines="0" zoomScale="130" zoomScaleNormal="130" workbookViewId="0">
      <pane xSplit="2" ySplit="2" topLeftCell="C24" activePane="bottomRight" state="frozen"/>
      <selection pane="topRight" activeCell="C1" sqref="C1"/>
      <selection pane="bottomLeft" activeCell="A3" sqref="A3"/>
      <selection pane="bottomRight" activeCell="G9" sqref="G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699" max="701" width="10.7109375" customWidth="1"/>
  </cols>
  <sheetData>
    <row r="1" spans="1:700" ht="66.599999999999994" customHeight="1" x14ac:dyDescent="0.25">
      <c r="A1" s="52"/>
      <c r="B1" s="53"/>
      <c r="C1" s="53"/>
      <c r="D1" s="53"/>
      <c r="E1" s="53"/>
      <c r="F1" s="54"/>
      <c r="H1" s="50" t="s">
        <v>201</v>
      </c>
    </row>
    <row r="2" spans="1:700" ht="30" x14ac:dyDescent="0.25">
      <c r="A2" s="2"/>
      <c r="B2" s="3"/>
      <c r="C2" s="41" t="s">
        <v>1</v>
      </c>
      <c r="D2" s="41" t="s">
        <v>2</v>
      </c>
      <c r="E2" s="41" t="s">
        <v>192</v>
      </c>
      <c r="F2" s="41" t="s">
        <v>193</v>
      </c>
      <c r="G2" s="41" t="s">
        <v>199</v>
      </c>
      <c r="H2" s="41" t="s">
        <v>199</v>
      </c>
      <c r="I2" s="41" t="s">
        <v>199</v>
      </c>
    </row>
    <row r="3" spans="1:700" x14ac:dyDescent="0.25">
      <c r="A3" s="33"/>
      <c r="B3" s="34"/>
      <c r="C3" s="9"/>
      <c r="D3" s="9"/>
      <c r="E3" s="9"/>
      <c r="F3" s="10"/>
      <c r="G3" s="48"/>
    </row>
    <row r="4" spans="1:700" x14ac:dyDescent="0.25">
      <c r="A4" s="42"/>
      <c r="B4" s="43" t="s">
        <v>194</v>
      </c>
      <c r="C4" s="45"/>
      <c r="D4" s="45"/>
      <c r="E4" s="45"/>
      <c r="F4" s="46"/>
      <c r="G4" s="49"/>
      <c r="I4" s="47">
        <v>2</v>
      </c>
    </row>
    <row r="5" spans="1:700" x14ac:dyDescent="0.25">
      <c r="A5" s="42"/>
      <c r="B5" s="43" t="s">
        <v>195</v>
      </c>
      <c r="C5" s="45"/>
      <c r="D5" s="45"/>
      <c r="E5" s="45"/>
      <c r="F5" s="46"/>
      <c r="G5" s="49"/>
      <c r="I5" s="47">
        <v>2</v>
      </c>
    </row>
    <row r="6" spans="1:700" x14ac:dyDescent="0.25">
      <c r="A6" s="42"/>
      <c r="B6" s="43" t="s">
        <v>196</v>
      </c>
      <c r="C6" s="45"/>
      <c r="D6" s="45"/>
      <c r="E6" s="45"/>
      <c r="F6" s="46"/>
      <c r="G6" s="49"/>
      <c r="I6" s="47">
        <v>2</v>
      </c>
    </row>
    <row r="7" spans="1:700" x14ac:dyDescent="0.25">
      <c r="A7" s="42"/>
      <c r="B7" s="43" t="s">
        <v>197</v>
      </c>
      <c r="C7" s="45"/>
      <c r="D7" s="45"/>
      <c r="E7" s="45"/>
      <c r="F7" s="46"/>
      <c r="G7" s="49"/>
      <c r="I7" s="47">
        <v>2</v>
      </c>
    </row>
    <row r="8" spans="1:700" x14ac:dyDescent="0.25">
      <c r="A8" s="42"/>
      <c r="B8" s="43"/>
      <c r="C8" s="13"/>
      <c r="D8" s="13"/>
      <c r="E8" s="13"/>
      <c r="F8" s="44"/>
      <c r="G8" s="48"/>
    </row>
    <row r="9" spans="1:700" ht="15.75" x14ac:dyDescent="0.25">
      <c r="A9" s="35" t="s">
        <v>18</v>
      </c>
      <c r="B9" s="36" t="s">
        <v>126</v>
      </c>
      <c r="C9" s="13"/>
      <c r="D9" s="13"/>
      <c r="E9" s="13"/>
      <c r="F9" s="14"/>
      <c r="G9" s="48"/>
    </row>
    <row r="10" spans="1:700" ht="15.75" x14ac:dyDescent="0.25">
      <c r="A10" s="37" t="s">
        <v>127</v>
      </c>
      <c r="B10" s="38" t="s">
        <v>128</v>
      </c>
      <c r="C10" s="13"/>
      <c r="D10" s="13"/>
      <c r="E10" s="13"/>
      <c r="F10" s="14"/>
      <c r="G10" s="48"/>
    </row>
    <row r="11" spans="1:700" x14ac:dyDescent="0.25">
      <c r="A11" s="11" t="s">
        <v>129</v>
      </c>
      <c r="B11" s="12" t="s">
        <v>6</v>
      </c>
      <c r="C11" s="13"/>
      <c r="D11" s="13"/>
      <c r="E11" s="13"/>
      <c r="F11" s="14"/>
      <c r="G11" s="48"/>
      <c r="ZW11" t="s">
        <v>7</v>
      </c>
      <c r="ZX11" s="15"/>
    </row>
    <row r="12" spans="1:700" x14ac:dyDescent="0.25">
      <c r="A12" s="16" t="s">
        <v>130</v>
      </c>
      <c r="B12" s="17" t="s">
        <v>9</v>
      </c>
      <c r="C12" s="18" t="s">
        <v>10</v>
      </c>
      <c r="D12" s="19">
        <v>11.342000000000001</v>
      </c>
      <c r="E12" s="20">
        <v>1.5</v>
      </c>
      <c r="F12" s="21">
        <f>ROUND(D12*E12,2)</f>
        <v>17.010000000000002</v>
      </c>
      <c r="G12" s="48">
        <f>F12/7</f>
        <v>2.4300000000000002</v>
      </c>
      <c r="H12" s="48">
        <f>G12/9</f>
        <v>0.27</v>
      </c>
      <c r="I12">
        <v>1</v>
      </c>
      <c r="ZW12" t="s">
        <v>11</v>
      </c>
      <c r="ZX12" s="15" t="s">
        <v>12</v>
      </c>
    </row>
    <row r="13" spans="1:700" x14ac:dyDescent="0.25">
      <c r="A13" s="16" t="s">
        <v>131</v>
      </c>
      <c r="B13" s="17" t="s">
        <v>14</v>
      </c>
      <c r="C13" s="18" t="s">
        <v>15</v>
      </c>
      <c r="D13" s="20">
        <v>37.270000000000003</v>
      </c>
      <c r="E13" s="20">
        <v>2.2999999999999998</v>
      </c>
      <c r="F13" s="21">
        <f>ROUND(D13*E13,2)</f>
        <v>85.72</v>
      </c>
      <c r="G13" s="48">
        <f t="shared" ref="G13:G33" si="0">F13/7</f>
        <v>12.245714285714286</v>
      </c>
      <c r="H13" s="48">
        <f t="shared" ref="H13:H68" si="1">G13/9</f>
        <v>1.3606349206349206</v>
      </c>
      <c r="I13">
        <v>2</v>
      </c>
      <c r="ZW13" t="s">
        <v>11</v>
      </c>
      <c r="ZX13" s="15" t="s">
        <v>17</v>
      </c>
    </row>
    <row r="14" spans="1:700" x14ac:dyDescent="0.25">
      <c r="A14" s="11" t="s">
        <v>132</v>
      </c>
      <c r="B14" s="12" t="s">
        <v>19</v>
      </c>
      <c r="C14" s="13"/>
      <c r="D14" s="13"/>
      <c r="E14" s="13"/>
      <c r="F14" s="14"/>
      <c r="G14" s="48"/>
      <c r="H14" s="48"/>
      <c r="ZW14" t="s">
        <v>7</v>
      </c>
      <c r="ZX14" s="15"/>
    </row>
    <row r="15" spans="1:700" x14ac:dyDescent="0.25">
      <c r="A15" s="16" t="s">
        <v>133</v>
      </c>
      <c r="B15" s="17" t="s">
        <v>22</v>
      </c>
      <c r="C15" s="18" t="s">
        <v>15</v>
      </c>
      <c r="D15" s="20">
        <v>296.06</v>
      </c>
      <c r="E15" s="20">
        <v>0.8</v>
      </c>
      <c r="F15" s="21">
        <f>ROUND(D15*E15,2)</f>
        <v>236.85</v>
      </c>
      <c r="G15" s="48">
        <f t="shared" si="0"/>
        <v>33.835714285714282</v>
      </c>
      <c r="H15" s="48">
        <f t="shared" si="1"/>
        <v>3.759523809523809</v>
      </c>
      <c r="I15">
        <v>4</v>
      </c>
      <c r="ZW15" t="s">
        <v>11</v>
      </c>
      <c r="ZX15" s="15" t="s">
        <v>25</v>
      </c>
    </row>
    <row r="16" spans="1:700" x14ac:dyDescent="0.25">
      <c r="A16" s="11" t="s">
        <v>134</v>
      </c>
      <c r="B16" s="12" t="s">
        <v>93</v>
      </c>
      <c r="C16" s="13"/>
      <c r="D16" s="13"/>
      <c r="E16" s="13"/>
      <c r="F16" s="14"/>
      <c r="G16" s="48"/>
      <c r="H16" s="48"/>
      <c r="ZW16" t="s">
        <v>7</v>
      </c>
      <c r="ZX16" s="15"/>
    </row>
    <row r="17" spans="1:700" x14ac:dyDescent="0.25">
      <c r="A17" s="16" t="s">
        <v>135</v>
      </c>
      <c r="B17" s="17" t="s">
        <v>96</v>
      </c>
      <c r="C17" s="18" t="s">
        <v>15</v>
      </c>
      <c r="D17" s="20">
        <v>296.06</v>
      </c>
      <c r="E17" s="20">
        <v>0.2</v>
      </c>
      <c r="F17" s="21">
        <f>ROUND(D17*E17,2)</f>
        <v>59.21</v>
      </c>
      <c r="G17" s="48">
        <f t="shared" si="0"/>
        <v>8.4585714285714282</v>
      </c>
      <c r="H17" s="48">
        <f t="shared" si="1"/>
        <v>0.93984126984126981</v>
      </c>
      <c r="I17">
        <v>1</v>
      </c>
      <c r="ZW17" t="s">
        <v>11</v>
      </c>
      <c r="ZX17" s="15" t="s">
        <v>98</v>
      </c>
    </row>
    <row r="18" spans="1:700" ht="15.75" x14ac:dyDescent="0.25">
      <c r="A18" s="39" t="s">
        <v>136</v>
      </c>
      <c r="B18" s="40" t="s">
        <v>137</v>
      </c>
      <c r="C18" s="13"/>
      <c r="D18" s="13"/>
      <c r="E18" s="13"/>
      <c r="F18" s="14"/>
      <c r="G18" s="48"/>
      <c r="H18" s="48"/>
    </row>
    <row r="19" spans="1:700" x14ac:dyDescent="0.25">
      <c r="A19" s="11" t="s">
        <v>138</v>
      </c>
      <c r="B19" s="12" t="s">
        <v>27</v>
      </c>
      <c r="C19" s="13"/>
      <c r="D19" s="13"/>
      <c r="E19" s="13"/>
      <c r="F19" s="14"/>
      <c r="G19" s="48"/>
      <c r="H19" s="48"/>
      <c r="ZW19" t="s">
        <v>7</v>
      </c>
      <c r="ZX19" s="15"/>
    </row>
    <row r="20" spans="1:700" x14ac:dyDescent="0.25">
      <c r="A20" s="16" t="s">
        <v>139</v>
      </c>
      <c r="B20" s="17" t="s">
        <v>30</v>
      </c>
      <c r="C20" s="18" t="s">
        <v>15</v>
      </c>
      <c r="D20" s="20">
        <v>275.45999999999998</v>
      </c>
      <c r="E20" s="20">
        <v>2.4</v>
      </c>
      <c r="F20" s="21">
        <f>ROUND(D20*E20,2)</f>
        <v>661.1</v>
      </c>
      <c r="G20" s="48">
        <f t="shared" si="0"/>
        <v>94.44285714285715</v>
      </c>
      <c r="H20" s="48">
        <f t="shared" si="1"/>
        <v>10.493650793650794</v>
      </c>
      <c r="I20">
        <v>10</v>
      </c>
      <c r="ZW20" t="s">
        <v>11</v>
      </c>
      <c r="ZX20" s="15" t="s">
        <v>33</v>
      </c>
    </row>
    <row r="21" spans="1:700" x14ac:dyDescent="0.25">
      <c r="A21" s="16" t="s">
        <v>140</v>
      </c>
      <c r="B21" s="17" t="s">
        <v>35</v>
      </c>
      <c r="C21" s="18" t="s">
        <v>46</v>
      </c>
      <c r="D21" s="20">
        <v>4.8</v>
      </c>
      <c r="E21" s="20">
        <v>0.7</v>
      </c>
      <c r="F21" s="21">
        <f>ROUND(D21*E21,2)</f>
        <v>3.36</v>
      </c>
      <c r="G21" s="48">
        <f t="shared" si="0"/>
        <v>0.48</v>
      </c>
      <c r="H21" s="48">
        <f t="shared" si="1"/>
        <v>5.333333333333333E-2</v>
      </c>
      <c r="I21">
        <v>1</v>
      </c>
      <c r="ZW21" t="s">
        <v>11</v>
      </c>
      <c r="ZX21" s="15" t="s">
        <v>38</v>
      </c>
    </row>
    <row r="22" spans="1:700" x14ac:dyDescent="0.25">
      <c r="A22" s="16" t="s">
        <v>141</v>
      </c>
      <c r="B22" s="17" t="s">
        <v>40</v>
      </c>
      <c r="C22" s="18" t="s">
        <v>46</v>
      </c>
      <c r="D22" s="20">
        <v>46.98</v>
      </c>
      <c r="E22" s="20">
        <v>2.5</v>
      </c>
      <c r="F22" s="21">
        <f>ROUND(D22*E22,2)</f>
        <v>117.45</v>
      </c>
      <c r="G22" s="48">
        <f t="shared" si="0"/>
        <v>16.778571428571428</v>
      </c>
      <c r="H22" s="48">
        <f t="shared" si="1"/>
        <v>1.8642857142857143</v>
      </c>
      <c r="I22">
        <v>2</v>
      </c>
      <c r="ZW22" t="s">
        <v>11</v>
      </c>
      <c r="ZX22" s="15" t="s">
        <v>43</v>
      </c>
    </row>
    <row r="23" spans="1:700" x14ac:dyDescent="0.25">
      <c r="A23" s="16" t="s">
        <v>142</v>
      </c>
      <c r="B23" s="17" t="s">
        <v>45</v>
      </c>
      <c r="C23" s="18" t="s">
        <v>46</v>
      </c>
      <c r="D23" s="20">
        <v>5.84</v>
      </c>
      <c r="E23" s="20" t="s">
        <v>198</v>
      </c>
      <c r="F23" s="21"/>
      <c r="G23" s="48"/>
      <c r="H23" s="48"/>
      <c r="ZW23" t="s">
        <v>11</v>
      </c>
      <c r="ZX23" s="15" t="s">
        <v>48</v>
      </c>
    </row>
    <row r="24" spans="1:700" x14ac:dyDescent="0.25">
      <c r="A24" s="16" t="s">
        <v>143</v>
      </c>
      <c r="B24" s="17" t="s">
        <v>50</v>
      </c>
      <c r="C24" s="18" t="s">
        <v>46</v>
      </c>
      <c r="D24" s="20">
        <v>18.04</v>
      </c>
      <c r="E24" s="20">
        <v>2.5</v>
      </c>
      <c r="F24" s="21">
        <f t="shared" ref="F24:F29" si="2">ROUND(D24*E24,2)</f>
        <v>45.1</v>
      </c>
      <c r="G24" s="48">
        <f t="shared" si="0"/>
        <v>6.4428571428571431</v>
      </c>
      <c r="H24" s="48">
        <f t="shared" si="1"/>
        <v>0.71587301587301588</v>
      </c>
      <c r="I24">
        <v>1</v>
      </c>
      <c r="ZW24" t="s">
        <v>11</v>
      </c>
      <c r="ZX24" s="15" t="s">
        <v>53</v>
      </c>
    </row>
    <row r="25" spans="1:700" x14ac:dyDescent="0.25">
      <c r="A25" s="16" t="s">
        <v>145</v>
      </c>
      <c r="B25" s="17" t="s">
        <v>58</v>
      </c>
      <c r="C25" s="18" t="s">
        <v>15</v>
      </c>
      <c r="D25" s="20">
        <v>152.36000000000001</v>
      </c>
      <c r="E25" s="20">
        <v>1.1000000000000001</v>
      </c>
      <c r="F25" s="21">
        <f t="shared" si="2"/>
        <v>167.6</v>
      </c>
      <c r="G25" s="48">
        <f t="shared" si="0"/>
        <v>23.942857142857143</v>
      </c>
      <c r="H25" s="48">
        <f t="shared" si="1"/>
        <v>2.6603174603174602</v>
      </c>
      <c r="I25">
        <v>3</v>
      </c>
      <c r="ZW25" t="s">
        <v>11</v>
      </c>
      <c r="ZX25" s="15" t="s">
        <v>61</v>
      </c>
    </row>
    <row r="26" spans="1:700" x14ac:dyDescent="0.25">
      <c r="A26" s="16" t="s">
        <v>146</v>
      </c>
      <c r="B26" s="17" t="s">
        <v>68</v>
      </c>
      <c r="C26" s="18" t="s">
        <v>15</v>
      </c>
      <c r="D26" s="20">
        <v>12.37</v>
      </c>
      <c r="E26" s="20">
        <v>1.1000000000000001</v>
      </c>
      <c r="F26" s="21">
        <f t="shared" si="2"/>
        <v>13.61</v>
      </c>
      <c r="G26" s="48">
        <f t="shared" si="0"/>
        <v>1.9442857142857142</v>
      </c>
      <c r="H26" s="48">
        <f t="shared" si="1"/>
        <v>0.21603174603174602</v>
      </c>
      <c r="I26">
        <v>1</v>
      </c>
      <c r="ZW26" t="s">
        <v>11</v>
      </c>
      <c r="ZX26" s="15" t="s">
        <v>71</v>
      </c>
    </row>
    <row r="27" spans="1:700" x14ac:dyDescent="0.25">
      <c r="A27" s="16" t="s">
        <v>147</v>
      </c>
      <c r="B27" s="17" t="s">
        <v>73</v>
      </c>
      <c r="C27" s="18" t="s">
        <v>46</v>
      </c>
      <c r="D27" s="20">
        <v>325.89999999999998</v>
      </c>
      <c r="E27" s="20">
        <v>0.25</v>
      </c>
      <c r="F27" s="21">
        <f t="shared" si="2"/>
        <v>81.48</v>
      </c>
      <c r="G27" s="48">
        <f t="shared" si="0"/>
        <v>11.64</v>
      </c>
      <c r="H27" s="48">
        <f t="shared" si="1"/>
        <v>1.2933333333333334</v>
      </c>
      <c r="I27">
        <v>1</v>
      </c>
      <c r="ZW27" t="s">
        <v>11</v>
      </c>
      <c r="ZX27" s="15" t="s">
        <v>76</v>
      </c>
    </row>
    <row r="28" spans="1:700" x14ac:dyDescent="0.25">
      <c r="A28" s="16" t="s">
        <v>148</v>
      </c>
      <c r="B28" s="17" t="s">
        <v>78</v>
      </c>
      <c r="C28" s="18" t="s">
        <v>46</v>
      </c>
      <c r="D28" s="20">
        <v>70.2</v>
      </c>
      <c r="E28" s="20">
        <v>0.3</v>
      </c>
      <c r="F28" s="21">
        <f t="shared" si="2"/>
        <v>21.06</v>
      </c>
      <c r="G28" s="48">
        <f t="shared" si="0"/>
        <v>3.0085714285714285</v>
      </c>
      <c r="H28" s="48">
        <f t="shared" si="1"/>
        <v>0.3342857142857143</v>
      </c>
      <c r="I28">
        <v>1</v>
      </c>
      <c r="ZW28" t="s">
        <v>11</v>
      </c>
      <c r="ZX28" s="15" t="s">
        <v>81</v>
      </c>
    </row>
    <row r="29" spans="1:700" x14ac:dyDescent="0.25">
      <c r="A29" s="16" t="s">
        <v>149</v>
      </c>
      <c r="B29" s="17" t="s">
        <v>83</v>
      </c>
      <c r="C29" s="18" t="s">
        <v>15</v>
      </c>
      <c r="D29" s="20">
        <v>102.64</v>
      </c>
      <c r="E29" s="20">
        <v>0.45</v>
      </c>
      <c r="F29" s="21">
        <f t="shared" si="2"/>
        <v>46.19</v>
      </c>
      <c r="G29" s="48">
        <f t="shared" si="0"/>
        <v>6.5985714285714279</v>
      </c>
      <c r="H29" s="48">
        <f t="shared" si="1"/>
        <v>0.73317460317460315</v>
      </c>
      <c r="I29">
        <v>3</v>
      </c>
      <c r="ZW29" t="s">
        <v>11</v>
      </c>
      <c r="ZX29" s="15" t="s">
        <v>86</v>
      </c>
    </row>
    <row r="30" spans="1:700" x14ac:dyDescent="0.25">
      <c r="A30" s="11" t="s">
        <v>150</v>
      </c>
      <c r="B30" s="12" t="s">
        <v>105</v>
      </c>
      <c r="C30" s="13"/>
      <c r="D30" s="13"/>
      <c r="E30" s="13"/>
      <c r="F30" s="14"/>
      <c r="G30" s="48"/>
      <c r="H30" s="48"/>
      <c r="ZW30" t="s">
        <v>7</v>
      </c>
      <c r="ZX30" s="15"/>
    </row>
    <row r="31" spans="1:700" x14ac:dyDescent="0.25">
      <c r="A31" s="16" t="s">
        <v>151</v>
      </c>
      <c r="B31" s="17" t="s">
        <v>108</v>
      </c>
      <c r="C31" s="18" t="s">
        <v>46</v>
      </c>
      <c r="D31" s="20">
        <v>10.8</v>
      </c>
      <c r="E31" s="20">
        <v>1</v>
      </c>
      <c r="F31" s="21">
        <f>ROUND(D31*E31,2)</f>
        <v>10.8</v>
      </c>
      <c r="G31" s="48">
        <f t="shared" si="0"/>
        <v>1.5428571428571429</v>
      </c>
      <c r="H31" s="48">
        <f t="shared" si="1"/>
        <v>0.17142857142857143</v>
      </c>
      <c r="I31">
        <v>1</v>
      </c>
      <c r="ZW31" t="s">
        <v>11</v>
      </c>
      <c r="ZX31" s="15" t="s">
        <v>111</v>
      </c>
    </row>
    <row r="32" spans="1:700" x14ac:dyDescent="0.25">
      <c r="A32" s="16" t="s">
        <v>152</v>
      </c>
      <c r="B32" s="17" t="s">
        <v>113</v>
      </c>
      <c r="C32" s="18" t="s">
        <v>46</v>
      </c>
      <c r="D32" s="20">
        <v>10.7</v>
      </c>
      <c r="E32" s="20">
        <v>1</v>
      </c>
      <c r="F32" s="21">
        <f>ROUND(D32*E32,2)</f>
        <v>10.7</v>
      </c>
      <c r="G32" s="48">
        <f t="shared" si="0"/>
        <v>1.5285714285714285</v>
      </c>
      <c r="H32" s="48">
        <f t="shared" si="1"/>
        <v>0.16984126984126982</v>
      </c>
      <c r="I32">
        <v>1</v>
      </c>
      <c r="ZW32" t="s">
        <v>11</v>
      </c>
      <c r="ZX32" s="15" t="s">
        <v>116</v>
      </c>
    </row>
    <row r="33" spans="1:700" x14ac:dyDescent="0.25">
      <c r="A33" s="16" t="s">
        <v>153</v>
      </c>
      <c r="B33" s="17" t="s">
        <v>118</v>
      </c>
      <c r="C33" s="18" t="s">
        <v>1</v>
      </c>
      <c r="D33" s="24">
        <v>4</v>
      </c>
      <c r="E33" s="20">
        <v>1.1000000000000001</v>
      </c>
      <c r="F33" s="21">
        <f>ROUND(D33*E33,2)</f>
        <v>4.4000000000000004</v>
      </c>
      <c r="G33" s="48">
        <f t="shared" si="0"/>
        <v>0.62857142857142867</v>
      </c>
      <c r="H33" s="48">
        <f t="shared" si="1"/>
        <v>6.9841269841269857E-2</v>
      </c>
      <c r="I33">
        <v>1</v>
      </c>
      <c r="ZW33" t="s">
        <v>11</v>
      </c>
      <c r="ZX33" s="15" t="s">
        <v>121</v>
      </c>
    </row>
    <row r="34" spans="1:700" x14ac:dyDescent="0.25">
      <c r="A34" s="16"/>
      <c r="B34" s="43" t="s">
        <v>200</v>
      </c>
      <c r="C34" s="45" t="s">
        <v>1</v>
      </c>
      <c r="D34" s="45">
        <v>1</v>
      </c>
      <c r="E34" s="45"/>
      <c r="F34" s="46"/>
      <c r="G34" s="49"/>
      <c r="H34" s="48"/>
      <c r="I34" s="47">
        <v>1</v>
      </c>
      <c r="ZX34" s="15"/>
    </row>
    <row r="35" spans="1:700" ht="15.75" x14ac:dyDescent="0.25">
      <c r="A35" s="39" t="s">
        <v>154</v>
      </c>
      <c r="B35" s="40" t="s">
        <v>155</v>
      </c>
      <c r="C35" s="13"/>
      <c r="D35" s="13"/>
      <c r="E35" s="13"/>
      <c r="F35" s="14"/>
      <c r="G35" s="48"/>
      <c r="H35" s="48"/>
    </row>
    <row r="36" spans="1:700" x14ac:dyDescent="0.25">
      <c r="A36" s="11" t="s">
        <v>156</v>
      </c>
      <c r="B36" s="12" t="s">
        <v>27</v>
      </c>
      <c r="C36" s="13"/>
      <c r="D36" s="13"/>
      <c r="E36" s="13"/>
      <c r="F36" s="14"/>
      <c r="G36" s="48"/>
      <c r="H36" s="48"/>
      <c r="ZW36" t="s">
        <v>7</v>
      </c>
      <c r="ZX36" s="15"/>
    </row>
    <row r="37" spans="1:700" x14ac:dyDescent="0.25">
      <c r="A37" s="16" t="s">
        <v>157</v>
      </c>
      <c r="B37" s="17" t="s">
        <v>30</v>
      </c>
      <c r="C37" s="18" t="s">
        <v>15</v>
      </c>
      <c r="D37" s="20">
        <v>266.39</v>
      </c>
      <c r="E37" s="20">
        <v>2.4</v>
      </c>
      <c r="F37" s="21">
        <f>ROUND(D37*E37,2)</f>
        <v>639.34</v>
      </c>
      <c r="G37" s="48">
        <f>F37/7</f>
        <v>91.334285714285713</v>
      </c>
      <c r="H37" s="48">
        <f t="shared" si="1"/>
        <v>10.148253968253968</v>
      </c>
      <c r="I37">
        <v>10</v>
      </c>
      <c r="ZW37" t="s">
        <v>11</v>
      </c>
      <c r="ZX37" s="15" t="s">
        <v>33</v>
      </c>
    </row>
    <row r="38" spans="1:700" x14ac:dyDescent="0.25">
      <c r="A38" s="16" t="s">
        <v>158</v>
      </c>
      <c r="B38" s="17" t="s">
        <v>35</v>
      </c>
      <c r="C38" s="18" t="s">
        <v>46</v>
      </c>
      <c r="D38" s="20">
        <v>4.8</v>
      </c>
      <c r="E38" s="20">
        <v>0.7</v>
      </c>
      <c r="F38" s="21">
        <f>ROUND(D38*E38,2)</f>
        <v>3.36</v>
      </c>
      <c r="G38" s="48">
        <f t="shared" ref="G38:G64" si="3">F38/7</f>
        <v>0.48</v>
      </c>
      <c r="H38" s="48">
        <f t="shared" si="1"/>
        <v>5.333333333333333E-2</v>
      </c>
      <c r="I38">
        <v>1</v>
      </c>
      <c r="ZW38" t="s">
        <v>11</v>
      </c>
      <c r="ZX38" s="15" t="s">
        <v>38</v>
      </c>
    </row>
    <row r="39" spans="1:700" x14ac:dyDescent="0.25">
      <c r="A39" s="16" t="s">
        <v>159</v>
      </c>
      <c r="B39" s="17" t="s">
        <v>40</v>
      </c>
      <c r="C39" s="18" t="s">
        <v>46</v>
      </c>
      <c r="D39" s="20">
        <v>28.03</v>
      </c>
      <c r="E39" s="20">
        <v>2.5</v>
      </c>
      <c r="F39" s="21">
        <f>ROUND(D39*E39,2)</f>
        <v>70.08</v>
      </c>
      <c r="G39" s="48">
        <f t="shared" si="3"/>
        <v>10.011428571428571</v>
      </c>
      <c r="H39" s="48">
        <f t="shared" si="1"/>
        <v>1.1123809523809522</v>
      </c>
      <c r="I39">
        <v>1</v>
      </c>
      <c r="ZW39" t="s">
        <v>11</v>
      </c>
      <c r="ZX39" s="15" t="s">
        <v>43</v>
      </c>
    </row>
    <row r="40" spans="1:700" x14ac:dyDescent="0.25">
      <c r="A40" s="16" t="s">
        <v>160</v>
      </c>
      <c r="B40" s="17" t="s">
        <v>45</v>
      </c>
      <c r="C40" s="18" t="s">
        <v>46</v>
      </c>
      <c r="D40" s="20">
        <v>4.2300000000000004</v>
      </c>
      <c r="E40" s="20" t="s">
        <v>198</v>
      </c>
      <c r="F40" s="21"/>
      <c r="G40" s="48"/>
      <c r="H40" s="48"/>
      <c r="ZW40" t="s">
        <v>11</v>
      </c>
      <c r="ZX40" s="15" t="s">
        <v>48</v>
      </c>
    </row>
    <row r="41" spans="1:700" x14ac:dyDescent="0.25">
      <c r="A41" s="16" t="s">
        <v>161</v>
      </c>
      <c r="B41" s="17" t="s">
        <v>50</v>
      </c>
      <c r="C41" s="18" t="s">
        <v>46</v>
      </c>
      <c r="D41" s="20">
        <v>22.09</v>
      </c>
      <c r="E41" s="20">
        <v>2.5</v>
      </c>
      <c r="F41" s="21">
        <f t="shared" ref="F41:F46" si="4">ROUND(D41*E41,2)</f>
        <v>55.23</v>
      </c>
      <c r="G41" s="48">
        <f t="shared" si="3"/>
        <v>7.89</v>
      </c>
      <c r="H41" s="48">
        <f t="shared" si="1"/>
        <v>0.87666666666666659</v>
      </c>
      <c r="I41">
        <v>1</v>
      </c>
      <c r="ZW41" t="s">
        <v>11</v>
      </c>
      <c r="ZX41" s="15" t="s">
        <v>53</v>
      </c>
    </row>
    <row r="42" spans="1:700" x14ac:dyDescent="0.25">
      <c r="A42" s="16" t="s">
        <v>163</v>
      </c>
      <c r="B42" s="17" t="s">
        <v>58</v>
      </c>
      <c r="C42" s="18" t="s">
        <v>15</v>
      </c>
      <c r="D42" s="20">
        <v>127.74</v>
      </c>
      <c r="E42" s="20">
        <v>1.1000000000000001</v>
      </c>
      <c r="F42" s="21">
        <f t="shared" si="4"/>
        <v>140.51</v>
      </c>
      <c r="G42" s="48">
        <f t="shared" si="3"/>
        <v>20.072857142857142</v>
      </c>
      <c r="H42" s="48">
        <f t="shared" si="1"/>
        <v>2.23031746031746</v>
      </c>
      <c r="I42">
        <v>2</v>
      </c>
      <c r="ZW42" t="s">
        <v>11</v>
      </c>
      <c r="ZX42" s="15" t="s">
        <v>61</v>
      </c>
    </row>
    <row r="43" spans="1:700" x14ac:dyDescent="0.25">
      <c r="A43" s="16" t="s">
        <v>164</v>
      </c>
      <c r="B43" s="17" t="s">
        <v>63</v>
      </c>
      <c r="C43" s="18" t="s">
        <v>15</v>
      </c>
      <c r="D43" s="20">
        <v>27.3</v>
      </c>
      <c r="E43" s="20">
        <v>1.1000000000000001</v>
      </c>
      <c r="F43" s="21">
        <f t="shared" si="4"/>
        <v>30.03</v>
      </c>
      <c r="G43" s="48">
        <f t="shared" si="3"/>
        <v>4.29</v>
      </c>
      <c r="H43" s="48">
        <f t="shared" si="1"/>
        <v>0.47666666666666668</v>
      </c>
      <c r="I43">
        <v>1</v>
      </c>
      <c r="ZW43" t="s">
        <v>11</v>
      </c>
      <c r="ZX43" s="15" t="s">
        <v>66</v>
      </c>
    </row>
    <row r="44" spans="1:700" x14ac:dyDescent="0.25">
      <c r="A44" s="16" t="s">
        <v>165</v>
      </c>
      <c r="B44" s="17" t="s">
        <v>73</v>
      </c>
      <c r="C44" s="18" t="s">
        <v>46</v>
      </c>
      <c r="D44" s="20">
        <v>256.93</v>
      </c>
      <c r="E44" s="20">
        <v>0.25</v>
      </c>
      <c r="F44" s="21">
        <f t="shared" si="4"/>
        <v>64.23</v>
      </c>
      <c r="G44" s="48">
        <f t="shared" si="3"/>
        <v>9.175714285714287</v>
      </c>
      <c r="H44" s="48">
        <f t="shared" si="1"/>
        <v>1.0195238095238097</v>
      </c>
      <c r="I44">
        <v>1</v>
      </c>
      <c r="ZW44" t="s">
        <v>11</v>
      </c>
      <c r="ZX44" s="15" t="s">
        <v>76</v>
      </c>
    </row>
    <row r="45" spans="1:700" x14ac:dyDescent="0.25">
      <c r="A45" s="16" t="s">
        <v>166</v>
      </c>
      <c r="B45" s="17" t="s">
        <v>78</v>
      </c>
      <c r="C45" s="18" t="s">
        <v>46</v>
      </c>
      <c r="D45" s="20">
        <v>75.400000000000006</v>
      </c>
      <c r="E45" s="20">
        <v>0.3</v>
      </c>
      <c r="F45" s="21">
        <f t="shared" si="4"/>
        <v>22.62</v>
      </c>
      <c r="G45" s="48">
        <f t="shared" si="3"/>
        <v>3.2314285714285718</v>
      </c>
      <c r="H45" s="48">
        <f t="shared" si="1"/>
        <v>0.35904761904761906</v>
      </c>
      <c r="I45">
        <v>1</v>
      </c>
      <c r="ZW45" t="s">
        <v>11</v>
      </c>
      <c r="ZX45" s="15" t="s">
        <v>81</v>
      </c>
    </row>
    <row r="46" spans="1:700" x14ac:dyDescent="0.25">
      <c r="A46" s="16" t="s">
        <v>167</v>
      </c>
      <c r="B46" s="17" t="s">
        <v>83</v>
      </c>
      <c r="C46" s="18" t="s">
        <v>15</v>
      </c>
      <c r="D46" s="20">
        <v>95.77</v>
      </c>
      <c r="E46" s="20">
        <v>0.45</v>
      </c>
      <c r="F46" s="21">
        <f t="shared" si="4"/>
        <v>43.1</v>
      </c>
      <c r="G46" s="48">
        <f t="shared" si="3"/>
        <v>6.1571428571428575</v>
      </c>
      <c r="H46" s="48">
        <f t="shared" si="1"/>
        <v>0.68412698412698414</v>
      </c>
      <c r="I46">
        <v>3</v>
      </c>
      <c r="ZW46" t="s">
        <v>11</v>
      </c>
      <c r="ZX46" s="15" t="s">
        <v>86</v>
      </c>
    </row>
    <row r="47" spans="1:700" x14ac:dyDescent="0.25">
      <c r="A47" s="11" t="s">
        <v>168</v>
      </c>
      <c r="B47" s="12" t="s">
        <v>105</v>
      </c>
      <c r="C47" s="13"/>
      <c r="D47" s="13"/>
      <c r="E47" s="13"/>
      <c r="F47" s="14"/>
      <c r="G47" s="48"/>
      <c r="H47" s="48"/>
      <c r="ZW47" t="s">
        <v>7</v>
      </c>
      <c r="ZX47" s="15"/>
    </row>
    <row r="48" spans="1:700" x14ac:dyDescent="0.25">
      <c r="A48" s="16" t="s">
        <v>169</v>
      </c>
      <c r="B48" s="17" t="s">
        <v>113</v>
      </c>
      <c r="C48" s="18" t="s">
        <v>46</v>
      </c>
      <c r="D48" s="20">
        <v>9.8000000000000007</v>
      </c>
      <c r="E48" s="20">
        <v>1</v>
      </c>
      <c r="F48" s="21">
        <f>ROUND(D48*E48,2)</f>
        <v>9.8000000000000007</v>
      </c>
      <c r="G48" s="48">
        <f t="shared" si="3"/>
        <v>1.4000000000000001</v>
      </c>
      <c r="H48" s="48">
        <f t="shared" si="1"/>
        <v>0.15555555555555556</v>
      </c>
      <c r="I48">
        <v>1</v>
      </c>
      <c r="ZW48" t="s">
        <v>11</v>
      </c>
      <c r="ZX48" s="15" t="s">
        <v>116</v>
      </c>
    </row>
    <row r="49" spans="1:700" x14ac:dyDescent="0.25">
      <c r="A49" s="16" t="s">
        <v>170</v>
      </c>
      <c r="B49" s="17" t="s">
        <v>118</v>
      </c>
      <c r="C49" s="18" t="s">
        <v>1</v>
      </c>
      <c r="D49" s="24">
        <v>7</v>
      </c>
      <c r="E49" s="20">
        <v>1.1000000000000001</v>
      </c>
      <c r="F49" s="21">
        <f>ROUND(D49*E49,2)</f>
        <v>7.7</v>
      </c>
      <c r="G49" s="48">
        <f t="shared" si="3"/>
        <v>1.1000000000000001</v>
      </c>
      <c r="H49" s="48">
        <f t="shared" si="1"/>
        <v>0.12222222222222223</v>
      </c>
      <c r="I49">
        <v>1</v>
      </c>
      <c r="ZW49" t="s">
        <v>11</v>
      </c>
      <c r="ZX49" s="15" t="s">
        <v>121</v>
      </c>
    </row>
    <row r="50" spans="1:700" ht="15.75" x14ac:dyDescent="0.25">
      <c r="A50" s="39" t="s">
        <v>171</v>
      </c>
      <c r="B50" s="40" t="s">
        <v>172</v>
      </c>
      <c r="C50" s="13"/>
      <c r="D50" s="13"/>
      <c r="E50" s="20"/>
      <c r="F50" s="14"/>
      <c r="G50" s="48"/>
      <c r="H50" s="48"/>
    </row>
    <row r="51" spans="1:700" x14ac:dyDescent="0.25">
      <c r="A51" s="11" t="s">
        <v>173</v>
      </c>
      <c r="B51" s="12" t="s">
        <v>27</v>
      </c>
      <c r="C51" s="13"/>
      <c r="D51" s="13"/>
      <c r="E51" s="13"/>
      <c r="F51" s="14"/>
      <c r="G51" s="48"/>
      <c r="H51" s="48"/>
      <c r="ZW51" t="s">
        <v>7</v>
      </c>
      <c r="ZX51" s="15"/>
    </row>
    <row r="52" spans="1:700" x14ac:dyDescent="0.25">
      <c r="A52" s="16" t="s">
        <v>174</v>
      </c>
      <c r="B52" s="17" t="s">
        <v>30</v>
      </c>
      <c r="C52" s="18" t="s">
        <v>15</v>
      </c>
      <c r="D52" s="20">
        <v>313.04000000000002</v>
      </c>
      <c r="E52" s="20">
        <v>2.4</v>
      </c>
      <c r="F52" s="21">
        <f>ROUND(D52*E52,2)</f>
        <v>751.3</v>
      </c>
      <c r="G52" s="48">
        <f t="shared" si="3"/>
        <v>107.32857142857142</v>
      </c>
      <c r="H52" s="48">
        <f t="shared" si="1"/>
        <v>11.925396825396824</v>
      </c>
      <c r="I52">
        <v>11</v>
      </c>
      <c r="ZW52" t="s">
        <v>11</v>
      </c>
      <c r="ZX52" s="15" t="s">
        <v>33</v>
      </c>
    </row>
    <row r="53" spans="1:700" x14ac:dyDescent="0.25">
      <c r="A53" s="16" t="s">
        <v>175</v>
      </c>
      <c r="B53" s="17" t="s">
        <v>35</v>
      </c>
      <c r="C53" s="18" t="s">
        <v>46</v>
      </c>
      <c r="D53" s="20">
        <v>4.8</v>
      </c>
      <c r="E53" s="20">
        <v>0.7</v>
      </c>
      <c r="F53" s="21">
        <f>ROUND(D53*E53,2)</f>
        <v>3.36</v>
      </c>
      <c r="G53" s="48">
        <f t="shared" si="3"/>
        <v>0.48</v>
      </c>
      <c r="H53" s="48">
        <f t="shared" si="1"/>
        <v>5.333333333333333E-2</v>
      </c>
      <c r="I53">
        <v>1</v>
      </c>
      <c r="ZW53" t="s">
        <v>11</v>
      </c>
      <c r="ZX53" s="15" t="s">
        <v>38</v>
      </c>
    </row>
    <row r="54" spans="1:700" x14ac:dyDescent="0.25">
      <c r="A54" s="16" t="s">
        <v>176</v>
      </c>
      <c r="B54" s="17" t="s">
        <v>40</v>
      </c>
      <c r="C54" s="18" t="s">
        <v>46</v>
      </c>
      <c r="D54" s="20">
        <v>62</v>
      </c>
      <c r="E54" s="20">
        <v>2.5</v>
      </c>
      <c r="F54" s="21">
        <f>ROUND(D54*E54,2)</f>
        <v>155</v>
      </c>
      <c r="G54" s="48">
        <f t="shared" si="3"/>
        <v>22.142857142857142</v>
      </c>
      <c r="H54" s="48">
        <f t="shared" si="1"/>
        <v>2.4603174603174605</v>
      </c>
      <c r="I54">
        <v>2</v>
      </c>
      <c r="ZW54" t="s">
        <v>11</v>
      </c>
      <c r="ZX54" s="15" t="s">
        <v>43</v>
      </c>
    </row>
    <row r="55" spans="1:700" x14ac:dyDescent="0.25">
      <c r="A55" s="16" t="s">
        <v>177</v>
      </c>
      <c r="B55" s="17" t="s">
        <v>45</v>
      </c>
      <c r="C55" s="18" t="s">
        <v>46</v>
      </c>
      <c r="D55" s="20">
        <v>1.1100000000000001</v>
      </c>
      <c r="E55" s="20" t="s">
        <v>198</v>
      </c>
      <c r="F55" s="21"/>
      <c r="G55" s="48"/>
      <c r="H55" s="48"/>
      <c r="ZW55" t="s">
        <v>11</v>
      </c>
      <c r="ZX55" s="15" t="s">
        <v>48</v>
      </c>
    </row>
    <row r="56" spans="1:700" x14ac:dyDescent="0.25">
      <c r="A56" s="16" t="s">
        <v>179</v>
      </c>
      <c r="B56" s="17" t="s">
        <v>73</v>
      </c>
      <c r="C56" s="18" t="s">
        <v>46</v>
      </c>
      <c r="D56" s="20">
        <v>319.99</v>
      </c>
      <c r="E56" s="20">
        <v>0.25</v>
      </c>
      <c r="F56" s="21">
        <f>ROUND(D56*E56,2)</f>
        <v>80</v>
      </c>
      <c r="G56" s="48">
        <f t="shared" si="3"/>
        <v>11.428571428571429</v>
      </c>
      <c r="H56" s="48">
        <f t="shared" si="1"/>
        <v>1.2698412698412698</v>
      </c>
      <c r="I56">
        <v>1</v>
      </c>
      <c r="ZW56" t="s">
        <v>11</v>
      </c>
      <c r="ZX56" s="15" t="s">
        <v>76</v>
      </c>
    </row>
    <row r="57" spans="1:700" x14ac:dyDescent="0.25">
      <c r="A57" s="16" t="s">
        <v>180</v>
      </c>
      <c r="B57" s="17" t="s">
        <v>78</v>
      </c>
      <c r="C57" s="18" t="s">
        <v>46</v>
      </c>
      <c r="D57" s="20">
        <v>43.6</v>
      </c>
      <c r="E57" s="20">
        <v>0.3</v>
      </c>
      <c r="F57" s="21">
        <f>ROUND(D57*E57,2)</f>
        <v>13.08</v>
      </c>
      <c r="G57" s="48">
        <f t="shared" si="3"/>
        <v>1.8685714285714285</v>
      </c>
      <c r="H57" s="48">
        <f t="shared" si="1"/>
        <v>0.20761904761904762</v>
      </c>
      <c r="I57">
        <v>1</v>
      </c>
      <c r="ZW57" t="s">
        <v>11</v>
      </c>
      <c r="ZX57" s="15" t="s">
        <v>81</v>
      </c>
    </row>
    <row r="58" spans="1:700" x14ac:dyDescent="0.25">
      <c r="A58" s="16" t="s">
        <v>181</v>
      </c>
      <c r="B58" s="17" t="s">
        <v>83</v>
      </c>
      <c r="C58" s="18" t="s">
        <v>15</v>
      </c>
      <c r="D58" s="20">
        <v>330.05</v>
      </c>
      <c r="E58" s="20">
        <v>0.45</v>
      </c>
      <c r="F58" s="21">
        <f>ROUND(D58*E58,2)</f>
        <v>148.52000000000001</v>
      </c>
      <c r="G58" s="48">
        <f t="shared" si="3"/>
        <v>21.217142857142857</v>
      </c>
      <c r="H58" s="48">
        <f t="shared" si="1"/>
        <v>2.3574603174603173</v>
      </c>
      <c r="I58">
        <v>5</v>
      </c>
      <c r="ZW58" t="s">
        <v>11</v>
      </c>
      <c r="ZX58" s="15" t="s">
        <v>86</v>
      </c>
    </row>
    <row r="59" spans="1:700" x14ac:dyDescent="0.25">
      <c r="A59" s="11" t="s">
        <v>182</v>
      </c>
      <c r="B59" s="12" t="s">
        <v>93</v>
      </c>
      <c r="C59" s="13"/>
      <c r="D59" s="13"/>
      <c r="E59" s="13"/>
      <c r="F59" s="14"/>
      <c r="G59" s="48"/>
      <c r="H59" s="48"/>
      <c r="ZW59" t="s">
        <v>7</v>
      </c>
      <c r="ZX59" s="15"/>
    </row>
    <row r="60" spans="1:700" x14ac:dyDescent="0.25">
      <c r="A60" s="16" t="s">
        <v>183</v>
      </c>
      <c r="B60" s="17" t="s">
        <v>100</v>
      </c>
      <c r="C60" s="18" t="s">
        <v>15</v>
      </c>
      <c r="D60" s="20">
        <v>169.35</v>
      </c>
      <c r="E60" s="20">
        <v>0.25</v>
      </c>
      <c r="F60" s="21">
        <f>ROUND(D60*E60,2)</f>
        <v>42.34</v>
      </c>
      <c r="G60" s="48">
        <f t="shared" si="3"/>
        <v>6.0485714285714289</v>
      </c>
      <c r="H60" s="48">
        <f t="shared" si="1"/>
        <v>0.67206349206349214</v>
      </c>
      <c r="I60">
        <v>1</v>
      </c>
      <c r="ZW60" t="s">
        <v>11</v>
      </c>
      <c r="ZX60" s="15" t="s">
        <v>103</v>
      </c>
    </row>
    <row r="61" spans="1:700" x14ac:dyDescent="0.25">
      <c r="A61" s="11" t="s">
        <v>184</v>
      </c>
      <c r="B61" s="12" t="s">
        <v>105</v>
      </c>
      <c r="C61" s="13"/>
      <c r="D61" s="13"/>
      <c r="E61" s="13"/>
      <c r="F61" s="14"/>
      <c r="G61" s="48"/>
      <c r="H61" s="48"/>
      <c r="ZW61" t="s">
        <v>7</v>
      </c>
      <c r="ZX61" s="15"/>
    </row>
    <row r="62" spans="1:700" x14ac:dyDescent="0.25">
      <c r="A62" s="16" t="s">
        <v>185</v>
      </c>
      <c r="B62" s="17" t="s">
        <v>108</v>
      </c>
      <c r="C62" s="18" t="s">
        <v>46</v>
      </c>
      <c r="D62" s="20">
        <v>12.66</v>
      </c>
      <c r="E62" s="20">
        <v>1</v>
      </c>
      <c r="F62" s="21">
        <f>ROUND(D62*E62,2)</f>
        <v>12.66</v>
      </c>
      <c r="G62" s="48">
        <f t="shared" si="3"/>
        <v>1.8085714285714285</v>
      </c>
      <c r="H62" s="48">
        <f t="shared" si="1"/>
        <v>0.20095238095238094</v>
      </c>
      <c r="I62">
        <v>1</v>
      </c>
      <c r="ZW62" t="s">
        <v>11</v>
      </c>
      <c r="ZX62" s="15" t="s">
        <v>111</v>
      </c>
    </row>
    <row r="63" spans="1:700" x14ac:dyDescent="0.25">
      <c r="A63" s="16" t="s">
        <v>186</v>
      </c>
      <c r="B63" s="17" t="s">
        <v>113</v>
      </c>
      <c r="C63" s="18" t="s">
        <v>46</v>
      </c>
      <c r="D63" s="20">
        <v>20.6</v>
      </c>
      <c r="E63" s="20">
        <v>1</v>
      </c>
      <c r="F63" s="21">
        <f>ROUND(D63*E63,2)</f>
        <v>20.6</v>
      </c>
      <c r="G63" s="48">
        <f t="shared" si="3"/>
        <v>2.9428571428571431</v>
      </c>
      <c r="H63" s="48">
        <f t="shared" si="1"/>
        <v>0.32698412698412699</v>
      </c>
      <c r="I63">
        <v>1</v>
      </c>
      <c r="ZW63" t="s">
        <v>11</v>
      </c>
      <c r="ZX63" s="15" t="s">
        <v>116</v>
      </c>
    </row>
    <row r="64" spans="1:700" x14ac:dyDescent="0.25">
      <c r="A64" s="16" t="s">
        <v>187</v>
      </c>
      <c r="B64" s="17" t="s">
        <v>118</v>
      </c>
      <c r="C64" s="18" t="s">
        <v>1</v>
      </c>
      <c r="D64" s="24">
        <v>12</v>
      </c>
      <c r="E64" s="20">
        <v>1.1000000000000001</v>
      </c>
      <c r="F64" s="21">
        <f>ROUND(D64*E64,2)</f>
        <v>13.2</v>
      </c>
      <c r="G64" s="48">
        <f t="shared" si="3"/>
        <v>1.8857142857142857</v>
      </c>
      <c r="H64" s="48">
        <f t="shared" si="1"/>
        <v>0.20952380952380953</v>
      </c>
      <c r="I64">
        <v>1</v>
      </c>
      <c r="ZW64" t="s">
        <v>11</v>
      </c>
      <c r="ZX64" s="15" t="s">
        <v>121</v>
      </c>
    </row>
    <row r="65" spans="1:700" x14ac:dyDescent="0.25">
      <c r="A65" s="16"/>
      <c r="B65" s="43" t="s">
        <v>200</v>
      </c>
      <c r="C65" s="45" t="s">
        <v>1</v>
      </c>
      <c r="D65" s="45">
        <v>1</v>
      </c>
      <c r="E65" s="45"/>
      <c r="F65" s="46"/>
      <c r="G65" s="49"/>
      <c r="H65" s="48"/>
      <c r="I65" s="47">
        <v>1</v>
      </c>
      <c r="ZX65" s="15"/>
    </row>
    <row r="66" spans="1:700" ht="15.75" x14ac:dyDescent="0.25">
      <c r="A66" s="39" t="s">
        <v>188</v>
      </c>
      <c r="B66" s="40" t="s">
        <v>189</v>
      </c>
      <c r="C66" s="13"/>
      <c r="D66" s="13"/>
      <c r="E66" s="13"/>
      <c r="F66" s="14"/>
      <c r="G66" s="48"/>
      <c r="H66" s="48"/>
    </row>
    <row r="67" spans="1:700" x14ac:dyDescent="0.25">
      <c r="A67" s="11" t="s">
        <v>190</v>
      </c>
      <c r="B67" s="12" t="s">
        <v>27</v>
      </c>
      <c r="C67" s="13"/>
      <c r="D67" s="13"/>
      <c r="E67" s="13"/>
      <c r="F67" s="14"/>
      <c r="G67" s="48"/>
      <c r="H67" s="48"/>
      <c r="ZW67" t="s">
        <v>7</v>
      </c>
      <c r="ZX67" s="15"/>
    </row>
    <row r="68" spans="1:700" x14ac:dyDescent="0.25">
      <c r="A68" s="16" t="s">
        <v>191</v>
      </c>
      <c r="B68" s="17" t="s">
        <v>88</v>
      </c>
      <c r="C68" s="18" t="s">
        <v>15</v>
      </c>
      <c r="D68" s="20">
        <v>95.69</v>
      </c>
      <c r="E68" s="20">
        <v>2.2999999999999998</v>
      </c>
      <c r="F68" s="21">
        <f>ROUND(D68*E68,2)</f>
        <v>220.09</v>
      </c>
      <c r="G68" s="48">
        <f>F68/7</f>
        <v>31.44142857142857</v>
      </c>
      <c r="H68" s="48">
        <f t="shared" si="1"/>
        <v>3.4934920634920634</v>
      </c>
      <c r="I68">
        <v>3</v>
      </c>
      <c r="ZW68" t="s">
        <v>11</v>
      </c>
      <c r="ZX68" s="15" t="s">
        <v>91</v>
      </c>
    </row>
    <row r="69" spans="1:700" x14ac:dyDescent="0.25">
      <c r="A69" s="25"/>
      <c r="B69" s="26"/>
      <c r="C69" s="27"/>
      <c r="D69" s="27"/>
      <c r="E69" s="27"/>
      <c r="F69" s="28"/>
      <c r="G69" s="48"/>
      <c r="H69" s="48"/>
    </row>
    <row r="70" spans="1:700" x14ac:dyDescent="0.25">
      <c r="A70" s="29"/>
      <c r="B70" s="29"/>
      <c r="C70" s="29"/>
      <c r="D70" s="29"/>
      <c r="E70" s="29"/>
      <c r="F70" s="29"/>
      <c r="G70" s="48">
        <f>SUM(G3:G69)</f>
        <v>589.68428571428581</v>
      </c>
      <c r="H70" s="48">
        <f>SUM(H12:H69)</f>
        <v>65.520476190476202</v>
      </c>
      <c r="I70" s="48">
        <f>SUM(I3:I69)</f>
        <v>95</v>
      </c>
    </row>
    <row r="71" spans="1:700" x14ac:dyDescent="0.25">
      <c r="F71" s="30"/>
      <c r="G71">
        <f>16*5</f>
        <v>80</v>
      </c>
    </row>
    <row r="72" spans="1:700" x14ac:dyDescent="0.25">
      <c r="F72" s="30"/>
      <c r="G72">
        <f>G70/G71</f>
        <v>7.3710535714285728</v>
      </c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R59"/>
  <sheetViews>
    <sheetView showGridLines="0" tabSelected="1" zoomScale="130" zoomScaleNormal="130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D9" sqref="D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10.140625" customWidth="1"/>
    <col min="693" max="695" width="10.7109375" customWidth="1"/>
  </cols>
  <sheetData>
    <row r="1" spans="1:694" ht="30" x14ac:dyDescent="0.25">
      <c r="A1" s="32"/>
      <c r="B1" s="41" t="s">
        <v>202</v>
      </c>
      <c r="C1" s="41" t="s">
        <v>199</v>
      </c>
    </row>
    <row r="2" spans="1:694" x14ac:dyDescent="0.25">
      <c r="A2" s="42"/>
      <c r="B2" s="43" t="s">
        <v>194</v>
      </c>
      <c r="C2" s="47">
        <v>2</v>
      </c>
    </row>
    <row r="3" spans="1:694" x14ac:dyDescent="0.25">
      <c r="A3" s="42"/>
      <c r="B3" s="43" t="s">
        <v>195</v>
      </c>
      <c r="C3" s="47">
        <v>2</v>
      </c>
    </row>
    <row r="4" spans="1:694" ht="15.75" x14ac:dyDescent="0.25">
      <c r="A4" s="37" t="s">
        <v>127</v>
      </c>
      <c r="B4" s="38" t="s">
        <v>128</v>
      </c>
    </row>
    <row r="5" spans="1:694" x14ac:dyDescent="0.25">
      <c r="A5" s="11" t="s">
        <v>129</v>
      </c>
      <c r="B5" s="12" t="s">
        <v>6</v>
      </c>
    </row>
    <row r="6" spans="1:694" x14ac:dyDescent="0.25">
      <c r="A6" s="16" t="s">
        <v>130</v>
      </c>
      <c r="B6" s="17" t="s">
        <v>9</v>
      </c>
      <c r="C6">
        <v>1</v>
      </c>
    </row>
    <row r="7" spans="1:694" x14ac:dyDescent="0.25">
      <c r="A7" s="16" t="s">
        <v>131</v>
      </c>
      <c r="B7" s="17" t="s">
        <v>14</v>
      </c>
      <c r="C7">
        <v>2</v>
      </c>
    </row>
    <row r="8" spans="1:694" x14ac:dyDescent="0.25">
      <c r="A8" s="11" t="s">
        <v>132</v>
      </c>
      <c r="B8" s="12" t="s">
        <v>19</v>
      </c>
    </row>
    <row r="9" spans="1:694" x14ac:dyDescent="0.25">
      <c r="A9" s="16" t="s">
        <v>133</v>
      </c>
      <c r="B9" s="17" t="s">
        <v>22</v>
      </c>
      <c r="C9">
        <v>4</v>
      </c>
    </row>
    <row r="10" spans="1:694" x14ac:dyDescent="0.25">
      <c r="A10" s="51"/>
      <c r="B10" s="43" t="s">
        <v>196</v>
      </c>
      <c r="C10" s="47">
        <v>2</v>
      </c>
    </row>
    <row r="11" spans="1:694" x14ac:dyDescent="0.25">
      <c r="A11" s="42"/>
      <c r="B11" s="43" t="s">
        <v>197</v>
      </c>
      <c r="C11" s="47">
        <v>2</v>
      </c>
    </row>
    <row r="12" spans="1:694" x14ac:dyDescent="0.25">
      <c r="A12" s="11" t="s">
        <v>134</v>
      </c>
      <c r="B12" s="12" t="s">
        <v>93</v>
      </c>
      <c r="ZQ12" t="s">
        <v>7</v>
      </c>
      <c r="ZR12" s="15"/>
    </row>
    <row r="13" spans="1:694" x14ac:dyDescent="0.25">
      <c r="A13" s="16" t="s">
        <v>135</v>
      </c>
      <c r="B13" s="17" t="s">
        <v>96</v>
      </c>
      <c r="C13">
        <v>1</v>
      </c>
      <c r="ZQ13" t="s">
        <v>11</v>
      </c>
      <c r="ZR13" s="15" t="s">
        <v>98</v>
      </c>
    </row>
    <row r="14" spans="1:694" ht="15.75" x14ac:dyDescent="0.25">
      <c r="A14" s="39" t="s">
        <v>171</v>
      </c>
      <c r="B14" s="40" t="s">
        <v>172</v>
      </c>
      <c r="ZR14" s="15"/>
    </row>
    <row r="15" spans="1:694" x14ac:dyDescent="0.25">
      <c r="A15" s="11" t="s">
        <v>173</v>
      </c>
      <c r="B15" s="12" t="s">
        <v>27</v>
      </c>
      <c r="ZR15" s="15"/>
    </row>
    <row r="16" spans="1:694" x14ac:dyDescent="0.25">
      <c r="A16" s="16" t="s">
        <v>174</v>
      </c>
      <c r="B16" s="17" t="s">
        <v>30</v>
      </c>
      <c r="C16">
        <v>11</v>
      </c>
      <c r="ZR16" s="15"/>
    </row>
    <row r="17" spans="1:694" x14ac:dyDescent="0.25">
      <c r="A17" s="16" t="s">
        <v>175</v>
      </c>
      <c r="B17" s="17" t="s">
        <v>35</v>
      </c>
      <c r="C17">
        <v>1</v>
      </c>
      <c r="ZR17" s="15"/>
    </row>
    <row r="18" spans="1:694" x14ac:dyDescent="0.25">
      <c r="A18" s="16" t="s">
        <v>176</v>
      </c>
      <c r="B18" s="17" t="s">
        <v>40</v>
      </c>
      <c r="C18">
        <v>2</v>
      </c>
      <c r="ZR18" s="15"/>
    </row>
    <row r="19" spans="1:694" x14ac:dyDescent="0.25">
      <c r="A19" s="16" t="s">
        <v>177</v>
      </c>
      <c r="B19" s="17" t="s">
        <v>45</v>
      </c>
      <c r="ZR19" s="15"/>
    </row>
    <row r="20" spans="1:694" x14ac:dyDescent="0.25">
      <c r="A20" s="16" t="s">
        <v>179</v>
      </c>
      <c r="B20" s="17" t="s">
        <v>73</v>
      </c>
      <c r="C20">
        <v>1</v>
      </c>
      <c r="ZR20" s="15"/>
    </row>
    <row r="21" spans="1:694" x14ac:dyDescent="0.25">
      <c r="A21" s="16" t="s">
        <v>181</v>
      </c>
      <c r="B21" s="17" t="s">
        <v>83</v>
      </c>
      <c r="C21">
        <v>5</v>
      </c>
      <c r="ZR21" s="15"/>
    </row>
    <row r="22" spans="1:694" x14ac:dyDescent="0.25">
      <c r="A22" s="16" t="s">
        <v>187</v>
      </c>
      <c r="B22" s="17" t="s">
        <v>118</v>
      </c>
      <c r="C22">
        <v>1</v>
      </c>
      <c r="ZR22" s="15"/>
    </row>
    <row r="23" spans="1:694" x14ac:dyDescent="0.25">
      <c r="A23" s="11" t="s">
        <v>182</v>
      </c>
      <c r="B23" s="12" t="s">
        <v>93</v>
      </c>
      <c r="ZR23" s="15"/>
    </row>
    <row r="24" spans="1:694" x14ac:dyDescent="0.25">
      <c r="A24" s="16" t="s">
        <v>183</v>
      </c>
      <c r="B24" s="17" t="s">
        <v>100</v>
      </c>
      <c r="C24">
        <v>1</v>
      </c>
      <c r="ZR24" s="15"/>
    </row>
    <row r="25" spans="1:694" x14ac:dyDescent="0.25">
      <c r="A25" s="16"/>
      <c r="B25" s="43" t="s">
        <v>200</v>
      </c>
      <c r="C25" s="47">
        <v>1</v>
      </c>
      <c r="ZR25" s="15"/>
    </row>
    <row r="26" spans="1:694" ht="15.75" x14ac:dyDescent="0.25">
      <c r="A26" s="39" t="s">
        <v>136</v>
      </c>
      <c r="B26" s="40" t="s">
        <v>137</v>
      </c>
    </row>
    <row r="27" spans="1:694" x14ac:dyDescent="0.25">
      <c r="A27" s="11" t="s">
        <v>138</v>
      </c>
      <c r="B27" s="12" t="s">
        <v>27</v>
      </c>
      <c r="ZQ27" t="s">
        <v>7</v>
      </c>
      <c r="ZR27" s="15"/>
    </row>
    <row r="28" spans="1:694" x14ac:dyDescent="0.25">
      <c r="A28" s="16" t="s">
        <v>139</v>
      </c>
      <c r="B28" s="17" t="s">
        <v>30</v>
      </c>
      <c r="C28">
        <v>10</v>
      </c>
      <c r="ZQ28" t="s">
        <v>11</v>
      </c>
      <c r="ZR28" s="15" t="s">
        <v>33</v>
      </c>
    </row>
    <row r="29" spans="1:694" x14ac:dyDescent="0.25">
      <c r="A29" s="16" t="s">
        <v>140</v>
      </c>
      <c r="B29" s="17" t="s">
        <v>35</v>
      </c>
      <c r="C29">
        <v>1</v>
      </c>
      <c r="ZQ29" t="s">
        <v>11</v>
      </c>
      <c r="ZR29" s="15" t="s">
        <v>38</v>
      </c>
    </row>
    <row r="30" spans="1:694" x14ac:dyDescent="0.25">
      <c r="A30" s="16" t="s">
        <v>141</v>
      </c>
      <c r="B30" s="17" t="s">
        <v>40</v>
      </c>
      <c r="C30">
        <v>2</v>
      </c>
      <c r="ZQ30" t="s">
        <v>11</v>
      </c>
      <c r="ZR30" s="15" t="s">
        <v>43</v>
      </c>
    </row>
    <row r="31" spans="1:694" x14ac:dyDescent="0.25">
      <c r="A31" s="16" t="s">
        <v>142</v>
      </c>
      <c r="B31" s="17" t="s">
        <v>45</v>
      </c>
      <c r="ZQ31" t="s">
        <v>11</v>
      </c>
      <c r="ZR31" s="15" t="s">
        <v>48</v>
      </c>
    </row>
    <row r="32" spans="1:694" x14ac:dyDescent="0.25">
      <c r="A32" s="16" t="s">
        <v>143</v>
      </c>
      <c r="B32" s="17" t="s">
        <v>50</v>
      </c>
      <c r="C32">
        <v>1</v>
      </c>
      <c r="ZQ32" t="s">
        <v>11</v>
      </c>
      <c r="ZR32" s="15" t="s">
        <v>53</v>
      </c>
    </row>
    <row r="33" spans="1:694" x14ac:dyDescent="0.25">
      <c r="A33" s="16" t="s">
        <v>145</v>
      </c>
      <c r="B33" s="17" t="s">
        <v>58</v>
      </c>
      <c r="C33">
        <v>3</v>
      </c>
      <c r="ZQ33" t="s">
        <v>11</v>
      </c>
      <c r="ZR33" s="15" t="s">
        <v>61</v>
      </c>
    </row>
    <row r="34" spans="1:694" x14ac:dyDescent="0.25">
      <c r="A34" s="16" t="s">
        <v>146</v>
      </c>
      <c r="B34" s="17" t="s">
        <v>68</v>
      </c>
      <c r="C34">
        <v>1</v>
      </c>
      <c r="ZQ34" t="s">
        <v>11</v>
      </c>
      <c r="ZR34" s="15" t="s">
        <v>71</v>
      </c>
    </row>
    <row r="35" spans="1:694" x14ac:dyDescent="0.25">
      <c r="A35" s="16" t="s">
        <v>147</v>
      </c>
      <c r="B35" s="17" t="s">
        <v>73</v>
      </c>
      <c r="C35">
        <v>1</v>
      </c>
      <c r="ZQ35" t="s">
        <v>11</v>
      </c>
      <c r="ZR35" s="15" t="s">
        <v>76</v>
      </c>
    </row>
    <row r="36" spans="1:694" x14ac:dyDescent="0.25">
      <c r="A36" s="16" t="s">
        <v>149</v>
      </c>
      <c r="B36" s="17" t="s">
        <v>83</v>
      </c>
      <c r="C36">
        <v>3</v>
      </c>
      <c r="ZQ36" t="s">
        <v>11</v>
      </c>
      <c r="ZR36" s="15" t="s">
        <v>86</v>
      </c>
    </row>
    <row r="37" spans="1:694" x14ac:dyDescent="0.25">
      <c r="A37" s="16" t="s">
        <v>153</v>
      </c>
      <c r="B37" s="17" t="s">
        <v>118</v>
      </c>
      <c r="C37">
        <v>1</v>
      </c>
      <c r="ZR37" s="15"/>
    </row>
    <row r="38" spans="1:694" x14ac:dyDescent="0.25">
      <c r="A38" s="16"/>
      <c r="B38" s="43" t="s">
        <v>200</v>
      </c>
      <c r="C38" s="47">
        <v>1</v>
      </c>
      <c r="ZR38" s="15"/>
    </row>
    <row r="39" spans="1:694" ht="15.75" x14ac:dyDescent="0.25">
      <c r="A39" s="39" t="s">
        <v>154</v>
      </c>
      <c r="B39" s="40" t="s">
        <v>155</v>
      </c>
    </row>
    <row r="40" spans="1:694" x14ac:dyDescent="0.25">
      <c r="A40" s="11" t="s">
        <v>156</v>
      </c>
      <c r="B40" s="12" t="s">
        <v>27</v>
      </c>
      <c r="ZQ40" t="s">
        <v>7</v>
      </c>
      <c r="ZR40" s="15"/>
    </row>
    <row r="41" spans="1:694" x14ac:dyDescent="0.25">
      <c r="A41" s="16" t="s">
        <v>157</v>
      </c>
      <c r="B41" s="17" t="s">
        <v>30</v>
      </c>
      <c r="C41">
        <v>10</v>
      </c>
      <c r="ZQ41" t="s">
        <v>11</v>
      </c>
      <c r="ZR41" s="15" t="s">
        <v>33</v>
      </c>
    </row>
    <row r="42" spans="1:694" x14ac:dyDescent="0.25">
      <c r="A42" s="16" t="s">
        <v>158</v>
      </c>
      <c r="B42" s="17" t="s">
        <v>35</v>
      </c>
      <c r="C42">
        <v>1</v>
      </c>
      <c r="ZQ42" t="s">
        <v>11</v>
      </c>
      <c r="ZR42" s="15" t="s">
        <v>38</v>
      </c>
    </row>
    <row r="43" spans="1:694" x14ac:dyDescent="0.25">
      <c r="A43" s="16" t="s">
        <v>159</v>
      </c>
      <c r="B43" s="17" t="s">
        <v>40</v>
      </c>
      <c r="C43">
        <v>1</v>
      </c>
      <c r="ZQ43" t="s">
        <v>11</v>
      </c>
      <c r="ZR43" s="15" t="s">
        <v>43</v>
      </c>
    </row>
    <row r="44" spans="1:694" x14ac:dyDescent="0.25">
      <c r="A44" s="16" t="s">
        <v>160</v>
      </c>
      <c r="B44" s="17" t="s">
        <v>45</v>
      </c>
      <c r="ZQ44" t="s">
        <v>11</v>
      </c>
      <c r="ZR44" s="15" t="s">
        <v>48</v>
      </c>
    </row>
    <row r="45" spans="1:694" x14ac:dyDescent="0.25">
      <c r="A45" s="16" t="s">
        <v>161</v>
      </c>
      <c r="B45" s="17" t="s">
        <v>50</v>
      </c>
      <c r="C45">
        <v>1</v>
      </c>
      <c r="ZQ45" t="s">
        <v>11</v>
      </c>
      <c r="ZR45" s="15" t="s">
        <v>53</v>
      </c>
    </row>
    <row r="46" spans="1:694" x14ac:dyDescent="0.25">
      <c r="A46" s="16" t="s">
        <v>163</v>
      </c>
      <c r="B46" s="17" t="s">
        <v>58</v>
      </c>
      <c r="C46">
        <v>2</v>
      </c>
      <c r="ZQ46" t="s">
        <v>11</v>
      </c>
      <c r="ZR46" s="15" t="s">
        <v>61</v>
      </c>
    </row>
    <row r="47" spans="1:694" x14ac:dyDescent="0.25">
      <c r="A47" s="16" t="s">
        <v>164</v>
      </c>
      <c r="B47" s="17" t="s">
        <v>63</v>
      </c>
      <c r="C47">
        <v>1</v>
      </c>
      <c r="ZQ47" t="s">
        <v>11</v>
      </c>
      <c r="ZR47" s="15" t="s">
        <v>66</v>
      </c>
    </row>
    <row r="48" spans="1:694" x14ac:dyDescent="0.25">
      <c r="A48" s="16" t="s">
        <v>165</v>
      </c>
      <c r="B48" s="17" t="s">
        <v>73</v>
      </c>
      <c r="C48">
        <v>1</v>
      </c>
      <c r="ZQ48" t="s">
        <v>11</v>
      </c>
      <c r="ZR48" s="15" t="s">
        <v>76</v>
      </c>
    </row>
    <row r="49" spans="1:694" x14ac:dyDescent="0.25">
      <c r="A49" s="16" t="s">
        <v>167</v>
      </c>
      <c r="B49" s="17" t="s">
        <v>83</v>
      </c>
      <c r="C49">
        <v>3</v>
      </c>
      <c r="ZQ49" t="s">
        <v>11</v>
      </c>
      <c r="ZR49" s="15" t="s">
        <v>86</v>
      </c>
    </row>
    <row r="50" spans="1:694" x14ac:dyDescent="0.25">
      <c r="A50" s="16" t="s">
        <v>170</v>
      </c>
      <c r="B50" s="17" t="s">
        <v>118</v>
      </c>
      <c r="C50">
        <v>1</v>
      </c>
      <c r="ZQ50" t="s">
        <v>11</v>
      </c>
      <c r="ZR50" s="15" t="s">
        <v>121</v>
      </c>
    </row>
    <row r="51" spans="1:694" ht="15.75" x14ac:dyDescent="0.25">
      <c r="A51" s="39" t="s">
        <v>188</v>
      </c>
      <c r="B51" s="40" t="s">
        <v>189</v>
      </c>
    </row>
    <row r="52" spans="1:694" x14ac:dyDescent="0.25">
      <c r="A52" s="11" t="s">
        <v>190</v>
      </c>
      <c r="B52" s="12" t="s">
        <v>27</v>
      </c>
      <c r="ZQ52" t="s">
        <v>7</v>
      </c>
      <c r="ZR52" s="15"/>
    </row>
    <row r="53" spans="1:694" x14ac:dyDescent="0.25">
      <c r="A53" s="16" t="s">
        <v>191</v>
      </c>
      <c r="B53" s="17" t="s">
        <v>88</v>
      </c>
      <c r="C53">
        <v>3</v>
      </c>
      <c r="ZQ53" t="s">
        <v>11</v>
      </c>
      <c r="ZR53" s="15" t="s">
        <v>91</v>
      </c>
    </row>
    <row r="54" spans="1:694" x14ac:dyDescent="0.25">
      <c r="A54" s="11"/>
      <c r="B54" s="12" t="s">
        <v>105</v>
      </c>
      <c r="ZR54" s="15"/>
    </row>
    <row r="55" spans="1:694" x14ac:dyDescent="0.25">
      <c r="A55" s="16"/>
      <c r="B55" s="17" t="s">
        <v>108</v>
      </c>
      <c r="C55">
        <v>2</v>
      </c>
      <c r="ZR55" s="15"/>
    </row>
    <row r="56" spans="1:694" x14ac:dyDescent="0.25">
      <c r="A56" s="16"/>
      <c r="B56" s="17" t="s">
        <v>113</v>
      </c>
      <c r="C56">
        <v>3</v>
      </c>
      <c r="ZR56" s="15"/>
    </row>
    <row r="57" spans="1:694" x14ac:dyDescent="0.25">
      <c r="A57" s="16"/>
      <c r="B57" s="17" t="s">
        <v>78</v>
      </c>
      <c r="C57">
        <v>3</v>
      </c>
      <c r="ZR57" s="15"/>
    </row>
    <row r="58" spans="1:694" x14ac:dyDescent="0.25">
      <c r="A58" s="25"/>
      <c r="B58" s="26"/>
    </row>
    <row r="59" spans="1:694" x14ac:dyDescent="0.25">
      <c r="A59" s="29"/>
      <c r="B59" s="29"/>
      <c r="C59" s="48">
        <f>SUM(C2:C58)</f>
        <v>95</v>
      </c>
    </row>
  </sheetData>
  <printOptions horizontalCentered="1"/>
  <pageMargins left="0.08" right="0.08" top="0.06" bottom="0.08" header="0.76" footer="0.7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Lot n°01 GROS OEUVRE_Quantités</vt:lpstr>
      <vt:lpstr>Quantités par niveaux</vt:lpstr>
      <vt:lpstr>Durées</vt:lpstr>
      <vt:lpstr>Planification</vt:lpstr>
      <vt:lpstr>Durées!Impression_des_titres</vt:lpstr>
      <vt:lpstr>'Lot n°01 GROS OEUVRE_Quantités'!Impression_des_titres</vt:lpstr>
      <vt:lpstr>Planification!Impression_des_titres</vt:lpstr>
      <vt:lpstr>'Quantités par niveaux'!Impression_des_titres</vt:lpstr>
      <vt:lpstr>Durées!Zone_d_impression</vt:lpstr>
      <vt:lpstr>'Lot n°01 GROS OEUVRE_Quantités'!Zone_d_impression</vt:lpstr>
      <vt:lpstr>Planification!Zone_d_impression</vt:lpstr>
      <vt:lpstr>'Quantités par niveaux'!Zone_d_impression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Véronique</dc:creator>
  <cp:lastModifiedBy>Véronique</cp:lastModifiedBy>
  <dcterms:created xsi:type="dcterms:W3CDTF">2025-04-09T10:08:51Z</dcterms:created>
  <dcterms:modified xsi:type="dcterms:W3CDTF">2025-04-14T13:57:28Z</dcterms:modified>
</cp:coreProperties>
</file>