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0" yWindow="45" windowWidth="15180" windowHeight="8580" activeTab="1"/>
  </bookViews>
  <sheets>
    <sheet name="Moindres carrés" sheetId="8" r:id="rId1"/>
    <sheet name="Plan minimax" sheetId="1" r:id="rId2"/>
  </sheets>
  <definedNames>
    <definedName name="solver_adj" localSheetId="0" hidden="1">'Moindres carrés'!$B$10:$E$10</definedName>
    <definedName name="solver_adj" localSheetId="1" hidden="1">'Plan minimax'!$B$10:$E$10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1000</definedName>
    <definedName name="solver_lhs1" localSheetId="0" hidden="1">'Moindres carrés'!$F$10</definedName>
    <definedName name="solver_lhs1" localSheetId="1" hidden="1">'Plan minimax'!$F$10</definedName>
    <definedName name="solver_lhs2" localSheetId="0" hidden="1">'Moindres carrés'!$F$18:$F$27</definedName>
    <definedName name="solver_lhs2" localSheetId="1" hidden="1">'Plan minimax'!$F$18:$F$27</definedName>
    <definedName name="solver_lin" localSheetId="0" hidden="1">2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1</definedName>
    <definedName name="solver_num" localSheetId="1" hidden="1">2</definedName>
    <definedName name="solver_nwt" localSheetId="0" hidden="1">1</definedName>
    <definedName name="solver_nwt" localSheetId="1" hidden="1">1</definedName>
    <definedName name="solver_opt" localSheetId="0" hidden="1">'Moindres carrés'!$F$15</definedName>
    <definedName name="solver_opt" localSheetId="1" hidden="1">'Plan minimax'!$E$13</definedName>
    <definedName name="solver_pre" localSheetId="0" hidden="1">0.000001</definedName>
    <definedName name="solver_pre" localSheetId="1" hidden="1">0.000001</definedName>
    <definedName name="solver_rel1" localSheetId="0" hidden="1">2</definedName>
    <definedName name="solver_rel1" localSheetId="1" hidden="1">2</definedName>
    <definedName name="solver_rel2" localSheetId="0" hidden="1">1</definedName>
    <definedName name="solver_rel2" localSheetId="1" hidden="1">1</definedName>
    <definedName name="solver_rhs1" localSheetId="0" hidden="1">1</definedName>
    <definedName name="solver_rhs1" localSheetId="1" hidden="1">1</definedName>
    <definedName name="solver_rhs2" localSheetId="0" hidden="1">0</definedName>
    <definedName name="solver_rhs2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</definedNames>
  <calcPr calcId="125725"/>
</workbook>
</file>

<file path=xl/calcChain.xml><?xml version="1.0" encoding="utf-8"?>
<calcChain xmlns="http://schemas.openxmlformats.org/spreadsheetml/2006/main">
  <c r="F10" i="1"/>
  <c r="F10" i="8"/>
  <c r="F18" i="1"/>
  <c r="F19"/>
  <c r="F20"/>
  <c r="F21"/>
  <c r="F22"/>
  <c r="F23"/>
  <c r="F24"/>
  <c r="F25"/>
  <c r="F26"/>
  <c r="F27"/>
  <c r="F18" i="8"/>
  <c r="F19"/>
  <c r="F20"/>
  <c r="F21"/>
  <c r="F22"/>
  <c r="F23"/>
  <c r="F24"/>
  <c r="F25"/>
  <c r="F26"/>
  <c r="F27"/>
  <c r="B15"/>
  <c r="C15"/>
  <c r="D15"/>
  <c r="G18"/>
  <c r="G19"/>
  <c r="G20"/>
  <c r="G21"/>
  <c r="G22"/>
  <c r="G23"/>
  <c r="G24"/>
  <c r="G25"/>
  <c r="G26"/>
  <c r="G27"/>
  <c r="F15"/>
  <c r="B2"/>
  <c r="B3"/>
  <c r="B4"/>
  <c r="C2"/>
  <c r="C3"/>
  <c r="C4"/>
  <c r="D2"/>
  <c r="F7" s="1"/>
  <c r="D3"/>
  <c r="D4"/>
  <c r="E2"/>
  <c r="E3"/>
  <c r="E4"/>
  <c r="E3" i="1"/>
  <c r="E4"/>
  <c r="E2"/>
  <c r="C3"/>
  <c r="C4"/>
  <c r="B3"/>
  <c r="B4"/>
  <c r="D2" s="1"/>
  <c r="C2"/>
  <c r="B2"/>
  <c r="D4"/>
  <c r="C15"/>
  <c r="D15"/>
  <c r="B15"/>
  <c r="G23"/>
  <c r="G18"/>
  <c r="G19"/>
  <c r="G20"/>
  <c r="G21"/>
  <c r="G22"/>
  <c r="G24"/>
  <c r="G25"/>
  <c r="G26"/>
  <c r="G27"/>
  <c r="F15"/>
  <c r="B7" i="8" l="1"/>
  <c r="D7"/>
  <c r="C7"/>
  <c r="D3" i="1"/>
  <c r="F7"/>
  <c r="D7" s="1"/>
  <c r="B7"/>
  <c r="C7"/>
  <c r="C13" i="8"/>
  <c r="B13"/>
  <c r="C13" i="1"/>
  <c r="B13"/>
  <c r="E13" s="1"/>
  <c r="E7" i="8" l="1"/>
  <c r="I19"/>
  <c r="E13"/>
  <c r="E7" i="1"/>
  <c r="J21"/>
</calcChain>
</file>

<file path=xl/sharedStrings.xml><?xml version="1.0" encoding="utf-8"?>
<sst xmlns="http://schemas.openxmlformats.org/spreadsheetml/2006/main" count="54" uniqueCount="27">
  <si>
    <t>cx</t>
  </si>
  <si>
    <t>cy</t>
  </si>
  <si>
    <t>cz</t>
  </si>
  <si>
    <t>h</t>
  </si>
  <si>
    <t>norme</t>
  </si>
  <si>
    <t>Min (écarts)</t>
  </si>
  <si>
    <t>Max (écarts)</t>
  </si>
  <si>
    <t>abs (écarts)</t>
  </si>
  <si>
    <t>moyenne Xi</t>
  </si>
  <si>
    <t>moyenne Yi</t>
  </si>
  <si>
    <t>moyenne Zi</t>
  </si>
  <si>
    <t>somme ei2</t>
  </si>
  <si>
    <t>Xi</t>
  </si>
  <si>
    <t>Yi</t>
  </si>
  <si>
    <t>Zi</t>
  </si>
  <si>
    <t>Palpeur</t>
  </si>
  <si>
    <t>écart</t>
  </si>
  <si>
    <t>M1M2</t>
  </si>
  <si>
    <t>M1M3</t>
  </si>
  <si>
    <t>Produit vecto</t>
  </si>
  <si>
    <t>M1O</t>
  </si>
  <si>
    <t>^</t>
  </si>
  <si>
    <t>n.x</t>
  </si>
  <si>
    <t>n.y</t>
  </si>
  <si>
    <t>n.z</t>
  </si>
  <si>
    <t>Défaut de Planéité (mm)</t>
  </si>
  <si>
    <t>Défaut de planéité (mm)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</si>
</sst>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00"/>
  </numFmts>
  <fonts count="3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0" fontId="2" fillId="3" borderId="1" xfId="0" applyFont="1" applyFill="1" applyBorder="1" applyAlignment="1">
      <alignment horizontal="center"/>
    </xf>
    <xf numFmtId="165" fontId="2" fillId="3" borderId="1" xfId="0" applyNumberFormat="1" applyFont="1" applyFill="1" applyBorder="1" applyAlignment="1">
      <alignment horizontal="center"/>
    </xf>
    <xf numFmtId="165" fontId="0" fillId="3" borderId="1" xfId="0" applyNumberFormat="1" applyFill="1" applyBorder="1" applyAlignment="1">
      <alignment horizontal="center"/>
    </xf>
    <xf numFmtId="0" fontId="0" fillId="3" borderId="1" xfId="0" applyNumberForma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0" xfId="0" applyFill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6" borderId="0" xfId="0" applyFill="1" applyBorder="1"/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685800</xdr:colOff>
      <xdr:row>0</xdr:row>
      <xdr:rowOff>104775</xdr:rowOff>
    </xdr:from>
    <xdr:to>
      <xdr:col>9</xdr:col>
      <xdr:colOff>1057275</xdr:colOff>
      <xdr:row>14</xdr:row>
      <xdr:rowOff>38100</xdr:rowOff>
    </xdr:to>
    <xdr:sp macro="" textlink="">
      <xdr:nvSpPr>
        <xdr:cNvPr id="2" name="ZoneTexte 1"/>
        <xdr:cNvSpPr txBox="1"/>
      </xdr:nvSpPr>
      <xdr:spPr>
        <a:xfrm>
          <a:off x="5257800" y="104775"/>
          <a:ext cx="3314700" cy="22002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Mode d'emploi :</a:t>
          </a:r>
        </a:p>
        <a:p>
          <a:endParaRPr lang="fr-FR" sz="1100"/>
        </a:p>
        <a:p>
          <a:r>
            <a:rPr lang="fr-FR" sz="1100"/>
            <a:t>1- renseigner</a:t>
          </a:r>
          <a:r>
            <a:rPr lang="fr-FR" sz="1100" baseline="0"/>
            <a:t> de  valeurs de coordonnées de</a:t>
          </a:r>
          <a:r>
            <a:rPr lang="fr-FR" sz="1100"/>
            <a:t> points</a:t>
          </a:r>
          <a:r>
            <a:rPr lang="fr-FR" sz="1100" baseline="0"/>
            <a:t> dans les cases jaunes</a:t>
          </a:r>
        </a:p>
        <a:p>
          <a:endParaRPr lang="fr-FR" sz="1100" baseline="0"/>
        </a:p>
        <a:p>
          <a:r>
            <a:rPr lang="fr-FR" sz="1100" baseline="0"/>
            <a:t>2- copier le contenu des cases vertes et coller (collage spécial  "valeur") dans les cases bleu</a:t>
          </a:r>
        </a:p>
        <a:p>
          <a:endParaRPr lang="fr-FR" sz="1100" baseline="0"/>
        </a:p>
        <a:p>
          <a:r>
            <a:rPr lang="fr-FR" sz="1100" baseline="0"/>
            <a:t>3- lancer le solveur</a:t>
          </a:r>
        </a:p>
        <a:p>
          <a:endParaRPr lang="fr-FR" sz="1100" baseline="0"/>
        </a:p>
        <a:p>
          <a:r>
            <a:rPr lang="fr-FR" sz="1100" baseline="0"/>
            <a:t>4- résultat en rouge</a:t>
          </a:r>
        </a:p>
        <a:p>
          <a:endParaRPr lang="fr-FR" sz="1100" baseline="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104775</xdr:colOff>
      <xdr:row>1</xdr:row>
      <xdr:rowOff>38100</xdr:rowOff>
    </xdr:from>
    <xdr:to>
      <xdr:col>10</xdr:col>
      <xdr:colOff>400050</xdr:colOff>
      <xdr:row>14</xdr:row>
      <xdr:rowOff>114301</xdr:rowOff>
    </xdr:to>
    <xdr:sp macro="" textlink="">
      <xdr:nvSpPr>
        <xdr:cNvPr id="2" name="ZoneTexte 1"/>
        <xdr:cNvSpPr txBox="1"/>
      </xdr:nvSpPr>
      <xdr:spPr>
        <a:xfrm>
          <a:off x="5562600" y="200025"/>
          <a:ext cx="3314700" cy="21812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r-FR" sz="1100"/>
            <a:t>Mode d'emploi :</a:t>
          </a:r>
        </a:p>
        <a:p>
          <a:endParaRPr lang="fr-FR" sz="1100"/>
        </a:p>
        <a:p>
          <a:r>
            <a:rPr lang="fr-FR" sz="1100"/>
            <a:t>1- renseigner</a:t>
          </a:r>
          <a:r>
            <a:rPr lang="fr-FR" sz="1100" baseline="0"/>
            <a:t> de  valeurs de coordonnées de</a:t>
          </a:r>
          <a:r>
            <a:rPr lang="fr-FR" sz="1100"/>
            <a:t> points</a:t>
          </a:r>
          <a:r>
            <a:rPr lang="fr-FR" sz="1100" baseline="0"/>
            <a:t> dans les cases jaunes</a:t>
          </a:r>
        </a:p>
        <a:p>
          <a:endParaRPr lang="fr-FR" sz="1100" baseline="0"/>
        </a:p>
        <a:p>
          <a:r>
            <a:rPr lang="fr-FR" sz="1100" baseline="0"/>
            <a:t>2- copier le contenu des cases vertes et coller (collage spécial "valeur") dans les cases bleu</a:t>
          </a:r>
        </a:p>
        <a:p>
          <a:endParaRPr lang="fr-FR" sz="1100" baseline="0"/>
        </a:p>
        <a:p>
          <a:r>
            <a:rPr lang="fr-FR" sz="1100" baseline="0"/>
            <a:t>3- lancer le solveur</a:t>
          </a:r>
        </a:p>
        <a:p>
          <a:endParaRPr lang="fr-FR" sz="1100" baseline="0"/>
        </a:p>
        <a:p>
          <a:r>
            <a:rPr lang="fr-FR" sz="1100" baseline="0"/>
            <a:t>4- résultat en rouge</a:t>
          </a:r>
        </a:p>
        <a:p>
          <a:endParaRPr lang="fr-FR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Feuil4"/>
  <dimension ref="A1:I27"/>
  <sheetViews>
    <sheetView workbookViewId="0">
      <selection activeCell="I24" sqref="I24"/>
    </sheetView>
  </sheetViews>
  <sheetFormatPr baseColWidth="10" defaultRowHeight="12.75"/>
  <cols>
    <col min="6" max="6" width="11.42578125" style="1"/>
    <col min="9" max="10" width="21.28515625" bestFit="1" customWidth="1"/>
  </cols>
  <sheetData>
    <row r="1" spans="2:6">
      <c r="B1" t="s">
        <v>17</v>
      </c>
      <c r="C1" t="s">
        <v>18</v>
      </c>
      <c r="D1" t="s">
        <v>19</v>
      </c>
      <c r="E1" t="s">
        <v>20</v>
      </c>
    </row>
    <row r="2" spans="2:6">
      <c r="B2">
        <f>B19-B18</f>
        <v>-6.0000000000002274E-3</v>
      </c>
      <c r="C2">
        <f>B20-B18</f>
        <v>-6.0000000000002274E-3</v>
      </c>
      <c r="D2">
        <f>B3*C4-C3*B4</f>
        <v>102.86145200000031</v>
      </c>
      <c r="E2">
        <f>0-B18</f>
        <v>-212.089</v>
      </c>
    </row>
    <row r="3" spans="2:6">
      <c r="B3">
        <f>C19-C18</f>
        <v>0.36800000000002342</v>
      </c>
      <c r="C3">
        <f>C20-C18</f>
        <v>-9.4139999999999873</v>
      </c>
      <c r="D3">
        <f>B4*C2-C4*B2</f>
        <v>6.1464000000002322E-2</v>
      </c>
      <c r="E3">
        <f>0-C18</f>
        <v>-205.52099999999999</v>
      </c>
    </row>
    <row r="4" spans="2:6">
      <c r="B4">
        <f>D19-D18</f>
        <v>10.129999999999995</v>
      </c>
      <c r="C4">
        <f>D20-D18</f>
        <v>20.373999999999995</v>
      </c>
      <c r="D4">
        <f>B2*C3-C2*B3</f>
        <v>5.8692000000002291E-2</v>
      </c>
      <c r="E4">
        <f>0-D18</f>
        <v>244.06299999999999</v>
      </c>
    </row>
    <row r="6" spans="2:6">
      <c r="B6" s="10" t="s">
        <v>22</v>
      </c>
      <c r="C6" s="10" t="s">
        <v>23</v>
      </c>
      <c r="D6" s="10" t="s">
        <v>24</v>
      </c>
      <c r="E6" s="11" t="s">
        <v>3</v>
      </c>
      <c r="F6" s="11" t="s">
        <v>4</v>
      </c>
    </row>
    <row r="7" spans="2:6">
      <c r="B7" s="12">
        <f>D2/$F7</f>
        <v>0.9999996586841231</v>
      </c>
      <c r="C7" s="12">
        <f>D3/$F7</f>
        <v>5.9754142904149433E-4</v>
      </c>
      <c r="D7" s="12">
        <f>D4/$F7</f>
        <v>5.7059256724755023E-4</v>
      </c>
      <c r="E7" s="12">
        <f>E2*B7+E3*C7+E4*D7</f>
        <v>-212.0724743889549</v>
      </c>
      <c r="F7" s="11">
        <f>SQRT(D2*D2+D3*D3+D4*D4)</f>
        <v>102.86148710825898</v>
      </c>
    </row>
    <row r="9" spans="2:6">
      <c r="B9" s="9" t="s">
        <v>0</v>
      </c>
      <c r="C9" s="9" t="s">
        <v>1</v>
      </c>
      <c r="D9" s="9" t="s">
        <v>2</v>
      </c>
      <c r="E9" s="9" t="s">
        <v>3</v>
      </c>
      <c r="F9" s="11" t="s">
        <v>4</v>
      </c>
    </row>
    <row r="10" spans="2:6">
      <c r="B10" s="14">
        <v>0.99999913002454055</v>
      </c>
      <c r="C10" s="14">
        <v>-7.7974731987989418E-4</v>
      </c>
      <c r="D10" s="14">
        <v>-4.8271805599145111E-5</v>
      </c>
      <c r="E10" s="14">
        <v>-211.93630965002669</v>
      </c>
      <c r="F10" s="11">
        <f>SQRT(B10*B10+C10*C10+D10*D10)</f>
        <v>0.99999943519278445</v>
      </c>
    </row>
    <row r="11" spans="2:6">
      <c r="B11" s="19"/>
      <c r="C11" s="19"/>
      <c r="D11" s="19"/>
      <c r="E11" s="19"/>
      <c r="F11" s="20"/>
    </row>
    <row r="12" spans="2:6">
      <c r="B12" t="s">
        <v>5</v>
      </c>
      <c r="C12" t="s">
        <v>6</v>
      </c>
      <c r="E12" t="s">
        <v>7</v>
      </c>
    </row>
    <row r="13" spans="2:6">
      <c r="B13">
        <f>ABS(MIN(F18:F27))</f>
        <v>8.3723822708634543E-3</v>
      </c>
      <c r="C13">
        <f>ABS(MAX(F18:F27))</f>
        <v>4.3898072309218605E-3</v>
      </c>
      <c r="E13">
        <f>MAX(B13:C13)</f>
        <v>8.3723822708634543E-3</v>
      </c>
    </row>
    <row r="14" spans="2:6">
      <c r="B14" t="s">
        <v>8</v>
      </c>
      <c r="C14" t="s">
        <v>9</v>
      </c>
      <c r="D14" t="s">
        <v>10</v>
      </c>
      <c r="F14" s="1" t="s">
        <v>11</v>
      </c>
    </row>
    <row r="15" spans="2:6">
      <c r="B15">
        <f>AVERAGE(B18:B27)</f>
        <v>212.06130000000002</v>
      </c>
      <c r="C15">
        <f>AVERAGE(C18:C27)</f>
        <v>175.57920000000001</v>
      </c>
      <c r="D15">
        <f>AVERAGE(D18:D27)</f>
        <v>-236.07109999999997</v>
      </c>
      <c r="F15" s="1">
        <f>SUM(G18:G27)</f>
        <v>1.7834758326872401E-4</v>
      </c>
    </row>
    <row r="17" spans="1:9">
      <c r="B17" s="17" t="s">
        <v>12</v>
      </c>
      <c r="C17" s="17" t="s">
        <v>13</v>
      </c>
      <c r="D17" s="17" t="s">
        <v>14</v>
      </c>
      <c r="E17" s="1" t="s">
        <v>15</v>
      </c>
      <c r="F17" s="1" t="s">
        <v>16</v>
      </c>
      <c r="G17" s="1"/>
    </row>
    <row r="18" spans="1:9">
      <c r="A18" s="1">
        <v>1</v>
      </c>
      <c r="B18" s="22">
        <v>212.089</v>
      </c>
      <c r="C18" s="22">
        <v>205.52099999999999</v>
      </c>
      <c r="D18" s="22">
        <v>-244.06299999999999</v>
      </c>
      <c r="E18" s="1">
        <v>0</v>
      </c>
      <c r="F18" s="1">
        <f t="shared" ref="F18:F27" si="0">B$10*B18+C$10*C18+D$10*D18+E$10-E18</f>
        <v>4.0327505089976512E-3</v>
      </c>
      <c r="G18" s="1">
        <f t="shared" ref="G18:G27" si="1">F18*F18</f>
        <v>1.6263076667820814E-5</v>
      </c>
      <c r="I18" s="3" t="s">
        <v>25</v>
      </c>
    </row>
    <row r="19" spans="1:9">
      <c r="A19" s="1">
        <v>2</v>
      </c>
      <c r="B19" s="22">
        <v>212.083</v>
      </c>
      <c r="C19" s="22">
        <v>205.88900000000001</v>
      </c>
      <c r="D19" s="22">
        <v>-233.93299999999999</v>
      </c>
      <c r="E19" s="1">
        <v>0</v>
      </c>
      <c r="F19" s="1">
        <f t="shared" si="0"/>
        <v>-2.7431846755803235E-3</v>
      </c>
      <c r="G19" s="1">
        <f t="shared" si="1"/>
        <v>7.5250621643387248E-6</v>
      </c>
      <c r="I19" s="6">
        <f>B13+C13</f>
        <v>1.2762189501785315E-2</v>
      </c>
    </row>
    <row r="20" spans="1:9">
      <c r="A20" s="1">
        <v>3</v>
      </c>
      <c r="B20" s="22">
        <v>212.083</v>
      </c>
      <c r="C20" s="22">
        <v>196.107</v>
      </c>
      <c r="D20" s="22">
        <v>-223.68899999999999</v>
      </c>
      <c r="E20" s="1">
        <v>0</v>
      </c>
      <c r="F20" s="1">
        <f t="shared" si="0"/>
        <v>4.3898072309218605E-3</v>
      </c>
      <c r="G20" s="1">
        <f t="shared" si="1"/>
        <v>1.9270407524653854E-5</v>
      </c>
    </row>
    <row r="21" spans="1:9">
      <c r="A21" s="1">
        <v>4</v>
      </c>
      <c r="B21" s="22">
        <v>212.072</v>
      </c>
      <c r="C21" s="22">
        <v>186.452</v>
      </c>
      <c r="D21" s="22">
        <v>-246.72</v>
      </c>
      <c r="E21" s="1">
        <v>0</v>
      </c>
      <c r="F21" s="1">
        <f t="shared" si="0"/>
        <v>2.0300251288460913E-3</v>
      </c>
      <c r="G21" s="1">
        <f t="shared" si="1"/>
        <v>4.1210020237465895E-6</v>
      </c>
    </row>
    <row r="22" spans="1:9">
      <c r="A22" s="1">
        <v>5</v>
      </c>
      <c r="B22" s="22">
        <v>212.06200000000001</v>
      </c>
      <c r="C22" s="22">
        <v>185.52199999999999</v>
      </c>
      <c r="D22" s="22">
        <v>-223.36099999999999</v>
      </c>
      <c r="E22" s="1">
        <v>0</v>
      </c>
      <c r="F22" s="1">
        <f t="shared" si="0"/>
        <v>-8.3723822708634543E-3</v>
      </c>
      <c r="G22" s="1">
        <f t="shared" si="1"/>
        <v>7.0096784889468687E-5</v>
      </c>
    </row>
    <row r="23" spans="1:9">
      <c r="A23" s="1">
        <v>6</v>
      </c>
      <c r="B23" s="22">
        <v>212.05199999999999</v>
      </c>
      <c r="C23" s="22">
        <v>168.79300000000001</v>
      </c>
      <c r="D23" s="22">
        <v>-224.114</v>
      </c>
      <c r="E23" s="1">
        <v>0</v>
      </c>
      <c r="F23" s="1">
        <f t="shared" si="0"/>
        <v>-5.2916319872622353E-3</v>
      </c>
      <c r="G23" s="1">
        <f t="shared" si="1"/>
        <v>2.8001369088616873E-5</v>
      </c>
    </row>
    <row r="24" spans="1:9">
      <c r="A24" s="1">
        <v>7</v>
      </c>
      <c r="B24" s="22">
        <v>212.05699999999999</v>
      </c>
      <c r="C24" s="22">
        <v>166.12200000000001</v>
      </c>
      <c r="D24" s="22">
        <v>-245.54900000000001</v>
      </c>
      <c r="E24" s="1">
        <v>0</v>
      </c>
      <c r="F24" s="1">
        <f t="shared" si="0"/>
        <v>2.8257749072508886E-3</v>
      </c>
      <c r="G24" s="1">
        <f t="shared" si="1"/>
        <v>7.9850038264487681E-6</v>
      </c>
    </row>
    <row r="25" spans="1:9">
      <c r="A25" s="1">
        <v>8</v>
      </c>
      <c r="B25" s="22">
        <v>212.04599999999999</v>
      </c>
      <c r="C25" s="22">
        <v>154.03100000000001</v>
      </c>
      <c r="D25" s="22">
        <v>-246.41399999999999</v>
      </c>
      <c r="E25" s="1">
        <v>0</v>
      </c>
      <c r="F25" s="1">
        <f t="shared" si="0"/>
        <v>1.2954644335252397E-3</v>
      </c>
      <c r="G25" s="1">
        <f t="shared" si="1"/>
        <v>1.6782280985288702E-6</v>
      </c>
    </row>
    <row r="26" spans="1:9">
      <c r="A26" s="1">
        <v>9</v>
      </c>
      <c r="B26" s="22">
        <v>212.035</v>
      </c>
      <c r="C26" s="22">
        <v>146.55699999999999</v>
      </c>
      <c r="D26" s="22">
        <v>-226.851</v>
      </c>
      <c r="E26" s="1">
        <v>0</v>
      </c>
      <c r="F26" s="1">
        <f t="shared" si="0"/>
        <v>-4.8210358609139803E-3</v>
      </c>
      <c r="G26" s="1">
        <f t="shared" si="1"/>
        <v>2.3242386772218604E-5</v>
      </c>
    </row>
    <row r="27" spans="1:9">
      <c r="A27" s="1">
        <v>10</v>
      </c>
      <c r="B27" s="22">
        <v>212.03399999999999</v>
      </c>
      <c r="C27" s="22">
        <v>140.798</v>
      </c>
      <c r="D27" s="22">
        <v>-246.017</v>
      </c>
      <c r="E27" s="1">
        <v>0</v>
      </c>
      <c r="F27" s="1">
        <f t="shared" si="0"/>
        <v>-4.0529274960476869E-4</v>
      </c>
      <c r="G27" s="1">
        <f t="shared" si="1"/>
        <v>1.6426221288219373E-7</v>
      </c>
    </row>
  </sheetData>
  <scenarios current="2">
    <scenario name="Plan minimax" count="4" user="cpi" comment="Créé par cpi le 3/9/2005">
      <inputCells r="B10" val="0.999999366897546"/>
      <inputCells r="C10" val="-0.000946779966651773"/>
      <inputCells r="D10" val="0.000150729291817284"/>
      <inputCells r="E10" val="-209.864279066828"/>
    </scenario>
    <scenario name="minimax" count="4" user="cpi" comment="Créé par cpi le 3/9/2005">
      <inputCells r="B10" val="0.999999366897546"/>
      <inputCells r="C10" val="-0.000946779966651773"/>
      <inputCells r="D10" val="0.000150729291817284"/>
      <inputCells r="E10" val="-209.864279066828"/>
    </scenario>
    <scenario name="Plan moindres carrés" count="4" user="cpi" comment="Créé par cpi le 3/9/2005">
      <inputCells r="B10" val="0.99999946008299"/>
      <inputCells r="C10" val="-0.000838187489717387"/>
      <inputCells r="D10" val="0.000214098673118085"/>
      <inputCells r="E10" val="-209.864279501867"/>
    </scenario>
  </scenarios>
  <phoneticPr fontId="1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Feuil1"/>
  <dimension ref="A1:J27"/>
  <sheetViews>
    <sheetView tabSelected="1" workbookViewId="0">
      <selection activeCell="B18" sqref="B18:D27"/>
    </sheetView>
  </sheetViews>
  <sheetFormatPr baseColWidth="10" defaultRowHeight="12.75"/>
  <cols>
    <col min="2" max="3" width="11.5703125" bestFit="1" customWidth="1"/>
    <col min="4" max="5" width="12.140625" bestFit="1" customWidth="1"/>
    <col min="6" max="6" width="11.5703125" bestFit="1" customWidth="1"/>
    <col min="9" max="9" width="13" bestFit="1" customWidth="1"/>
    <col min="10" max="10" width="20.85546875" bestFit="1" customWidth="1"/>
  </cols>
  <sheetData>
    <row r="1" spans="2:7">
      <c r="B1" s="1" t="s">
        <v>17</v>
      </c>
      <c r="C1" s="1" t="s">
        <v>18</v>
      </c>
      <c r="D1" s="1" t="s">
        <v>21</v>
      </c>
      <c r="E1" s="1" t="s">
        <v>20</v>
      </c>
    </row>
    <row r="2" spans="2:7">
      <c r="B2" s="1">
        <f>B19-B18</f>
        <v>-6.0000000000002274E-3</v>
      </c>
      <c r="C2" s="1">
        <f>B20-B18</f>
        <v>-6.0000000000002274E-3</v>
      </c>
      <c r="D2" s="1">
        <f>B3*C4-C3*B4</f>
        <v>102.86145200000031</v>
      </c>
      <c r="E2" s="1">
        <f>0-B18</f>
        <v>-212.089</v>
      </c>
      <c r="G2" s="2"/>
    </row>
    <row r="3" spans="2:7">
      <c r="B3" s="1">
        <f>C19-C18</f>
        <v>0.36800000000002342</v>
      </c>
      <c r="C3" s="1">
        <f>C20-C18</f>
        <v>-9.4139999999999873</v>
      </c>
      <c r="D3" s="1">
        <f>B4*C2-C4*B2</f>
        <v>6.1464000000002322E-2</v>
      </c>
      <c r="E3" s="1">
        <f>0-C18</f>
        <v>-205.52099999999999</v>
      </c>
      <c r="G3" s="2"/>
    </row>
    <row r="4" spans="2:7">
      <c r="B4" s="1">
        <f>D19-D18</f>
        <v>10.129999999999995</v>
      </c>
      <c r="C4" s="1">
        <f>D20-D18</f>
        <v>20.373999999999995</v>
      </c>
      <c r="D4" s="1">
        <f>B2*C3-C2*B3</f>
        <v>5.8692000000002291E-2</v>
      </c>
      <c r="E4" s="1">
        <f>0-D18</f>
        <v>244.06299999999999</v>
      </c>
      <c r="G4" s="2"/>
    </row>
    <row r="5" spans="2:7">
      <c r="B5" s="1"/>
      <c r="G5" s="2"/>
    </row>
    <row r="6" spans="2:7">
      <c r="B6" s="10" t="s">
        <v>22</v>
      </c>
      <c r="C6" s="10" t="s">
        <v>23</v>
      </c>
      <c r="D6" s="10" t="s">
        <v>24</v>
      </c>
      <c r="E6" s="11" t="s">
        <v>3</v>
      </c>
      <c r="F6" s="11" t="s">
        <v>4</v>
      </c>
      <c r="G6" s="2"/>
    </row>
    <row r="7" spans="2:7">
      <c r="B7" s="13">
        <f>D2/$F7</f>
        <v>0.9999996586841231</v>
      </c>
      <c r="C7" s="13">
        <f>D3/$F7</f>
        <v>5.9754142904149433E-4</v>
      </c>
      <c r="D7" s="13">
        <f>D4/$F7</f>
        <v>5.7059256724755023E-4</v>
      </c>
      <c r="E7" s="13">
        <f>E2*B7+E3*C7+E4*D7</f>
        <v>-212.0724743889549</v>
      </c>
      <c r="F7" s="11">
        <f>SQRT(D2*D2+D3*D3+D4*D4)</f>
        <v>102.86148710825898</v>
      </c>
    </row>
    <row r="8" spans="2:7">
      <c r="B8" s="7"/>
      <c r="C8" s="7"/>
      <c r="D8" s="7"/>
      <c r="E8" s="7"/>
      <c r="F8" s="8"/>
    </row>
    <row r="9" spans="2:7">
      <c r="B9" s="11" t="s">
        <v>0</v>
      </c>
      <c r="C9" s="11" t="s">
        <v>1</v>
      </c>
      <c r="D9" s="11" t="s">
        <v>2</v>
      </c>
      <c r="E9" s="11" t="s">
        <v>3</v>
      </c>
      <c r="F9" s="11" t="s">
        <v>4</v>
      </c>
    </row>
    <row r="10" spans="2:7">
      <c r="B10" s="14">
        <v>0.99999936689754587</v>
      </c>
      <c r="C10" s="14">
        <v>-9.4677996665144804E-4</v>
      </c>
      <c r="D10" s="14">
        <v>1.507292918171621E-4</v>
      </c>
      <c r="E10" s="14">
        <v>-209.8714790668279</v>
      </c>
      <c r="F10" s="15">
        <f>SQRT(B10*B10+C10*C10+D10*D10)</f>
        <v>0.99999982645354357</v>
      </c>
    </row>
    <row r="11" spans="2:7">
      <c r="B11" s="18"/>
      <c r="C11" s="18"/>
      <c r="D11" s="18"/>
      <c r="E11" s="18"/>
      <c r="F11" s="16"/>
    </row>
    <row r="12" spans="2:7">
      <c r="B12" s="2" t="s">
        <v>5</v>
      </c>
      <c r="C12" s="2" t="s">
        <v>6</v>
      </c>
      <c r="E12" s="2" t="s">
        <v>7</v>
      </c>
      <c r="F12" s="2"/>
    </row>
    <row r="13" spans="2:7">
      <c r="B13" s="2">
        <f>ABS(MIN(F18:F27))</f>
        <v>1.0928882123191208E-2</v>
      </c>
      <c r="C13" s="2">
        <f>ABS(MAX(F18:F27))</f>
        <v>3.2498448376827582E-12</v>
      </c>
      <c r="E13" s="2">
        <f>MAX(B13:C13)</f>
        <v>1.0928882123191208E-2</v>
      </c>
      <c r="F13" s="2"/>
    </row>
    <row r="14" spans="2:7">
      <c r="B14" s="2" t="s">
        <v>8</v>
      </c>
      <c r="C14" s="2" t="s">
        <v>9</v>
      </c>
      <c r="D14" s="2" t="s">
        <v>10</v>
      </c>
      <c r="E14" s="2"/>
      <c r="F14" s="2" t="s">
        <v>11</v>
      </c>
    </row>
    <row r="15" spans="2:7">
      <c r="B15" s="2">
        <f>AVERAGE(B18:B27)</f>
        <v>212.06130000000002</v>
      </c>
      <c r="C15" s="2">
        <f>AVERAGE(C18:C27)</f>
        <v>175.57920000000001</v>
      </c>
      <c r="D15" s="2">
        <f>AVERAGE(D18:D27)</f>
        <v>-236.07109999999997</v>
      </c>
      <c r="E15" s="2"/>
      <c r="F15" s="2">
        <f>SUM(G18:G27)</f>
        <v>3.3110837728948708E-4</v>
      </c>
    </row>
    <row r="16" spans="2:7">
      <c r="B16" s="2"/>
      <c r="C16" s="2"/>
      <c r="D16" s="2"/>
      <c r="E16" s="2"/>
      <c r="F16" s="2"/>
    </row>
    <row r="17" spans="1:10">
      <c r="B17" s="17" t="s">
        <v>12</v>
      </c>
      <c r="C17" s="17" t="s">
        <v>13</v>
      </c>
      <c r="D17" s="17" t="s">
        <v>14</v>
      </c>
      <c r="E17" s="21" t="s">
        <v>15</v>
      </c>
      <c r="F17" s="21" t="s">
        <v>16</v>
      </c>
      <c r="G17" s="21"/>
    </row>
    <row r="18" spans="1:10">
      <c r="A18" s="1">
        <v>1</v>
      </c>
      <c r="B18" s="22">
        <v>212.089</v>
      </c>
      <c r="C18" s="22">
        <v>205.52099999999999</v>
      </c>
      <c r="D18" s="22">
        <v>-244.06299999999999</v>
      </c>
      <c r="E18" s="21">
        <v>1.992</v>
      </c>
      <c r="F18" s="23">
        <f>B$10*B18+C$10*C18+D$10*D18+E$10-E18</f>
        <v>-5.9839495692513012E-3</v>
      </c>
      <c r="G18" s="23">
        <f t="shared" ref="G18:G27" si="0">F18*F18</f>
        <v>3.5807652447342834E-5</v>
      </c>
    </row>
    <row r="19" spans="1:10">
      <c r="A19" s="1">
        <v>2</v>
      </c>
      <c r="B19" s="22">
        <v>212.083</v>
      </c>
      <c r="C19" s="22">
        <v>205.88900000000001</v>
      </c>
      <c r="D19" s="22">
        <v>-233.93299999999999</v>
      </c>
      <c r="E19" s="21">
        <v>1.992</v>
      </c>
      <c r="F19" s="23">
        <f t="shared" ref="F19:F27" si="1">B$10*B19+C$10*C19+D$10*D19+E$10-E19</f>
        <v>-1.080547307226265E-2</v>
      </c>
      <c r="G19" s="23">
        <f t="shared" si="0"/>
        <v>1.1675824831539324E-4</v>
      </c>
    </row>
    <row r="20" spans="1:10">
      <c r="A20" s="1">
        <v>3</v>
      </c>
      <c r="B20" s="22">
        <v>212.083</v>
      </c>
      <c r="C20" s="22">
        <v>196.107</v>
      </c>
      <c r="D20" s="22">
        <v>-223.68899999999999</v>
      </c>
      <c r="E20" s="21">
        <v>1.992</v>
      </c>
      <c r="F20" s="23">
        <f t="shared" si="1"/>
        <v>-5.730766972078527E-10</v>
      </c>
      <c r="G20" s="23">
        <f t="shared" si="0"/>
        <v>3.2841690088266089E-19</v>
      </c>
      <c r="J20" s="4" t="s">
        <v>26</v>
      </c>
    </row>
    <row r="21" spans="1:10">
      <c r="A21" s="1">
        <v>4</v>
      </c>
      <c r="B21" s="22">
        <v>212.072</v>
      </c>
      <c r="C21" s="22">
        <v>186.452</v>
      </c>
      <c r="D21" s="22">
        <v>-246.72</v>
      </c>
      <c r="E21" s="21">
        <v>1.992</v>
      </c>
      <c r="F21" s="23">
        <f t="shared" si="1"/>
        <v>-5.3302793508107627E-3</v>
      </c>
      <c r="G21" s="23">
        <f t="shared" si="0"/>
        <v>2.8411877957679606E-5</v>
      </c>
      <c r="J21" s="5">
        <f>C13+B13</f>
        <v>1.0928882126441053E-2</v>
      </c>
    </row>
    <row r="22" spans="1:10">
      <c r="A22" s="1">
        <v>5</v>
      </c>
      <c r="B22" s="22">
        <v>212.06200000000001</v>
      </c>
      <c r="C22" s="22">
        <v>185.52199999999999</v>
      </c>
      <c r="D22" s="22">
        <v>-223.36099999999999</v>
      </c>
      <c r="E22" s="21">
        <v>1.992</v>
      </c>
      <c r="F22" s="23">
        <f t="shared" si="1"/>
        <v>-1.0928882123191208E-2</v>
      </c>
      <c r="G22" s="23">
        <f t="shared" si="0"/>
        <v>1.1944046446260837E-4</v>
      </c>
    </row>
    <row r="23" spans="1:10">
      <c r="A23" s="1">
        <v>6</v>
      </c>
      <c r="B23" s="22">
        <v>212.05199999999999</v>
      </c>
      <c r="C23" s="22">
        <v>168.79300000000001</v>
      </c>
      <c r="D23" s="22">
        <v>-224.114</v>
      </c>
      <c r="E23" s="21">
        <v>1.992</v>
      </c>
      <c r="F23" s="23">
        <f t="shared" si="1"/>
        <v>-5.2036928868046672E-3</v>
      </c>
      <c r="G23" s="23">
        <f t="shared" si="0"/>
        <v>2.7078419660181491E-5</v>
      </c>
    </row>
    <row r="24" spans="1:10">
      <c r="A24" s="1">
        <v>7</v>
      </c>
      <c r="B24" s="22">
        <v>212.05699999999999</v>
      </c>
      <c r="C24" s="22">
        <v>166.12200000000001</v>
      </c>
      <c r="D24" s="22">
        <v>-245.54900000000001</v>
      </c>
      <c r="E24" s="21">
        <v>1.992</v>
      </c>
      <c r="F24" s="23">
        <f t="shared" si="1"/>
        <v>-9.0572913149866707E-4</v>
      </c>
      <c r="G24" s="23">
        <f t="shared" si="0"/>
        <v>8.203452596453297E-7</v>
      </c>
    </row>
    <row r="25" spans="1:10">
      <c r="A25" s="1">
        <v>8</v>
      </c>
      <c r="B25" s="22">
        <v>212.04599999999999</v>
      </c>
      <c r="C25" s="22">
        <v>154.03100000000001</v>
      </c>
      <c r="D25" s="22">
        <v>-246.41399999999999</v>
      </c>
      <c r="E25" s="21">
        <v>1.992</v>
      </c>
      <c r="F25" s="23">
        <f t="shared" si="1"/>
        <v>-5.8858642800441174E-4</v>
      </c>
      <c r="G25" s="23">
        <f t="shared" si="0"/>
        <v>3.4643398323099256E-7</v>
      </c>
    </row>
    <row r="26" spans="1:10">
      <c r="A26" s="1">
        <v>9</v>
      </c>
      <c r="B26" s="22">
        <v>212.035</v>
      </c>
      <c r="C26" s="22">
        <v>146.55699999999999</v>
      </c>
      <c r="D26" s="22">
        <v>-226.851</v>
      </c>
      <c r="E26" s="21">
        <v>1.992</v>
      </c>
      <c r="F26" s="23">
        <f t="shared" si="1"/>
        <v>-1.5636288573075419E-3</v>
      </c>
      <c r="G26" s="23">
        <f t="shared" si="0"/>
        <v>2.4449352034048889E-6</v>
      </c>
    </row>
    <row r="27" spans="1:10">
      <c r="A27" s="1">
        <v>10</v>
      </c>
      <c r="B27" s="22">
        <v>212.03399999999999</v>
      </c>
      <c r="C27" s="22">
        <v>140.798</v>
      </c>
      <c r="D27" s="22">
        <v>-246.017</v>
      </c>
      <c r="E27" s="21">
        <v>1.992</v>
      </c>
      <c r="F27" s="23">
        <f t="shared" si="1"/>
        <v>-3.2498448376827582E-12</v>
      </c>
      <c r="G27" s="23">
        <f t="shared" si="0"/>
        <v>1.0561491469013273E-23</v>
      </c>
    </row>
  </sheetData>
  <scenarios current="2">
    <scenario name="Plan minimax" count="4" user="cpi" comment="Créé par cpi le 3/9/2005">
      <inputCells r="B10" val="0.999999366897546"/>
      <inputCells r="C10" val="-0.000946779966651773"/>
      <inputCells r="D10" val="0.000150729291817284"/>
      <inputCells r="E10" val="-209.864279066828"/>
    </scenario>
    <scenario name="minimax" count="4" user="cpi" comment="Créé par cpi le 3/9/2005">
      <inputCells r="B10" val="0.999999366897546"/>
      <inputCells r="C10" val="-0.000946779966651773"/>
      <inputCells r="D10" val="0.000150729291817284"/>
      <inputCells r="E10" val="-209.864279066828"/>
    </scenario>
    <scenario name="Plan moindres carrés" count="4" user="cpi" comment="Créé par cpi le 3/9/2005">
      <inputCells r="B10" val="0.99999946008299"/>
      <inputCells r="C10" val="-0.000838187489717387"/>
      <inputCells r="D10" val="0.000214098673118085"/>
      <inputCells r="E10" val="-209.864279501867"/>
    </scenario>
  </scenario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Moindres carrés</vt:lpstr>
      <vt:lpstr>Plan minimax</vt:lpstr>
    </vt:vector>
  </TitlesOfParts>
  <Company>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cpi</dc:creator>
  <cp:lastModifiedBy>BLACKP4</cp:lastModifiedBy>
  <dcterms:created xsi:type="dcterms:W3CDTF">2005-03-09T17:39:22Z</dcterms:created>
  <dcterms:modified xsi:type="dcterms:W3CDTF">2009-01-04T18:59:41Z</dcterms:modified>
</cp:coreProperties>
</file>