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gnere\Documents\Documents\inspection Lille\métiers de la mode\PNF\grille évaluation\"/>
    </mc:Choice>
  </mc:AlternateContent>
  <workbookProtection workbookAlgorithmName="SHA-512" workbookHashValue="XNr9E7b2m/q6PQkvFf9/3T1K9s1ZYEWS3fFLEsPDcta9P+GDRbqnyLsgyEXhVWQPuCFrO8Ne2B4epTRo8nHQQw==" workbookSaltValue="E+bpI+/Evgb/HAR5tbJTvg==" workbookSpinCount="100000" lockStructure="1"/>
  <bookViews>
    <workbookView xWindow="0" yWindow="0" windowWidth="19200" windowHeight="6930"/>
  </bookViews>
  <sheets>
    <sheet name="Consignes " sheetId="10" r:id="rId1"/>
    <sheet name="Synthèse" sheetId="1" r:id="rId2"/>
    <sheet name="E2 Préparation d'une production" sheetId="7" r:id="rId3"/>
    <sheet name="E31 Réalisation et contrôle d'u" sheetId="8" r:id="rId4"/>
    <sheet name="E32 implication dans un environ" sheetId="9" r:id="rId5"/>
  </sheets>
  <definedNames>
    <definedName name="ERREUR">INDIRECT(ADDRESS(17-1+MATCH('E2 Préparation d''une production'!XEY1048569,'E2 Préparation d''une production'!#REF!,0),2))</definedName>
    <definedName name="SAISIE" localSheetId="2">INDIRECT(_xludf.address(17-1+MATCH('E2 Préparation d''une production'!#REF!,'E2 Préparation d''une production'!#REF!,0),20))</definedName>
    <definedName name="_xlnm.Print_Area" localSheetId="2">'E2 Préparation d''une production'!$A$1:$M$58</definedName>
    <definedName name="_xlnm.Print_Area" localSheetId="3">'E31 Réalisation et contrôle d''u'!$A$1:$M$50</definedName>
    <definedName name="_xlnm.Print_Area" localSheetId="4">'E32 implication dans un environ'!$A$1:$M$51</definedName>
    <definedName name="_xlnm.Print_Area" localSheetId="1">Synthèse!$A$1:$J$33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9" l="1"/>
  <c r="D9" i="8"/>
  <c r="D9" i="7"/>
  <c r="F34" i="8" l="1"/>
  <c r="K32" i="8"/>
  <c r="K25" i="8"/>
  <c r="K26" i="8"/>
  <c r="K27" i="8"/>
  <c r="K28" i="8"/>
  <c r="K29" i="8"/>
  <c r="K30" i="8"/>
  <c r="K31" i="8"/>
  <c r="K19" i="8"/>
  <c r="K20" i="8"/>
  <c r="K21" i="8"/>
  <c r="K22" i="8"/>
  <c r="K23" i="8"/>
  <c r="K24" i="8"/>
  <c r="K18" i="8"/>
  <c r="N39" i="7"/>
  <c r="N40" i="7"/>
  <c r="N34" i="7"/>
  <c r="N35" i="7"/>
  <c r="N36" i="7"/>
  <c r="N37" i="7"/>
  <c r="N38" i="7"/>
  <c r="N29" i="7"/>
  <c r="N30" i="7"/>
  <c r="N31" i="7"/>
  <c r="N32" i="7"/>
  <c r="N33" i="7"/>
  <c r="N25" i="7"/>
  <c r="N26" i="7"/>
  <c r="N27" i="7"/>
  <c r="N28" i="7"/>
  <c r="N19" i="7"/>
  <c r="N20" i="7"/>
  <c r="N21" i="7"/>
  <c r="N22" i="7"/>
  <c r="N23" i="7"/>
  <c r="N24" i="7"/>
  <c r="N18" i="7"/>
  <c r="F35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N33" i="9"/>
  <c r="O33" i="9" s="1"/>
  <c r="N42" i="7" l="1"/>
  <c r="O33" i="7"/>
  <c r="N19" i="8"/>
  <c r="O19" i="8" s="1"/>
  <c r="N20" i="8"/>
  <c r="O20" i="8" s="1"/>
  <c r="N21" i="8"/>
  <c r="O21" i="8" s="1"/>
  <c r="N22" i="8"/>
  <c r="O22" i="8" s="1"/>
  <c r="N23" i="8"/>
  <c r="O23" i="8" s="1"/>
  <c r="N24" i="8"/>
  <c r="O24" i="8" s="1"/>
  <c r="N25" i="8"/>
  <c r="O25" i="8" s="1"/>
  <c r="N26" i="8"/>
  <c r="O26" i="8" s="1"/>
  <c r="N27" i="8"/>
  <c r="O27" i="8" s="1"/>
  <c r="N28" i="8"/>
  <c r="O28" i="8" s="1"/>
  <c r="N29" i="8"/>
  <c r="N30" i="8"/>
  <c r="O30" i="8" s="1"/>
  <c r="N31" i="8"/>
  <c r="O31" i="8" s="1"/>
  <c r="N32" i="8"/>
  <c r="O32" i="8" s="1"/>
  <c r="N18" i="8"/>
  <c r="P18" i="9"/>
  <c r="K18" i="9"/>
  <c r="N32" i="9"/>
  <c r="O32" i="9" s="1"/>
  <c r="N31" i="9"/>
  <c r="O31" i="9" s="1"/>
  <c r="N30" i="9"/>
  <c r="O30" i="9" s="1"/>
  <c r="N29" i="9"/>
  <c r="N28" i="9"/>
  <c r="O28" i="9" s="1"/>
  <c r="N27" i="9"/>
  <c r="O27" i="9" s="1"/>
  <c r="N26" i="9"/>
  <c r="O26" i="9" s="1"/>
  <c r="N25" i="9"/>
  <c r="N24" i="9"/>
  <c r="O24" i="9" s="1"/>
  <c r="N23" i="9"/>
  <c r="O23" i="9" s="1"/>
  <c r="N22" i="9"/>
  <c r="O22" i="9" s="1"/>
  <c r="N21" i="9"/>
  <c r="O21" i="9" s="1"/>
  <c r="N20" i="9"/>
  <c r="O20" i="9" s="1"/>
  <c r="N19" i="9"/>
  <c r="O19" i="9" s="1"/>
  <c r="N18" i="9"/>
  <c r="O18" i="9" s="1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18" i="9"/>
  <c r="K18" i="7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18" i="8"/>
  <c r="K32" i="7"/>
  <c r="K33" i="7"/>
  <c r="K34" i="7"/>
  <c r="K35" i="7"/>
  <c r="K36" i="7"/>
  <c r="K37" i="7"/>
  <c r="K38" i="7"/>
  <c r="K39" i="7"/>
  <c r="K40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F42" i="7"/>
  <c r="Q36" i="7"/>
  <c r="Q37" i="7"/>
  <c r="Q38" i="7"/>
  <c r="Q39" i="7"/>
  <c r="Q40" i="7"/>
  <c r="Q30" i="7"/>
  <c r="Q31" i="7"/>
  <c r="Q32" i="7"/>
  <c r="Q33" i="7"/>
  <c r="Q34" i="7"/>
  <c r="Q35" i="7"/>
  <c r="Q19" i="7"/>
  <c r="Q20" i="7"/>
  <c r="Q21" i="7"/>
  <c r="Q22" i="7"/>
  <c r="Q23" i="7"/>
  <c r="Q24" i="7"/>
  <c r="Q25" i="7"/>
  <c r="Q26" i="7"/>
  <c r="Q27" i="7"/>
  <c r="Q28" i="7"/>
  <c r="Q29" i="7"/>
  <c r="Q18" i="7"/>
  <c r="O34" i="7"/>
  <c r="O35" i="7"/>
  <c r="O36" i="7"/>
  <c r="O37" i="7"/>
  <c r="O38" i="7"/>
  <c r="O39" i="7"/>
  <c r="O40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19" i="7"/>
  <c r="M20" i="7"/>
  <c r="M21" i="7"/>
  <c r="M18" i="7"/>
  <c r="O29" i="8" l="1"/>
  <c r="N36" i="8"/>
  <c r="O18" i="8"/>
  <c r="O25" i="9"/>
  <c r="O35" i="9" s="1"/>
  <c r="O29" i="9"/>
  <c r="P35" i="9"/>
  <c r="G34" i="9" s="1"/>
  <c r="G35" i="9" s="1"/>
  <c r="O34" i="8" l="1"/>
  <c r="O36" i="8" s="1"/>
  <c r="N35" i="9"/>
  <c r="N37" i="9" s="1"/>
  <c r="L29" i="9"/>
  <c r="L25" i="9"/>
  <c r="L18" i="9"/>
  <c r="L29" i="8"/>
  <c r="L22" i="8"/>
  <c r="L18" i="8"/>
  <c r="L33" i="7"/>
  <c r="L22" i="7"/>
  <c r="L18" i="7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18" i="8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18" i="7"/>
  <c r="O41" i="7" s="1"/>
  <c r="D6" i="7"/>
  <c r="D7" i="9"/>
  <c r="D8" i="9"/>
  <c r="D10" i="9"/>
  <c r="D11" i="9"/>
  <c r="D7" i="8"/>
  <c r="D8" i="8"/>
  <c r="D10" i="8"/>
  <c r="D11" i="8"/>
  <c r="D6" i="9"/>
  <c r="D6" i="8"/>
  <c r="D7" i="7"/>
  <c r="D8" i="7"/>
  <c r="D10" i="7"/>
  <c r="D11" i="7"/>
  <c r="G38" i="9" l="1"/>
  <c r="G40" i="9" s="1"/>
  <c r="F18" i="1" s="1"/>
  <c r="G18" i="1" s="1"/>
  <c r="O42" i="7"/>
  <c r="P35" i="8"/>
  <c r="Q43" i="7"/>
  <c r="G41" i="7" s="1"/>
  <c r="G42" i="7" s="1"/>
  <c r="G33" i="8" l="1"/>
  <c r="G34" i="8" s="1"/>
  <c r="G45" i="7"/>
  <c r="G37" i="8" l="1"/>
  <c r="G39" i="8" s="1"/>
  <c r="F17" i="1" s="1"/>
  <c r="G17" i="1" s="1"/>
  <c r="G47" i="7"/>
  <c r="F16" i="1" s="1"/>
  <c r="G16" i="1" s="1" a="1"/>
  <c r="G16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<sst xmlns="http://schemas.openxmlformats.org/spreadsheetml/2006/main" count="186" uniqueCount="125">
  <si>
    <t>Académie :</t>
  </si>
  <si>
    <t xml:space="preserve">Sessions : </t>
  </si>
  <si>
    <t>Établissement :</t>
  </si>
  <si>
    <t>Nom du candidat :</t>
  </si>
  <si>
    <t>Prénom du candidat :</t>
  </si>
  <si>
    <t>ÉPREUVES</t>
  </si>
  <si>
    <t>UNITÉS</t>
  </si>
  <si>
    <t>COEF.</t>
  </si>
  <si>
    <t>Note sur 20</t>
  </si>
  <si>
    <t>Note coefficientée de l'épreuve</t>
  </si>
  <si>
    <t>Session :</t>
  </si>
  <si>
    <r>
      <rPr>
        <b/>
        <sz val="20"/>
        <rFont val="Calibri"/>
        <family val="2"/>
      </rPr>
      <t>É</t>
    </r>
    <r>
      <rPr>
        <b/>
        <sz val="20"/>
        <rFont val="Arial"/>
        <family val="2"/>
      </rPr>
      <t>valuation</t>
    </r>
  </si>
  <si>
    <t xml:space="preserve">Critères d'évaluation        </t>
  </si>
  <si>
    <t>Non 
évaluée</t>
  </si>
  <si>
    <t>/20</t>
  </si>
  <si>
    <t>Appréciation globale</t>
  </si>
  <si>
    <t>Noms des Correcteurs</t>
  </si>
  <si>
    <t>Signatures</t>
  </si>
  <si>
    <t>Date</t>
  </si>
  <si>
    <t>U2</t>
  </si>
  <si>
    <t>Préparation d’une production</t>
  </si>
  <si>
    <t>E2</t>
  </si>
  <si>
    <t>E31</t>
  </si>
  <si>
    <t>E32</t>
  </si>
  <si>
    <t>CP1- Rechercher une information, en local ou à distance, pour agir</t>
  </si>
  <si>
    <t>Les informations collectées relatives à l’environnement de travail et à la sécurité sont intégrées à l’action.</t>
  </si>
  <si>
    <t>Les éléments nécessaires à l’action sont distingués et pointés, conformément à la fiche de consignes au poste.</t>
  </si>
  <si>
    <t xml:space="preserve">Les données techniques sont recensées et décodées. </t>
  </si>
  <si>
    <t>CP2 - Appréhender les solutions constructives en adéquation avec les matières d’oeuvre, les matériels, les équipements et les fournitures</t>
  </si>
  <si>
    <t>Les solutions constructives choisies sont cohérentes pour effectuer la tâche suivante.</t>
  </si>
  <si>
    <t>Le placement réalisé, informatisé ou non, prenant en compte les caractéristiques matières, est efficient.</t>
  </si>
  <si>
    <t>Le matelassage est réalisé en prenant en compte les défauts matières.</t>
  </si>
  <si>
    <t>Les éléments travaillés au poste respectent les indications du cahier des charges telles que: dimensions, qualité, etc.</t>
  </si>
  <si>
    <t>La réaction des matières d’oeuvre est conforme aux caractéristiques données dans le cahier des charges.</t>
  </si>
  <si>
    <t>Les équipements sont adaptés au travail escompté sur les matières d’oeuvre.</t>
  </si>
  <si>
    <t>Le résultat d’une opération, ou d’un ensemble d’opérations, précédemment exécuté est jugé conforme aux indications du cahier des charges.</t>
  </si>
  <si>
    <t>Les résultats des actions, sortant des tolérances fixées, sont constatés.</t>
  </si>
  <si>
    <t>Les observations sont rapportées au responsable au fil des opérations.</t>
  </si>
  <si>
    <t>CP3 -Contribuer à l’adaptation de l’organisation de la production</t>
  </si>
  <si>
    <t>La mise en bûches à l’unité respecte la nomenclature des produits.</t>
  </si>
  <si>
    <t>Les flux prévisionnels de matière sont vérifiés et adaptés aux contraintes de la zone de travail.</t>
  </si>
  <si>
    <t>Les règles d’ergonomie générales sont respectées au poste.</t>
  </si>
  <si>
    <t>Des opérations de maintenance de premier niveau sont assurées au fil de l’eau.</t>
  </si>
  <si>
    <t>L’autocontrôle contribue à l’ajustement des gestes.</t>
  </si>
  <si>
    <t>Les matériels requis sont configurés pour les opérations.</t>
  </si>
  <si>
    <t>L’exécution des opérations consolide la détermination des temps alloués.</t>
  </si>
  <si>
    <t>Réalisation et contrôle d’un produit</t>
  </si>
  <si>
    <t>U31</t>
  </si>
  <si>
    <t>U32</t>
  </si>
  <si>
    <t xml:space="preserve">Compétences évaluées </t>
  </si>
  <si>
    <t>Note obtenue :</t>
  </si>
  <si>
    <t>Baccalauréat Professionnel - MÉTIERS DE LA COUTURE ET DE LA CONFECTION</t>
  </si>
  <si>
    <t>Note sur 20 proposée au jury :</t>
  </si>
  <si>
    <r>
      <rPr>
        <b/>
        <sz val="20"/>
        <rFont val="Calibri"/>
        <family val="2"/>
      </rPr>
      <t xml:space="preserve">SYNTHÈSE DES ÉVALUATIONS </t>
    </r>
    <r>
      <rPr>
        <b/>
        <sz val="20"/>
        <rFont val="Arial"/>
        <family val="2"/>
      </rPr>
      <t/>
    </r>
  </si>
  <si>
    <t>Implication dans un environnement éco-responsable en collectif de travail</t>
  </si>
  <si>
    <t xml:space="preserve">Identification candidat </t>
  </si>
  <si>
    <r>
      <t>FICHE D' ÉVALUATION</t>
    </r>
    <r>
      <rPr>
        <b/>
        <sz val="20"/>
        <rFont val="Calibri"/>
        <family val="2"/>
      </rPr>
      <t xml:space="preserve"> </t>
    </r>
    <r>
      <rPr>
        <b/>
        <sz val="20"/>
        <rFont val="Arial"/>
        <family val="2"/>
      </rPr>
      <t xml:space="preserve">- ÉPREUVE E2 - PRÉPARATION D'UN PRODUIT </t>
    </r>
  </si>
  <si>
    <t>Identification du candidat</t>
  </si>
  <si>
    <t>Les accès aux informations, en local ou à distance, sont vérifiés et opérants.</t>
  </si>
  <si>
    <t>Les adaptations de patron ou patronnage sont anticipées.</t>
  </si>
  <si>
    <t>Chaque procédé retenu est compatible avec les matières d’œuvre.</t>
  </si>
  <si>
    <t>Les ajustements des patrons et/ou des patronnages sont validés par la hiérarchie.</t>
  </si>
  <si>
    <t>non acquis</t>
  </si>
  <si>
    <t xml:space="preserve">en cours d'acquisition </t>
  </si>
  <si>
    <t>partiellement acquis</t>
  </si>
  <si>
    <t xml:space="preserve">totalement acquis </t>
  </si>
  <si>
    <t>Poids de la compétence- sur la note finale.</t>
  </si>
  <si>
    <t>Poids du critère d'évaluation.</t>
  </si>
  <si>
    <t>Prénom, nom et qualité  des membres de la commission :</t>
  </si>
  <si>
    <t>Commentaire à destination du jury.</t>
  </si>
  <si>
    <r>
      <t>FICHE D' ÉVALUATION</t>
    </r>
    <r>
      <rPr>
        <b/>
        <sz val="20"/>
        <rFont val="Calibri"/>
        <family val="2"/>
      </rPr>
      <t xml:space="preserve"> </t>
    </r>
    <r>
      <rPr>
        <b/>
        <sz val="20"/>
        <rFont val="Arial"/>
        <family val="2"/>
      </rPr>
      <t>- ÉPREUVE E31 - RÉALISATION ET CONTRÔLE D'UN PRODUIT</t>
    </r>
  </si>
  <si>
    <t>CP4- Appliquer les réglages et les méthodes pour produire</t>
  </si>
  <si>
    <t>Le poste de travail et ses aménagements permettent de respecter les règles d’ergonomie et la productivité, conformément à la fiche de consigne au poste.</t>
  </si>
  <si>
    <t>Les essais et les résultats des tests valident les configurations, réglages du poste de travail et des équipements, requis par le cahier des charges et fiche de consigne au poste.</t>
  </si>
  <si>
    <t>Les opérations réalisées valident les méthodes de production définies.</t>
  </si>
  <si>
    <t>CP5 - Réaliser les opérations de production en préparation, fabrication et finition</t>
  </si>
  <si>
    <t>Les gestes au quotidien pour réduire l’impact environnemental sont adaptés à la situation.</t>
  </si>
  <si>
    <t>CP6 -Consigner les données de production</t>
  </si>
  <si>
    <t>Les données recueillies au fil de l’eau permettent la proposition de compléments ou de modifications au process et au dossier technique.</t>
  </si>
  <si>
    <t>Une alerte est réalisée auprès de la hiérarchie lorsque les tolérances risquent d’être dépassées.</t>
  </si>
  <si>
    <t>Les écarts de temps imparti ou les anomalies de production sont repérés et notifiés.</t>
  </si>
  <si>
    <t xml:space="preserve"> Les résultats des opérations en cours de production sont consignés.</t>
  </si>
  <si>
    <t xml:space="preserve"> Les opérations de finition conduisent à un résultat conforme au cahier des charges.</t>
  </si>
  <si>
    <t xml:space="preserve"> Les opérations de repassage conduisent à un résultat conforme au cahier des charges.</t>
  </si>
  <si>
    <t xml:space="preserve"> Les opérations de montage conduisent à un résultat conforme au cahier des charges.</t>
  </si>
  <si>
    <t>Les opérations de préparation conduisent à un résultat conforme au cahier des charges.</t>
  </si>
  <si>
    <t>La mise en paquet respecte la nomenclature des produits.</t>
  </si>
  <si>
    <t>La réalisation est assurée en adaptant les gestes et les rythmes pour respecter les délais et le grade qualité.</t>
  </si>
  <si>
    <t>Le patron ou le patronnage est exploitable pour les opérations de production.</t>
  </si>
  <si>
    <t>CP7- Formuler des propositions et communiquer sous forme écrite et orale</t>
  </si>
  <si>
    <t>CP8 - Partager les expériences favorisant le développement professionnel et personnel</t>
  </si>
  <si>
    <t>CP9 -Accroître son expertise en se professionnalisant</t>
  </si>
  <si>
    <r>
      <t>FICHE D' ÉVALUATION</t>
    </r>
    <r>
      <rPr>
        <b/>
        <sz val="20"/>
        <rFont val="Calibri"/>
        <family val="2"/>
      </rPr>
      <t xml:space="preserve"> </t>
    </r>
    <r>
      <rPr>
        <b/>
        <sz val="20"/>
        <rFont val="Arial"/>
        <family val="2"/>
      </rPr>
      <t xml:space="preserve">- ÉPREUVE E32 - IMPLICATION DANS  UN ENVIRONNEMENT ÉCO-RESPONSABLE EN COLLECTIF DE TRAVAIL </t>
    </r>
  </si>
  <si>
    <t>Les communications sont bienveillantes et adaptées au contexte professionnel.</t>
  </si>
  <si>
    <t>La parole portée respecte et restitue l’état du consensus.</t>
  </si>
  <si>
    <t>Les propositions s’argumentent à partir d’indicateurs de suivi d’activité.</t>
  </si>
  <si>
    <t>Les échanges avec les pairs produisent une argumentation formalisée.</t>
  </si>
  <si>
    <t>Les analyses s’appuient sur des indicateurs explicites, construits, partagés au sein de l’équipe.</t>
  </si>
  <si>
    <t>Les signalements sont pertinents et communiqués.</t>
  </si>
  <si>
    <t>Les communications respectent les protocoles en vigueur dans l’entreprise.</t>
  </si>
  <si>
    <t>L’accompagnement entre pairs et l’entraide sont constatés et donnent lieu à des propositions d’amélioration.</t>
  </si>
  <si>
    <t>Les échanges et partages d’expérience entre pairs favorisent l’acculturation à l’entreprise.</t>
  </si>
  <si>
    <t>Le vocabulaire et les postures professionnelles, propres à l’entreprise, sont adoptés.</t>
  </si>
  <si>
    <t>Les démarches liées aux labellisations imposent des évolutions de pratiques.</t>
  </si>
  <si>
    <t>La participation à l’intégration d’un nouveau personnel dans l’entreprise est effective.</t>
  </si>
  <si>
    <t>Les techniques et méthodes standardisées et propres à l’entreprise sont assimilées.</t>
  </si>
  <si>
    <t>Les évolutions des modes de production sont surveillées.</t>
  </si>
  <si>
    <t xml:space="preserve"> Les évolutions des caractéristiques et contraintes des matériaux sont prises en compte.</t>
  </si>
  <si>
    <t>La démarche RSE est assimilée et a été investie.</t>
  </si>
  <si>
    <t>X</t>
  </si>
  <si>
    <t xml:space="preserve">La note est valide si et seulement si le ou la candidat(e) a été positionné(e) sur les 3 compétences de l'épreuve et 60 % au minimum des critères d'évaluation.
Une compétence peut être évaluée au travers d'activités menées en entreprises et/ou en centre de formation. </t>
  </si>
  <si>
    <t>Grilles nationales d'évaluation des épreuves E2-E31-E32</t>
  </si>
  <si>
    <t>Consignes</t>
  </si>
  <si>
    <t xml:space="preserve">1 - Compléter sur la feuille synthèse  les données d'identification du candidat. </t>
  </si>
  <si>
    <t>Dans chaque onglet du présent fichier, la commission d'examen :</t>
  </si>
  <si>
    <t>La note est valide si et seulement si le ou la candidat(e) a été positionné(e) sur les 3 compétences de l'épreuve et 60 % au minimum des critères d'évaluation.</t>
  </si>
  <si>
    <t xml:space="preserve">Une compétence peut être évaluée au travers d'activités menées en entreprises et/ou en centre de formation. </t>
  </si>
  <si>
    <t>3 - Complète la zone "commentaires" destinés à éclairer le jury final sur la note obtenue.</t>
  </si>
  <si>
    <t xml:space="preserve">4 - Complète la date et l'identité de ses membres. </t>
  </si>
  <si>
    <r>
      <rPr>
        <i/>
        <sz val="14"/>
        <color theme="1"/>
        <rFont val="Calibri"/>
        <family val="2"/>
        <scheme val="minor"/>
      </rPr>
      <t xml:space="preserve">Toute ligne non complétée ou contenant une double saisie  renvoie  à un message d'erreur: </t>
    </r>
    <r>
      <rPr>
        <b/>
        <sz val="14"/>
        <color rgb="FFFF0000"/>
        <rFont val="Calibri"/>
        <family val="2"/>
        <scheme val="minor"/>
      </rPr>
      <t>"SAISIE MULTIPLE", "SAISIE INCOMPLETE"</t>
    </r>
  </si>
  <si>
    <t>Numéro de candidat</t>
  </si>
  <si>
    <t>Numéro de candidat:</t>
  </si>
  <si>
    <r>
      <t>2 - Positionne le candidat à un  niveau de maîtrise de la compétence pour chaque critère  (par un  "</t>
    </r>
    <r>
      <rPr>
        <b/>
        <sz val="14"/>
        <color theme="4"/>
        <rFont val="Calibri"/>
        <family val="2"/>
        <scheme val="minor"/>
      </rPr>
      <t>X</t>
    </r>
    <r>
      <rPr>
        <b/>
        <sz val="14"/>
        <color theme="1"/>
        <rFont val="Calibri"/>
        <family val="2"/>
        <scheme val="minor"/>
      </rPr>
      <t>" sur 1 des 4 niveaux).</t>
    </r>
  </si>
  <si>
    <r>
      <t>Si le candidat ne peut être positionné sur un des critères d'évaluation , la colonne "non évalué" est complétée par un "</t>
    </r>
    <r>
      <rPr>
        <b/>
        <i/>
        <sz val="14"/>
        <color rgb="FFFF0000"/>
        <rFont val="Calibri"/>
        <family val="2"/>
        <scheme val="minor"/>
      </rPr>
      <t>X</t>
    </r>
    <r>
      <rPr>
        <i/>
        <sz val="14"/>
        <color theme="1"/>
        <rFont val="Calibri"/>
        <family val="2"/>
        <scheme val="minor"/>
      </rPr>
      <t>".</t>
    </r>
  </si>
  <si>
    <t>Point d'attention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</si>
</sst>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2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4"/>
      <color theme="1"/>
      <name val="Arial"/>
      <family val="2"/>
    </font>
    <font>
      <b/>
      <sz val="24"/>
      <color rgb="FF002060"/>
      <name val="Arial"/>
      <family val="2"/>
    </font>
    <font>
      <b/>
      <sz val="24"/>
      <color rgb="FF00B050"/>
      <name val="Arial"/>
      <family val="2"/>
    </font>
    <font>
      <sz val="12"/>
      <color theme="1"/>
      <name val="Calibri"/>
      <family val="2"/>
    </font>
    <font>
      <b/>
      <sz val="28"/>
      <color rgb="FF002060"/>
      <name val="Arial"/>
      <family val="2"/>
    </font>
    <font>
      <b/>
      <sz val="14"/>
      <color theme="0"/>
      <name val="Arial"/>
      <family val="2"/>
    </font>
    <font>
      <b/>
      <sz val="24"/>
      <color rgb="FFFF0000"/>
      <name val="Arial"/>
      <family val="2"/>
    </font>
    <font>
      <b/>
      <sz val="24"/>
      <color theme="0" tint="-4.9989318521683403E-2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0066FF"/>
      <name val="Arial"/>
      <family val="2"/>
    </font>
    <font>
      <sz val="14"/>
      <color rgb="FF000000"/>
      <name val="Arial"/>
      <family val="2"/>
    </font>
    <font>
      <sz val="2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B6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AEBFE"/>
        <bgColor indexed="64"/>
      </patternFill>
    </fill>
    <fill>
      <patternFill patternType="solid">
        <fgColor rgb="FFCFE8F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" fillId="0" borderId="0"/>
    <xf numFmtId="0" fontId="1" fillId="0" borderId="0"/>
  </cellStyleXfs>
  <cellXfs count="245">
    <xf numFmtId="0" fontId="0" fillId="0" borderId="0" xfId="0"/>
    <xf numFmtId="0" fontId="0" fillId="4" borderId="0" xfId="0" applyFill="1"/>
    <xf numFmtId="0" fontId="17" fillId="5" borderId="1" xfId="0" applyFont="1" applyFill="1" applyBorder="1" applyAlignment="1">
      <alignment horizontal="left" vertical="center" wrapText="1" indent="1"/>
    </xf>
    <xf numFmtId="0" fontId="0" fillId="4" borderId="0" xfId="0" applyFill="1" applyProtection="1">
      <protection hidden="1"/>
    </xf>
    <xf numFmtId="0" fontId="4" fillId="4" borderId="0" xfId="0" applyFont="1" applyFill="1" applyProtection="1">
      <protection hidden="1"/>
    </xf>
    <xf numFmtId="0" fontId="1" fillId="4" borderId="0" xfId="3" applyFill="1" applyProtection="1">
      <protection hidden="1"/>
    </xf>
    <xf numFmtId="0" fontId="8" fillId="4" borderId="0" xfId="3" applyFont="1" applyFill="1" applyAlignment="1" applyProtection="1">
      <alignment horizontal="center" vertical="center"/>
      <protection hidden="1"/>
    </xf>
    <xf numFmtId="0" fontId="18" fillId="4" borderId="0" xfId="0" applyFont="1" applyFill="1" applyAlignment="1" applyProtection="1">
      <alignment vertical="center" wrapText="1"/>
      <protection hidden="1"/>
    </xf>
    <xf numFmtId="0" fontId="2" fillId="4" borderId="0" xfId="3" applyFont="1" applyFill="1" applyAlignment="1" applyProtection="1">
      <alignment horizontal="right" vertical="center"/>
      <protection hidden="1"/>
    </xf>
    <xf numFmtId="164" fontId="10" fillId="4" borderId="0" xfId="3" applyNumberFormat="1" applyFont="1" applyFill="1" applyAlignment="1" applyProtection="1">
      <alignment horizontal="center" vertical="center"/>
      <protection hidden="1"/>
    </xf>
    <xf numFmtId="164" fontId="1" fillId="4" borderId="0" xfId="3" applyNumberFormat="1" applyFill="1" applyAlignment="1" applyProtection="1">
      <alignment horizontal="center" vertical="center"/>
      <protection hidden="1"/>
    </xf>
    <xf numFmtId="0" fontId="5" fillId="4" borderId="0" xfId="3" applyFont="1" applyFill="1" applyAlignment="1" applyProtection="1">
      <alignment horizontal="right" vertical="center"/>
      <protection hidden="1"/>
    </xf>
    <xf numFmtId="164" fontId="1" fillId="4" borderId="0" xfId="3" applyNumberFormat="1" applyFill="1" applyAlignment="1" applyProtection="1">
      <alignment horizontal="right" vertical="center"/>
      <protection hidden="1"/>
    </xf>
    <xf numFmtId="0" fontId="1" fillId="4" borderId="0" xfId="3" applyFill="1" applyAlignment="1" applyProtection="1">
      <alignment horizontal="left" vertical="center"/>
      <protection hidden="1"/>
    </xf>
    <xf numFmtId="0" fontId="12" fillId="4" borderId="0" xfId="3" applyFont="1" applyFill="1" applyAlignment="1" applyProtection="1">
      <alignment vertical="top" wrapText="1"/>
      <protection hidden="1"/>
    </xf>
    <xf numFmtId="0" fontId="1" fillId="6" borderId="2" xfId="3" applyFill="1" applyBorder="1" applyAlignment="1" applyProtection="1">
      <alignment horizontal="center" vertical="center"/>
      <protection locked="0"/>
    </xf>
    <xf numFmtId="0" fontId="1" fillId="4" borderId="0" xfId="3" applyFill="1" applyAlignment="1" applyProtection="1">
      <alignment horizontal="center" vertical="center"/>
      <protection hidden="1"/>
    </xf>
    <xf numFmtId="0" fontId="1" fillId="6" borderId="3" xfId="3" applyFill="1" applyBorder="1" applyAlignment="1" applyProtection="1">
      <alignment horizontal="center" vertical="center"/>
      <protection locked="0"/>
    </xf>
    <xf numFmtId="0" fontId="19" fillId="6" borderId="2" xfId="0" applyFont="1" applyFill="1" applyBorder="1" applyProtection="1">
      <protection locked="0"/>
    </xf>
    <xf numFmtId="0" fontId="19" fillId="4" borderId="0" xfId="0" applyFont="1" applyFill="1" applyProtection="1">
      <protection hidden="1"/>
    </xf>
    <xf numFmtId="0" fontId="19" fillId="6" borderId="4" xfId="0" applyFont="1" applyFill="1" applyBorder="1" applyProtection="1">
      <protection locked="0"/>
    </xf>
    <xf numFmtId="0" fontId="17" fillId="8" borderId="1" xfId="0" applyFont="1" applyFill="1" applyBorder="1" applyAlignment="1">
      <alignment horizontal="left" vertical="center" wrapText="1" indent="1"/>
    </xf>
    <xf numFmtId="0" fontId="2" fillId="0" borderId="0" xfId="3" applyFont="1" applyAlignment="1" applyProtection="1">
      <alignment vertical="center" wrapText="1"/>
      <protection hidden="1"/>
    </xf>
    <xf numFmtId="9" fontId="3" fillId="4" borderId="7" xfId="3" applyNumberFormat="1" applyFont="1" applyFill="1" applyBorder="1" applyAlignment="1" applyProtection="1">
      <alignment horizontal="center" vertical="center"/>
      <protection hidden="1"/>
    </xf>
    <xf numFmtId="0" fontId="20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 applyProtection="1">
      <alignment horizontal="center" vertical="center"/>
      <protection hidden="1"/>
    </xf>
    <xf numFmtId="164" fontId="21" fillId="5" borderId="1" xfId="0" applyNumberFormat="1" applyFont="1" applyFill="1" applyBorder="1" applyAlignment="1" applyProtection="1">
      <alignment horizontal="center" vertical="center"/>
      <protection hidden="1"/>
    </xf>
    <xf numFmtId="0" fontId="20" fillId="8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5" fillId="6" borderId="8" xfId="3" applyFont="1" applyFill="1" applyBorder="1" applyAlignment="1">
      <alignment horizontal="right" vertical="center" wrapText="1"/>
    </xf>
    <xf numFmtId="0" fontId="5" fillId="6" borderId="9" xfId="3" applyFont="1" applyFill="1" applyBorder="1" applyAlignment="1">
      <alignment horizontal="right" vertical="center" wrapText="1"/>
    </xf>
    <xf numFmtId="0" fontId="5" fillId="6" borderId="10" xfId="3" applyFont="1" applyFill="1" applyBorder="1" applyAlignment="1">
      <alignment horizontal="right" vertical="center" wrapText="1"/>
    </xf>
    <xf numFmtId="0" fontId="2" fillId="0" borderId="1" xfId="3" applyFont="1" applyBorder="1" applyAlignment="1" applyProtection="1">
      <alignment horizontal="right" vertical="center"/>
      <protection hidden="1"/>
    </xf>
    <xf numFmtId="0" fontId="2" fillId="0" borderId="7" xfId="3" applyFont="1" applyBorder="1" applyAlignment="1" applyProtection="1">
      <alignment horizontal="center" vertical="center"/>
      <protection hidden="1"/>
    </xf>
    <xf numFmtId="0" fontId="9" fillId="11" borderId="11" xfId="4" applyFont="1" applyFill="1" applyBorder="1" applyAlignment="1" applyProtection="1">
      <alignment horizontal="center" vertical="center" wrapText="1"/>
      <protection hidden="1"/>
    </xf>
    <xf numFmtId="0" fontId="17" fillId="10" borderId="1" xfId="0" applyFont="1" applyFill="1" applyBorder="1" applyAlignment="1">
      <alignment horizontal="left" vertical="center" wrapText="1"/>
    </xf>
    <xf numFmtId="0" fontId="9" fillId="12" borderId="5" xfId="3" applyFont="1" applyFill="1" applyBorder="1" applyAlignment="1" applyProtection="1">
      <alignment horizontal="center" vertical="center"/>
      <protection hidden="1"/>
    </xf>
    <xf numFmtId="0" fontId="9" fillId="13" borderId="5" xfId="3" applyFont="1" applyFill="1" applyBorder="1" applyAlignment="1" applyProtection="1">
      <alignment horizontal="center" vertical="center"/>
      <protection hidden="1"/>
    </xf>
    <xf numFmtId="0" fontId="9" fillId="14" borderId="5" xfId="3" applyFont="1" applyFill="1" applyBorder="1" applyAlignment="1" applyProtection="1">
      <alignment horizontal="center" vertical="center"/>
      <protection hidden="1"/>
    </xf>
    <xf numFmtId="0" fontId="9" fillId="15" borderId="7" xfId="3" applyFont="1" applyFill="1" applyBorder="1" applyAlignment="1" applyProtection="1">
      <alignment horizontal="center" vertical="center"/>
      <protection hidden="1"/>
    </xf>
    <xf numFmtId="0" fontId="9" fillId="16" borderId="6" xfId="4" applyFont="1" applyFill="1" applyBorder="1" applyAlignment="1" applyProtection="1">
      <alignment horizontal="center" vertical="center" wrapText="1"/>
      <protection hidden="1"/>
    </xf>
    <xf numFmtId="0" fontId="9" fillId="17" borderId="6" xfId="4" applyFont="1" applyFill="1" applyBorder="1" applyAlignment="1" applyProtection="1">
      <alignment horizontal="center" vertical="center" wrapText="1"/>
      <protection hidden="1"/>
    </xf>
    <xf numFmtId="0" fontId="9" fillId="17" borderId="4" xfId="4" applyFont="1" applyFill="1" applyBorder="1" applyAlignment="1" applyProtection="1">
      <alignment horizontal="center" vertical="center" wrapText="1"/>
      <protection hidden="1"/>
    </xf>
    <xf numFmtId="0" fontId="2" fillId="6" borderId="13" xfId="3" applyFont="1" applyFill="1" applyBorder="1" applyAlignment="1" applyProtection="1">
      <alignment horizontal="left" vertical="center" wrapText="1"/>
      <protection locked="0"/>
    </xf>
    <xf numFmtId="0" fontId="2" fillId="6" borderId="14" xfId="3" applyFont="1" applyFill="1" applyBorder="1" applyAlignment="1" applyProtection="1">
      <alignment horizontal="left" vertical="center" wrapText="1"/>
      <protection locked="0"/>
    </xf>
    <xf numFmtId="0" fontId="2" fillId="6" borderId="15" xfId="3" applyFont="1" applyFill="1" applyBorder="1" applyAlignment="1" applyProtection="1">
      <alignment horizontal="left" vertical="center" wrapText="1"/>
      <protection locked="0"/>
    </xf>
    <xf numFmtId="14" fontId="13" fillId="4" borderId="0" xfId="3" applyNumberFormat="1" applyFont="1" applyFill="1" applyAlignment="1" applyProtection="1">
      <alignment horizontal="center" vertical="center"/>
      <protection hidden="1"/>
    </xf>
    <xf numFmtId="0" fontId="0" fillId="4" borderId="16" xfId="0" applyFill="1" applyBorder="1"/>
    <xf numFmtId="0" fontId="0" fillId="4" borderId="13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20" fillId="5" borderId="1" xfId="0" applyFont="1" applyFill="1" applyBorder="1" applyAlignment="1" applyProtection="1">
      <alignment horizontal="center" vertical="center"/>
      <protection hidden="1"/>
    </xf>
    <xf numFmtId="0" fontId="20" fillId="8" borderId="1" xfId="0" applyFont="1" applyFill="1" applyBorder="1" applyAlignment="1" applyProtection="1">
      <alignment horizontal="center" vertical="center"/>
      <protection hidden="1"/>
    </xf>
    <xf numFmtId="0" fontId="21" fillId="8" borderId="1" xfId="0" applyFont="1" applyFill="1" applyBorder="1" applyAlignment="1" applyProtection="1">
      <alignment horizontal="center" vertical="center"/>
      <protection hidden="1"/>
    </xf>
    <xf numFmtId="0" fontId="20" fillId="10" borderId="1" xfId="0" applyFont="1" applyFill="1" applyBorder="1" applyAlignment="1" applyProtection="1">
      <alignment horizontal="center" vertical="center"/>
      <protection hidden="1"/>
    </xf>
    <xf numFmtId="0" fontId="21" fillId="10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9" fontId="3" fillId="4" borderId="0" xfId="3" applyNumberFormat="1" applyFont="1" applyFill="1" applyAlignment="1" applyProtection="1">
      <alignment horizontal="center" vertical="center"/>
      <protection hidden="1"/>
    </xf>
    <xf numFmtId="10" fontId="24" fillId="6" borderId="21" xfId="3" applyNumberFormat="1" applyFont="1" applyFill="1" applyBorder="1" applyAlignment="1" applyProtection="1">
      <alignment vertical="center"/>
      <protection hidden="1"/>
    </xf>
    <xf numFmtId="10" fontId="24" fillId="6" borderId="20" xfId="3" applyNumberFormat="1" applyFont="1" applyFill="1" applyBorder="1" applyAlignment="1" applyProtection="1">
      <alignment vertical="center"/>
      <protection hidden="1"/>
    </xf>
    <xf numFmtId="10" fontId="24" fillId="6" borderId="31" xfId="3" applyNumberFormat="1" applyFont="1" applyFill="1" applyBorder="1" applyAlignment="1" applyProtection="1">
      <alignment vertical="center"/>
      <protection hidden="1"/>
    </xf>
    <xf numFmtId="10" fontId="24" fillId="6" borderId="19" xfId="3" applyNumberFormat="1" applyFont="1" applyFill="1" applyBorder="1" applyAlignment="1" applyProtection="1">
      <alignment vertical="center"/>
      <protection hidden="1"/>
    </xf>
    <xf numFmtId="0" fontId="2" fillId="12" borderId="5" xfId="3" applyFont="1" applyFill="1" applyBorder="1" applyAlignment="1" applyProtection="1">
      <alignment horizontal="center" vertical="center"/>
      <protection hidden="1"/>
    </xf>
    <xf numFmtId="0" fontId="2" fillId="13" borderId="5" xfId="3" applyFont="1" applyFill="1" applyBorder="1" applyAlignment="1" applyProtection="1">
      <alignment horizontal="center" vertical="center"/>
      <protection hidden="1"/>
    </xf>
    <xf numFmtId="0" fontId="2" fillId="14" borderId="5" xfId="3" applyFont="1" applyFill="1" applyBorder="1" applyAlignment="1" applyProtection="1">
      <alignment horizontal="center" vertical="center"/>
      <protection hidden="1"/>
    </xf>
    <xf numFmtId="0" fontId="2" fillId="15" borderId="7" xfId="3" applyFont="1" applyFill="1" applyBorder="1" applyAlignment="1" applyProtection="1">
      <alignment horizontal="center" vertical="center"/>
      <protection hidden="1"/>
    </xf>
    <xf numFmtId="0" fontId="2" fillId="16" borderId="6" xfId="4" applyFont="1" applyFill="1" applyBorder="1" applyAlignment="1" applyProtection="1">
      <alignment horizontal="center" vertical="center" wrapText="1"/>
      <protection hidden="1"/>
    </xf>
    <xf numFmtId="0" fontId="2" fillId="17" borderId="6" xfId="4" applyFont="1" applyFill="1" applyBorder="1" applyAlignment="1" applyProtection="1">
      <alignment horizontal="center" vertical="center" wrapText="1"/>
      <protection hidden="1"/>
    </xf>
    <xf numFmtId="0" fontId="2" fillId="17" borderId="4" xfId="4" applyFont="1" applyFill="1" applyBorder="1" applyAlignment="1" applyProtection="1">
      <alignment horizontal="center" vertical="center" wrapText="1"/>
      <protection hidden="1"/>
    </xf>
    <xf numFmtId="0" fontId="30" fillId="0" borderId="5" xfId="0" applyFont="1" applyBorder="1" applyAlignment="1">
      <alignment horizontal="left" vertical="center" wrapText="1"/>
    </xf>
    <xf numFmtId="0" fontId="31" fillId="9" borderId="5" xfId="3" applyFont="1" applyFill="1" applyBorder="1" applyAlignment="1" applyProtection="1">
      <alignment horizontal="center" vertical="center"/>
      <protection locked="0"/>
    </xf>
    <xf numFmtId="0" fontId="32" fillId="7" borderId="5" xfId="3" applyFont="1" applyFill="1" applyBorder="1" applyAlignment="1" applyProtection="1">
      <alignment horizontal="center" vertical="center"/>
      <protection locked="0"/>
    </xf>
    <xf numFmtId="0" fontId="32" fillId="7" borderId="7" xfId="3" applyFont="1" applyFill="1" applyBorder="1" applyAlignment="1" applyProtection="1">
      <alignment horizontal="center" vertical="center"/>
      <protection hidden="1"/>
    </xf>
    <xf numFmtId="0" fontId="30" fillId="0" borderId="1" xfId="0" applyFont="1" applyBorder="1" applyAlignment="1">
      <alignment horizontal="left" vertical="center" wrapText="1"/>
    </xf>
    <xf numFmtId="0" fontId="31" fillId="9" borderId="1" xfId="3" applyFont="1" applyFill="1" applyBorder="1" applyAlignment="1" applyProtection="1">
      <alignment horizontal="center" vertical="center"/>
      <protection locked="0"/>
    </xf>
    <xf numFmtId="0" fontId="32" fillId="7" borderId="2" xfId="3" applyFont="1" applyFill="1" applyBorder="1" applyAlignment="1" applyProtection="1">
      <alignment horizontal="center" vertical="center"/>
      <protection hidden="1"/>
    </xf>
    <xf numFmtId="0" fontId="30" fillId="0" borderId="6" xfId="0" applyFont="1" applyBorder="1" applyAlignment="1">
      <alignment horizontal="left" vertical="center" wrapText="1"/>
    </xf>
    <xf numFmtId="0" fontId="31" fillId="9" borderId="6" xfId="3" applyFont="1" applyFill="1" applyBorder="1" applyAlignment="1" applyProtection="1">
      <alignment horizontal="center" vertical="center"/>
      <protection locked="0"/>
    </xf>
    <xf numFmtId="0" fontId="32" fillId="7" borderId="4" xfId="3" applyFont="1" applyFill="1" applyBorder="1" applyAlignment="1" applyProtection="1">
      <alignment horizontal="center" vertical="center"/>
      <protection hidden="1"/>
    </xf>
    <xf numFmtId="0" fontId="33" fillId="6" borderId="5" xfId="3" applyFont="1" applyFill="1" applyBorder="1" applyAlignment="1">
      <alignment vertical="center" wrapText="1"/>
    </xf>
    <xf numFmtId="0" fontId="33" fillId="6" borderId="1" xfId="3" applyFont="1" applyFill="1" applyBorder="1" applyAlignment="1">
      <alignment vertical="center" wrapText="1"/>
    </xf>
    <xf numFmtId="0" fontId="33" fillId="6" borderId="6" xfId="3" applyFont="1" applyFill="1" applyBorder="1" applyAlignment="1">
      <alignment vertical="center" wrapText="1"/>
    </xf>
    <xf numFmtId="9" fontId="5" fillId="4" borderId="7" xfId="3" applyNumberFormat="1" applyFont="1" applyFill="1" applyBorder="1" applyAlignment="1" applyProtection="1">
      <alignment horizontal="center" vertical="center"/>
      <protection hidden="1"/>
    </xf>
    <xf numFmtId="0" fontId="32" fillId="7" borderId="1" xfId="3" applyFont="1" applyFill="1" applyBorder="1" applyAlignment="1" applyProtection="1">
      <alignment horizontal="center" vertical="center"/>
      <protection locked="0"/>
    </xf>
    <xf numFmtId="0" fontId="32" fillId="7" borderId="6" xfId="3" applyFont="1" applyFill="1" applyBorder="1" applyAlignment="1" applyProtection="1">
      <alignment horizontal="center" vertical="center"/>
      <protection locked="0"/>
    </xf>
    <xf numFmtId="0" fontId="28" fillId="4" borderId="30" xfId="3" applyFont="1" applyFill="1" applyBorder="1" applyAlignment="1" applyProtection="1">
      <alignment horizontal="center" vertical="center"/>
      <protection hidden="1"/>
    </xf>
    <xf numFmtId="0" fontId="29" fillId="4" borderId="30" xfId="3" applyFont="1" applyFill="1" applyBorder="1" applyAlignment="1" applyProtection="1">
      <alignment horizontal="center" vertical="center"/>
      <protection hidden="1"/>
    </xf>
    <xf numFmtId="10" fontId="24" fillId="6" borderId="0" xfId="3" applyNumberFormat="1" applyFont="1" applyFill="1" applyAlignment="1" applyProtection="1">
      <alignment vertical="center"/>
      <protection hidden="1"/>
    </xf>
    <xf numFmtId="2" fontId="2" fillId="0" borderId="0" xfId="3" applyNumberFormat="1" applyFont="1" applyAlignment="1" applyProtection="1">
      <alignment vertical="center" wrapText="1"/>
      <protection hidden="1"/>
    </xf>
    <xf numFmtId="2" fontId="0" fillId="0" borderId="0" xfId="0" applyNumberFormat="1"/>
    <xf numFmtId="0" fontId="29" fillId="4" borderId="43" xfId="3" applyFont="1" applyFill="1" applyBorder="1" applyAlignment="1" applyProtection="1">
      <alignment horizontal="center" vertical="center"/>
      <protection hidden="1"/>
    </xf>
    <xf numFmtId="0" fontId="3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35" fillId="0" borderId="0" xfId="0" applyFont="1" applyBorder="1"/>
    <xf numFmtId="0" fontId="0" fillId="0" borderId="0" xfId="0" applyBorder="1"/>
    <xf numFmtId="0" fontId="3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9" fillId="0" borderId="0" xfId="0" applyFont="1"/>
    <xf numFmtId="0" fontId="4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center"/>
    </xf>
    <xf numFmtId="0" fontId="43" fillId="0" borderId="0" xfId="0" applyFont="1" applyBorder="1"/>
    <xf numFmtId="0" fontId="41" fillId="0" borderId="0" xfId="0" applyFont="1" applyBorder="1"/>
    <xf numFmtId="0" fontId="43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0" fillId="0" borderId="16" xfId="0" applyFont="1" applyBorder="1" applyAlignment="1">
      <alignment horizontal="left" vertical="center"/>
    </xf>
    <xf numFmtId="0" fontId="41" fillId="0" borderId="13" xfId="0" applyFont="1" applyBorder="1"/>
    <xf numFmtId="0" fontId="41" fillId="0" borderId="16" xfId="0" applyFont="1" applyBorder="1" applyAlignment="1">
      <alignment horizontal="center"/>
    </xf>
    <xf numFmtId="0" fontId="40" fillId="0" borderId="16" xfId="0" applyFont="1" applyBorder="1"/>
    <xf numFmtId="0" fontId="46" fillId="0" borderId="16" xfId="0" applyFont="1" applyBorder="1"/>
    <xf numFmtId="0" fontId="40" fillId="0" borderId="16" xfId="0" applyFont="1" applyBorder="1" applyAlignment="1">
      <alignment horizontal="left"/>
    </xf>
    <xf numFmtId="0" fontId="40" fillId="0" borderId="16" xfId="0" applyFont="1" applyBorder="1" applyAlignment="1">
      <alignment vertical="center"/>
    </xf>
    <xf numFmtId="0" fontId="0" fillId="0" borderId="17" xfId="0" applyBorder="1"/>
    <xf numFmtId="0" fontId="35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46" fillId="0" borderId="16" xfId="0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46" fillId="0" borderId="13" xfId="0" applyFont="1" applyBorder="1" applyAlignment="1">
      <alignment horizontal="left" wrapText="1"/>
    </xf>
    <xf numFmtId="0" fontId="46" fillId="0" borderId="16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0" fillId="0" borderId="16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37" fillId="20" borderId="29" xfId="0" applyFont="1" applyFill="1" applyBorder="1" applyAlignment="1">
      <alignment horizontal="center"/>
    </xf>
    <xf numFmtId="0" fontId="37" fillId="20" borderId="30" xfId="0" applyFont="1" applyFill="1" applyBorder="1" applyAlignment="1">
      <alignment horizontal="center"/>
    </xf>
    <xf numFmtId="0" fontId="37" fillId="20" borderId="31" xfId="0" applyFont="1" applyFill="1" applyBorder="1" applyAlignment="1">
      <alignment horizontal="center"/>
    </xf>
    <xf numFmtId="0" fontId="38" fillId="10" borderId="16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37" fillId="19" borderId="16" xfId="0" applyFont="1" applyFill="1" applyBorder="1" applyAlignment="1">
      <alignment horizontal="center" vertical="center"/>
    </xf>
    <xf numFmtId="0" fontId="37" fillId="19" borderId="0" xfId="0" applyFont="1" applyFill="1" applyBorder="1" applyAlignment="1">
      <alignment horizontal="center" vertical="center"/>
    </xf>
    <xf numFmtId="0" fontId="40" fillId="0" borderId="16" xfId="0" applyFont="1" applyBorder="1" applyAlignment="1">
      <alignment horizontal="left" wrapText="1"/>
    </xf>
    <xf numFmtId="0" fontId="40" fillId="0" borderId="0" xfId="0" applyFont="1" applyBorder="1" applyAlignment="1">
      <alignment horizontal="left" wrapText="1"/>
    </xf>
    <xf numFmtId="0" fontId="40" fillId="0" borderId="13" xfId="0" applyFont="1" applyBorder="1" applyAlignment="1">
      <alignment horizontal="left" wrapText="1"/>
    </xf>
    <xf numFmtId="0" fontId="44" fillId="0" borderId="16" xfId="0" applyFont="1" applyBorder="1" applyAlignment="1">
      <alignment horizontal="left" wrapText="1"/>
    </xf>
    <xf numFmtId="0" fontId="44" fillId="0" borderId="0" xfId="0" applyFont="1" applyBorder="1" applyAlignment="1">
      <alignment horizontal="left" wrapText="1"/>
    </xf>
    <xf numFmtId="0" fontId="44" fillId="0" borderId="13" xfId="0" applyFont="1" applyBorder="1" applyAlignment="1">
      <alignment horizontal="left" wrapText="1"/>
    </xf>
    <xf numFmtId="0" fontId="6" fillId="6" borderId="29" xfId="3" applyFont="1" applyFill="1" applyBorder="1" applyAlignment="1" applyProtection="1">
      <alignment horizontal="center" vertical="center" wrapText="1"/>
      <protection hidden="1"/>
    </xf>
    <xf numFmtId="0" fontId="6" fillId="6" borderId="30" xfId="3" applyFont="1" applyFill="1" applyBorder="1" applyAlignment="1" applyProtection="1">
      <alignment horizontal="center" vertical="center" wrapText="1"/>
      <protection hidden="1"/>
    </xf>
    <xf numFmtId="0" fontId="6" fillId="6" borderId="31" xfId="3" applyFont="1" applyFill="1" applyBorder="1" applyAlignment="1" applyProtection="1">
      <alignment horizontal="center" vertical="center" wrapText="1"/>
      <protection hidden="1"/>
    </xf>
    <xf numFmtId="0" fontId="15" fillId="0" borderId="16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horizontal="center"/>
      <protection locked="0"/>
    </xf>
    <xf numFmtId="0" fontId="15" fillId="0" borderId="18" xfId="0" applyFont="1" applyBorder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0" fontId="22" fillId="6" borderId="12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2" fillId="18" borderId="29" xfId="3" applyFont="1" applyFill="1" applyBorder="1" applyAlignment="1">
      <alignment horizontal="center" vertical="center" wrapText="1"/>
    </xf>
    <xf numFmtId="0" fontId="2" fillId="18" borderId="31" xfId="3" applyFont="1" applyFill="1" applyBorder="1" applyAlignment="1">
      <alignment horizontal="center" vertical="center" wrapText="1"/>
    </xf>
    <xf numFmtId="0" fontId="2" fillId="0" borderId="24" xfId="3" applyFont="1" applyBorder="1" applyAlignment="1" applyProtection="1">
      <alignment horizontal="center" vertical="center"/>
      <protection hidden="1"/>
    </xf>
    <xf numFmtId="0" fontId="2" fillId="0" borderId="25" xfId="3" applyFont="1" applyBorder="1" applyAlignment="1" applyProtection="1">
      <alignment horizontal="center" vertical="center"/>
      <protection hidden="1"/>
    </xf>
    <xf numFmtId="0" fontId="2" fillId="0" borderId="26" xfId="3" applyFont="1" applyBorder="1" applyAlignment="1" applyProtection="1">
      <alignment horizontal="center" vertical="center"/>
      <protection hidden="1"/>
    </xf>
    <xf numFmtId="0" fontId="12" fillId="6" borderId="22" xfId="3" applyFont="1" applyFill="1" applyBorder="1" applyAlignment="1" applyProtection="1">
      <alignment vertical="top" wrapText="1"/>
      <protection locked="0"/>
    </xf>
    <xf numFmtId="0" fontId="12" fillId="6" borderId="23" xfId="3" applyFont="1" applyFill="1" applyBorder="1" applyAlignment="1" applyProtection="1">
      <alignment vertical="top" wrapText="1"/>
      <protection locked="0"/>
    </xf>
    <xf numFmtId="0" fontId="12" fillId="6" borderId="15" xfId="3" applyFont="1" applyFill="1" applyBorder="1" applyAlignment="1" applyProtection="1">
      <alignment vertical="top" wrapText="1"/>
      <protection locked="0"/>
    </xf>
    <xf numFmtId="0" fontId="2" fillId="0" borderId="24" xfId="3" applyFont="1" applyBorder="1" applyAlignment="1" applyProtection="1">
      <alignment horizontal="left" vertical="center"/>
      <protection hidden="1"/>
    </xf>
    <xf numFmtId="0" fontId="2" fillId="0" borderId="25" xfId="3" applyFont="1" applyBorder="1" applyAlignment="1" applyProtection="1">
      <alignment horizontal="left" vertical="center"/>
      <protection hidden="1"/>
    </xf>
    <xf numFmtId="0" fontId="2" fillId="0" borderId="26" xfId="3" applyFont="1" applyBorder="1" applyAlignment="1" applyProtection="1">
      <alignment horizontal="left" vertical="center"/>
      <protection hidden="1"/>
    </xf>
    <xf numFmtId="0" fontId="25" fillId="0" borderId="27" xfId="0" applyFont="1" applyBorder="1" applyAlignment="1" applyProtection="1">
      <alignment horizontal="center" vertical="top" wrapText="1"/>
      <protection locked="0"/>
    </xf>
    <xf numFmtId="0" fontId="25" fillId="0" borderId="20" xfId="0" applyFont="1" applyBorder="1" applyAlignment="1" applyProtection="1">
      <alignment horizontal="center" vertical="top" wrapText="1"/>
      <protection locked="0"/>
    </xf>
    <xf numFmtId="0" fontId="25" fillId="0" borderId="28" xfId="0" applyFont="1" applyBorder="1" applyAlignment="1" applyProtection="1">
      <alignment horizontal="center" vertical="top" wrapText="1"/>
      <protection locked="0"/>
    </xf>
    <xf numFmtId="0" fontId="19" fillId="6" borderId="22" xfId="0" applyFont="1" applyFill="1" applyBorder="1" applyAlignment="1" applyProtection="1">
      <alignment horizontal="center"/>
      <protection locked="0"/>
    </xf>
    <xf numFmtId="0" fontId="19" fillId="6" borderId="33" xfId="0" applyFont="1" applyFill="1" applyBorder="1" applyAlignment="1" applyProtection="1">
      <alignment horizontal="center"/>
      <protection locked="0"/>
    </xf>
    <xf numFmtId="2" fontId="11" fillId="0" borderId="29" xfId="3" applyNumberFormat="1" applyFont="1" applyBorder="1" applyAlignment="1" applyProtection="1">
      <alignment horizontal="right" vertical="center"/>
      <protection hidden="1"/>
    </xf>
    <xf numFmtId="2" fontId="11" fillId="0" borderId="30" xfId="3" applyNumberFormat="1" applyFont="1" applyBorder="1" applyAlignment="1" applyProtection="1">
      <alignment horizontal="right" vertical="center"/>
      <protection hidden="1"/>
    </xf>
    <xf numFmtId="164" fontId="14" fillId="0" borderId="30" xfId="3" applyNumberFormat="1" applyFont="1" applyBorder="1" applyAlignment="1" applyProtection="1">
      <alignment horizontal="left" vertical="center"/>
      <protection hidden="1"/>
    </xf>
    <xf numFmtId="164" fontId="14" fillId="0" borderId="31" xfId="3" applyNumberFormat="1" applyFont="1" applyBorder="1" applyAlignment="1" applyProtection="1">
      <alignment horizontal="left" vertical="center"/>
      <protection hidden="1"/>
    </xf>
    <xf numFmtId="0" fontId="2" fillId="0" borderId="24" xfId="3" applyFont="1" applyBorder="1" applyAlignment="1" applyProtection="1">
      <alignment horizontal="center" vertical="center" wrapText="1"/>
      <protection hidden="1"/>
    </xf>
    <xf numFmtId="0" fontId="2" fillId="0" borderId="34" xfId="3" applyFont="1" applyBorder="1" applyAlignment="1" applyProtection="1">
      <alignment horizontal="center" vertical="center" wrapText="1"/>
      <protection hidden="1"/>
    </xf>
    <xf numFmtId="0" fontId="9" fillId="0" borderId="29" xfId="3" applyFont="1" applyBorder="1" applyAlignment="1" applyProtection="1">
      <alignment horizontal="center" vertical="center"/>
      <protection hidden="1"/>
    </xf>
    <xf numFmtId="0" fontId="9" fillId="0" borderId="30" xfId="3" applyFont="1" applyBorder="1" applyAlignment="1" applyProtection="1">
      <alignment horizontal="center" vertical="center"/>
      <protection hidden="1"/>
    </xf>
    <xf numFmtId="0" fontId="9" fillId="0" borderId="31" xfId="3" applyFont="1" applyBorder="1" applyAlignment="1" applyProtection="1">
      <alignment horizontal="center" vertical="center"/>
      <protection hidden="1"/>
    </xf>
    <xf numFmtId="0" fontId="1" fillId="6" borderId="35" xfId="3" applyFill="1" applyBorder="1" applyAlignment="1" applyProtection="1">
      <alignment horizontal="center" vertical="center" wrapText="1"/>
      <protection locked="0"/>
    </xf>
    <xf numFmtId="0" fontId="1" fillId="6" borderId="32" xfId="3" applyFill="1" applyBorder="1" applyAlignment="1" applyProtection="1">
      <alignment horizontal="center" vertical="center" wrapText="1"/>
      <protection locked="0"/>
    </xf>
    <xf numFmtId="14" fontId="13" fillId="6" borderId="29" xfId="3" applyNumberFormat="1" applyFont="1" applyFill="1" applyBorder="1" applyAlignment="1" applyProtection="1">
      <alignment horizontal="center" vertical="center"/>
      <protection locked="0"/>
    </xf>
    <xf numFmtId="14" fontId="13" fillId="6" borderId="30" xfId="3" applyNumberFormat="1" applyFont="1" applyFill="1" applyBorder="1" applyAlignment="1" applyProtection="1">
      <alignment horizontal="center" vertical="center"/>
      <protection locked="0"/>
    </xf>
    <xf numFmtId="14" fontId="13" fillId="6" borderId="31" xfId="3" applyNumberFormat="1" applyFont="1" applyFill="1" applyBorder="1" applyAlignment="1" applyProtection="1">
      <alignment horizontal="center" vertical="center"/>
      <protection locked="0"/>
    </xf>
    <xf numFmtId="14" fontId="13" fillId="4" borderId="21" xfId="3" applyNumberFormat="1" applyFont="1" applyFill="1" applyBorder="1" applyAlignment="1" applyProtection="1">
      <alignment horizontal="center" vertical="center"/>
      <protection hidden="1"/>
    </xf>
    <xf numFmtId="9" fontId="22" fillId="11" borderId="34" xfId="2" applyNumberFormat="1" applyFont="1" applyFill="1" applyBorder="1" applyAlignment="1" applyProtection="1">
      <alignment horizontal="center" vertical="center" wrapText="1"/>
      <protection hidden="1"/>
    </xf>
    <xf numFmtId="0" fontId="22" fillId="11" borderId="32" xfId="2" applyFont="1" applyFill="1" applyBorder="1" applyAlignment="1" applyProtection="1">
      <alignment horizontal="center" vertical="center" wrapText="1"/>
      <protection hidden="1"/>
    </xf>
    <xf numFmtId="0" fontId="22" fillId="11" borderId="33" xfId="2" applyFont="1" applyFill="1" applyBorder="1" applyAlignment="1" applyProtection="1">
      <alignment horizontal="center" vertical="center" wrapText="1"/>
      <protection hidden="1"/>
    </xf>
    <xf numFmtId="0" fontId="19" fillId="6" borderId="35" xfId="0" applyFont="1" applyFill="1" applyBorder="1" applyAlignment="1" applyProtection="1">
      <alignment horizontal="center"/>
      <protection locked="0"/>
    </xf>
    <xf numFmtId="0" fontId="19" fillId="6" borderId="32" xfId="0" applyFont="1" applyFill="1" applyBorder="1" applyAlignment="1" applyProtection="1">
      <alignment horizontal="center"/>
      <protection locked="0"/>
    </xf>
    <xf numFmtId="0" fontId="27" fillId="15" borderId="29" xfId="3" applyFont="1" applyFill="1" applyBorder="1" applyAlignment="1" applyProtection="1">
      <alignment horizontal="left" vertical="center" wrapText="1"/>
      <protection hidden="1"/>
    </xf>
    <xf numFmtId="0" fontId="27" fillId="15" borderId="30" xfId="3" applyFont="1" applyFill="1" applyBorder="1" applyAlignment="1" applyProtection="1">
      <alignment horizontal="left" vertical="center" wrapText="1"/>
      <protection hidden="1"/>
    </xf>
    <xf numFmtId="0" fontId="22" fillId="0" borderId="36" xfId="2" applyFont="1" applyFill="1" applyBorder="1" applyAlignment="1" applyProtection="1">
      <alignment horizontal="left" vertical="center" wrapText="1"/>
    </xf>
    <xf numFmtId="0" fontId="22" fillId="0" borderId="5" xfId="2" applyFont="1" applyFill="1" applyBorder="1" applyAlignment="1" applyProtection="1">
      <alignment horizontal="left" vertical="center" wrapText="1"/>
    </xf>
    <xf numFmtId="0" fontId="22" fillId="0" borderId="9" xfId="2" applyFont="1" applyFill="1" applyBorder="1" applyAlignment="1" applyProtection="1">
      <alignment horizontal="left" vertical="center" wrapText="1"/>
    </xf>
    <xf numFmtId="0" fontId="22" fillId="0" borderId="1" xfId="2" applyFont="1" applyFill="1" applyBorder="1" applyAlignment="1" applyProtection="1">
      <alignment horizontal="left" vertical="center" wrapText="1"/>
    </xf>
    <xf numFmtId="0" fontId="22" fillId="0" borderId="10" xfId="2" applyFont="1" applyFill="1" applyBorder="1" applyAlignment="1" applyProtection="1">
      <alignment horizontal="left" vertical="center" wrapText="1"/>
    </xf>
    <xf numFmtId="0" fontId="22" fillId="0" borderId="6" xfId="2" applyFont="1" applyFill="1" applyBorder="1" applyAlignment="1" applyProtection="1">
      <alignment horizontal="left" vertical="center" wrapText="1"/>
    </xf>
    <xf numFmtId="9" fontId="22" fillId="11" borderId="32" xfId="2" applyNumberFormat="1" applyFont="1" applyFill="1" applyBorder="1" applyAlignment="1" applyProtection="1">
      <alignment horizontal="center" vertical="center" wrapText="1"/>
      <protection hidden="1"/>
    </xf>
    <xf numFmtId="9" fontId="22" fillId="11" borderId="33" xfId="2" applyNumberFormat="1" applyFont="1" applyFill="1" applyBorder="1" applyAlignment="1" applyProtection="1">
      <alignment horizontal="center" vertical="center" wrapText="1"/>
      <protection hidden="1"/>
    </xf>
    <xf numFmtId="9" fontId="22" fillId="11" borderId="37" xfId="2" applyNumberFormat="1" applyFont="1" applyFill="1" applyBorder="1" applyAlignment="1" applyProtection="1">
      <alignment horizontal="center" vertical="center" wrapText="1"/>
      <protection hidden="1"/>
    </xf>
    <xf numFmtId="10" fontId="24" fillId="6" borderId="30" xfId="3" applyNumberFormat="1" applyFont="1" applyFill="1" applyBorder="1" applyAlignment="1" applyProtection="1">
      <alignment horizontal="center" vertical="center"/>
      <protection hidden="1"/>
    </xf>
    <xf numFmtId="10" fontId="24" fillId="6" borderId="31" xfId="3" applyNumberFormat="1" applyFont="1" applyFill="1" applyBorder="1" applyAlignment="1" applyProtection="1">
      <alignment horizontal="center" vertical="center"/>
      <protection hidden="1"/>
    </xf>
    <xf numFmtId="2" fontId="26" fillId="0" borderId="29" xfId="3" applyNumberFormat="1" applyFont="1" applyBorder="1" applyAlignment="1" applyProtection="1">
      <alignment horizontal="right" vertical="center"/>
      <protection hidden="1"/>
    </xf>
    <xf numFmtId="2" fontId="26" fillId="0" borderId="30" xfId="3" applyNumberFormat="1" applyFont="1" applyBorder="1" applyAlignment="1" applyProtection="1">
      <alignment horizontal="right" vertical="center"/>
      <protection hidden="1"/>
    </xf>
    <xf numFmtId="164" fontId="23" fillId="0" borderId="30" xfId="3" applyNumberFormat="1" applyFont="1" applyBorder="1" applyAlignment="1" applyProtection="1">
      <alignment horizontal="left" vertical="center"/>
      <protection hidden="1"/>
    </xf>
    <xf numFmtId="164" fontId="23" fillId="0" borderId="31" xfId="3" applyNumberFormat="1" applyFont="1" applyBorder="1" applyAlignment="1" applyProtection="1">
      <alignment horizontal="left" vertical="center"/>
      <protection hidden="1"/>
    </xf>
    <xf numFmtId="10" fontId="24" fillId="6" borderId="18" xfId="3" applyNumberFormat="1" applyFont="1" applyFill="1" applyBorder="1" applyAlignment="1" applyProtection="1">
      <alignment horizontal="center" vertical="center"/>
      <protection hidden="1"/>
    </xf>
    <xf numFmtId="0" fontId="6" fillId="0" borderId="29" xfId="3" applyFont="1" applyBorder="1" applyAlignment="1" applyProtection="1">
      <alignment horizontal="center" vertical="center"/>
      <protection hidden="1"/>
    </xf>
    <xf numFmtId="0" fontId="6" fillId="0" borderId="30" xfId="3" applyFont="1" applyBorder="1" applyAlignment="1" applyProtection="1">
      <alignment horizontal="center" vertical="center"/>
      <protection hidden="1"/>
    </xf>
    <xf numFmtId="0" fontId="6" fillId="0" borderId="31" xfId="3" applyFont="1" applyBorder="1" applyAlignment="1" applyProtection="1">
      <alignment horizontal="center" vertical="center"/>
      <protection hidden="1"/>
    </xf>
    <xf numFmtId="0" fontId="4" fillId="7" borderId="36" xfId="3" applyFont="1" applyFill="1" applyBorder="1" applyAlignment="1" applyProtection="1">
      <alignment horizontal="center" vertical="center" wrapText="1"/>
      <protection hidden="1"/>
    </xf>
    <xf numFmtId="0" fontId="4" fillId="7" borderId="5" xfId="3" applyFont="1" applyFill="1" applyBorder="1" applyAlignment="1" applyProtection="1">
      <alignment horizontal="center" vertical="center" wrapText="1"/>
      <protection hidden="1"/>
    </xf>
    <xf numFmtId="0" fontId="4" fillId="7" borderId="10" xfId="3" applyFont="1" applyFill="1" applyBorder="1" applyAlignment="1" applyProtection="1">
      <alignment horizontal="center" vertical="center" wrapText="1"/>
      <protection hidden="1"/>
    </xf>
    <xf numFmtId="0" fontId="4" fillId="7" borderId="6" xfId="3" applyFont="1" applyFill="1" applyBorder="1" applyAlignment="1" applyProtection="1">
      <alignment horizontal="center" vertical="center" wrapText="1"/>
      <protection hidden="1"/>
    </xf>
    <xf numFmtId="0" fontId="4" fillId="7" borderId="5" xfId="3" applyFont="1" applyFill="1" applyBorder="1" applyAlignment="1" applyProtection="1">
      <alignment horizontal="center" vertical="center"/>
      <protection hidden="1"/>
    </xf>
    <xf numFmtId="0" fontId="4" fillId="7" borderId="6" xfId="3" applyFont="1" applyFill="1" applyBorder="1" applyAlignment="1" applyProtection="1">
      <alignment horizontal="center" vertical="center"/>
      <protection hidden="1"/>
    </xf>
    <xf numFmtId="0" fontId="2" fillId="9" borderId="5" xfId="3" applyFont="1" applyFill="1" applyBorder="1" applyAlignment="1" applyProtection="1">
      <alignment horizontal="center" vertical="center" wrapText="1"/>
      <protection hidden="1"/>
    </xf>
    <xf numFmtId="0" fontId="2" fillId="9" borderId="6" xfId="3" applyFont="1" applyFill="1" applyBorder="1" applyAlignment="1" applyProtection="1">
      <alignment horizontal="center" vertical="center" wrapText="1"/>
      <protection hidden="1"/>
    </xf>
    <xf numFmtId="0" fontId="2" fillId="0" borderId="35" xfId="3" applyFont="1" applyBorder="1" applyAlignment="1" applyProtection="1">
      <alignment horizontal="right" vertical="center" wrapText="1"/>
      <protection hidden="1"/>
    </xf>
    <xf numFmtId="0" fontId="2" fillId="0" borderId="32" xfId="3" applyFont="1" applyBorder="1" applyAlignment="1" applyProtection="1">
      <alignment horizontal="right" vertical="center" wrapText="1"/>
      <protection hidden="1"/>
    </xf>
    <xf numFmtId="0" fontId="2" fillId="0" borderId="5" xfId="3" applyFont="1" applyBorder="1" applyAlignment="1" applyProtection="1">
      <alignment horizontal="left" vertical="center" wrapText="1"/>
      <protection hidden="1"/>
    </xf>
    <xf numFmtId="0" fontId="2" fillId="0" borderId="7" xfId="3" applyFont="1" applyBorder="1" applyAlignment="1" applyProtection="1">
      <alignment horizontal="left" vertical="center" wrapText="1"/>
      <protection hidden="1"/>
    </xf>
    <xf numFmtId="0" fontId="2" fillId="0" borderId="22" xfId="3" applyFont="1" applyBorder="1" applyAlignment="1" applyProtection="1">
      <alignment horizontal="right" vertical="center"/>
      <protection hidden="1"/>
    </xf>
    <xf numFmtId="0" fontId="2" fillId="0" borderId="33" xfId="3" applyFont="1" applyBorder="1" applyAlignment="1" applyProtection="1">
      <alignment horizontal="right" vertical="center"/>
      <protection hidden="1"/>
    </xf>
    <xf numFmtId="0" fontId="2" fillId="0" borderId="35" xfId="3" applyFont="1" applyBorder="1" applyAlignment="1" applyProtection="1">
      <alignment horizontal="center" vertical="center" wrapText="1"/>
      <protection hidden="1"/>
    </xf>
    <xf numFmtId="0" fontId="2" fillId="0" borderId="32" xfId="3" applyFont="1" applyBorder="1" applyAlignment="1" applyProtection="1">
      <alignment horizontal="center" vertical="center" wrapText="1"/>
      <protection hidden="1"/>
    </xf>
    <xf numFmtId="0" fontId="6" fillId="0" borderId="29" xfId="3" applyFont="1" applyBorder="1" applyAlignment="1" applyProtection="1">
      <alignment horizontal="center" vertical="center" wrapText="1"/>
      <protection hidden="1"/>
    </xf>
    <xf numFmtId="0" fontId="6" fillId="0" borderId="30" xfId="3" applyFont="1" applyBorder="1" applyAlignment="1" applyProtection="1">
      <alignment horizontal="center" vertical="center" wrapText="1"/>
      <protection hidden="1"/>
    </xf>
    <xf numFmtId="0" fontId="6" fillId="0" borderId="31" xfId="3" applyFont="1" applyBorder="1" applyAlignment="1" applyProtection="1">
      <alignment horizontal="center" vertical="center" wrapText="1"/>
      <protection hidden="1"/>
    </xf>
    <xf numFmtId="0" fontId="2" fillId="0" borderId="24" xfId="3" applyFont="1" applyBorder="1" applyAlignment="1" applyProtection="1">
      <alignment horizontal="right" vertical="center" wrapText="1"/>
      <protection hidden="1"/>
    </xf>
    <xf numFmtId="0" fontId="2" fillId="0" borderId="34" xfId="3" applyFont="1" applyBorder="1" applyAlignment="1" applyProtection="1">
      <alignment horizontal="right" vertical="center" wrapText="1"/>
      <protection hidden="1"/>
    </xf>
    <xf numFmtId="0" fontId="6" fillId="9" borderId="29" xfId="3" applyFont="1" applyFill="1" applyBorder="1" applyAlignment="1" applyProtection="1">
      <alignment horizontal="center" vertical="center" wrapText="1"/>
      <protection hidden="1"/>
    </xf>
    <xf numFmtId="0" fontId="6" fillId="9" borderId="30" xfId="3" applyFont="1" applyFill="1" applyBorder="1" applyAlignment="1" applyProtection="1">
      <alignment horizontal="center" vertical="center" wrapText="1"/>
      <protection hidden="1"/>
    </xf>
    <xf numFmtId="0" fontId="6" fillId="9" borderId="38" xfId="3" applyFont="1" applyFill="1" applyBorder="1" applyAlignment="1" applyProtection="1">
      <alignment horizontal="center" vertical="center" wrapText="1"/>
      <protection hidden="1"/>
    </xf>
    <xf numFmtId="0" fontId="34" fillId="4" borderId="30" xfId="0" applyFont="1" applyFill="1" applyBorder="1" applyAlignment="1" applyProtection="1">
      <alignment horizontal="center"/>
      <protection hidden="1"/>
    </xf>
    <xf numFmtId="0" fontId="9" fillId="9" borderId="5" xfId="3" applyFont="1" applyFill="1" applyBorder="1" applyAlignment="1" applyProtection="1">
      <alignment horizontal="center" vertical="center" wrapText="1"/>
      <protection hidden="1"/>
    </xf>
    <xf numFmtId="0" fontId="9" fillId="9" borderId="6" xfId="3" applyFont="1" applyFill="1" applyBorder="1" applyAlignment="1" applyProtection="1">
      <alignment horizontal="center" vertical="center" wrapText="1"/>
      <protection hidden="1"/>
    </xf>
    <xf numFmtId="10" fontId="24" fillId="6" borderId="40" xfId="3" applyNumberFormat="1" applyFont="1" applyFill="1" applyBorder="1" applyAlignment="1" applyProtection="1">
      <alignment horizontal="center" vertical="center"/>
      <protection hidden="1"/>
    </xf>
    <xf numFmtId="10" fontId="24" fillId="6" borderId="41" xfId="3" applyNumberFormat="1" applyFont="1" applyFill="1" applyBorder="1" applyAlignment="1" applyProtection="1">
      <alignment horizontal="center" vertical="center"/>
      <protection hidden="1"/>
    </xf>
    <xf numFmtId="9" fontId="22" fillId="11" borderId="39" xfId="2" applyNumberFormat="1" applyFont="1" applyFill="1" applyBorder="1" applyAlignment="1" applyProtection="1">
      <alignment horizontal="center" vertical="center" wrapText="1"/>
      <protection hidden="1"/>
    </xf>
    <xf numFmtId="0" fontId="27" fillId="15" borderId="42" xfId="3" applyFont="1" applyFill="1" applyBorder="1" applyAlignment="1" applyProtection="1">
      <alignment horizontal="left" vertical="center" wrapText="1"/>
      <protection hidden="1"/>
    </xf>
    <xf numFmtId="0" fontId="27" fillId="15" borderId="43" xfId="3" applyFont="1" applyFill="1" applyBorder="1" applyAlignment="1" applyProtection="1">
      <alignment horizontal="left" vertical="center" wrapText="1"/>
      <protection hidden="1"/>
    </xf>
    <xf numFmtId="10" fontId="24" fillId="6" borderId="43" xfId="3" applyNumberFormat="1" applyFont="1" applyFill="1" applyBorder="1" applyAlignment="1" applyProtection="1">
      <alignment horizontal="center" vertical="center"/>
      <protection hidden="1"/>
    </xf>
    <xf numFmtId="10" fontId="24" fillId="6" borderId="44" xfId="3" applyNumberFormat="1" applyFont="1" applyFill="1" applyBorder="1" applyAlignment="1" applyProtection="1">
      <alignment horizontal="center" vertical="center"/>
      <protection hidden="1"/>
    </xf>
    <xf numFmtId="0" fontId="22" fillId="11" borderId="39" xfId="2" applyFont="1" applyFill="1" applyBorder="1" applyAlignment="1" applyProtection="1">
      <alignment horizontal="center" vertical="center" wrapText="1"/>
      <protection hidden="1"/>
    </xf>
  </cellXfs>
  <cellStyles count="5">
    <cellStyle name="40 % - Accent3 2 2" xfId="1"/>
    <cellStyle name="40 % - Accent6 2 2" xfId="2"/>
    <cellStyle name="Normal" xfId="0" builtinId="0"/>
    <cellStyle name="Normal 2" xfId="3"/>
    <cellStyle name="Normal 3" xfId="4"/>
  </cellStyles>
  <dxfs count="35"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rgb="FF3366FF"/>
        </patternFill>
      </fill>
    </dxf>
    <dxf>
      <fill>
        <patternFill>
          <bgColor rgb="FFFF0066"/>
        </patternFill>
      </fill>
    </dxf>
    <dxf>
      <font>
        <color theme="0"/>
      </font>
    </dxf>
    <dxf>
      <font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rgb="FF3366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rgb="FF33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561975</xdr:colOff>
      <xdr:row>5</xdr:row>
      <xdr:rowOff>11715</xdr:rowOff>
    </xdr:from>
    <xdr:to>
      <xdr:col>27</xdr:col>
      <xdr:colOff>58989</xdr:colOff>
      <xdr:row>26</xdr:row>
      <xdr:rowOff>28863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1DCF78A-929E-C603-37FD-2B55A9662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675"/>
        <a:stretch/>
      </xdr:blipFill>
      <xdr:spPr>
        <a:xfrm>
          <a:off x="8922808" y="1166260"/>
          <a:ext cx="11658226" cy="5703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="66" zoomScaleNormal="66" workbookViewId="0">
      <selection activeCell="I16" sqref="I16"/>
    </sheetView>
  </sheetViews>
  <sheetFormatPr baseColWidth="10" defaultRowHeight="14.5" x14ac:dyDescent="0.35"/>
  <sheetData>
    <row r="1" spans="1:13" ht="26" x14ac:dyDescent="0.3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1.75" customHeight="1" x14ac:dyDescent="0.35">
      <c r="A2" s="134" t="s">
        <v>111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ht="15" customHeight="1" x14ac:dyDescent="0.35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6" spans="1:13" ht="15" thickBot="1" x14ac:dyDescent="0.4"/>
    <row r="7" spans="1:13" ht="21.5" thickBot="1" x14ac:dyDescent="0.55000000000000004">
      <c r="A7" s="129" t="s">
        <v>112</v>
      </c>
      <c r="B7" s="130"/>
      <c r="C7" s="130"/>
      <c r="D7" s="130"/>
      <c r="E7" s="130"/>
      <c r="F7" s="130"/>
      <c r="G7" s="130"/>
      <c r="H7" s="130"/>
      <c r="I7" s="130"/>
      <c r="J7" s="130"/>
      <c r="K7" s="131"/>
    </row>
    <row r="8" spans="1:13" ht="18.5" x14ac:dyDescent="0.45">
      <c r="A8" s="109" t="s">
        <v>113</v>
      </c>
      <c r="B8" s="103"/>
      <c r="C8" s="103"/>
      <c r="D8" s="103"/>
      <c r="E8" s="103"/>
      <c r="F8" s="103"/>
      <c r="G8" s="103"/>
      <c r="H8" s="106"/>
      <c r="I8" s="106"/>
      <c r="J8" s="106"/>
      <c r="K8" s="110"/>
    </row>
    <row r="9" spans="1:13" ht="18.5" x14ac:dyDescent="0.45">
      <c r="A9" s="111"/>
      <c r="B9" s="104"/>
      <c r="C9" s="104"/>
      <c r="D9" s="104"/>
      <c r="E9" s="104"/>
      <c r="F9" s="104"/>
      <c r="G9" s="104"/>
      <c r="H9" s="106"/>
      <c r="I9" s="106"/>
      <c r="J9" s="106"/>
      <c r="K9" s="110"/>
    </row>
    <row r="10" spans="1:13" ht="18.5" x14ac:dyDescent="0.45">
      <c r="A10" s="109" t="s">
        <v>114</v>
      </c>
      <c r="B10" s="103"/>
      <c r="C10" s="103"/>
      <c r="D10" s="103"/>
      <c r="E10" s="103"/>
      <c r="F10" s="103"/>
      <c r="G10" s="103"/>
      <c r="H10" s="106"/>
      <c r="I10" s="106"/>
      <c r="J10" s="106"/>
      <c r="K10" s="110"/>
    </row>
    <row r="11" spans="1:13" ht="18.5" x14ac:dyDescent="0.45">
      <c r="A11" s="109"/>
      <c r="B11" s="103"/>
      <c r="C11" s="103"/>
      <c r="D11" s="103"/>
      <c r="E11" s="103"/>
      <c r="F11" s="103"/>
      <c r="G11" s="103"/>
      <c r="H11" s="106"/>
      <c r="I11" s="106"/>
      <c r="J11" s="106"/>
      <c r="K11" s="110"/>
    </row>
    <row r="12" spans="1:13" ht="33" customHeight="1" x14ac:dyDescent="0.45">
      <c r="A12" s="136" t="s">
        <v>122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8"/>
    </row>
    <row r="13" spans="1:13" ht="18.5" x14ac:dyDescent="0.45">
      <c r="A13" s="112"/>
      <c r="B13" s="105"/>
      <c r="C13" s="106"/>
      <c r="D13" s="106"/>
      <c r="E13" s="106"/>
      <c r="F13" s="106"/>
      <c r="G13" s="106"/>
      <c r="H13" s="106"/>
      <c r="I13" s="106"/>
      <c r="J13" s="106"/>
      <c r="K13" s="110"/>
    </row>
    <row r="14" spans="1:13" ht="38.5" customHeight="1" x14ac:dyDescent="0.45">
      <c r="A14" s="139" t="s">
        <v>123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1"/>
    </row>
    <row r="15" spans="1:13" ht="38.25" customHeight="1" x14ac:dyDescent="0.45">
      <c r="A15" s="127" t="s">
        <v>119</v>
      </c>
      <c r="B15" s="128"/>
      <c r="C15" s="128"/>
      <c r="D15" s="128"/>
      <c r="E15" s="128"/>
      <c r="F15" s="128"/>
      <c r="G15" s="128"/>
      <c r="H15" s="128"/>
      <c r="I15" s="128"/>
      <c r="J15" s="106"/>
      <c r="K15" s="110"/>
    </row>
    <row r="16" spans="1:13" ht="18.5" x14ac:dyDescent="0.45">
      <c r="A16" s="113" t="s">
        <v>124</v>
      </c>
      <c r="B16" s="105"/>
      <c r="C16" s="106"/>
      <c r="D16" s="106"/>
      <c r="E16" s="106"/>
      <c r="F16" s="106"/>
      <c r="G16" s="106"/>
      <c r="H16" s="106"/>
      <c r="I16" s="106"/>
      <c r="J16" s="106"/>
      <c r="K16" s="110"/>
    </row>
    <row r="17" spans="1:13" ht="43.5" customHeight="1" x14ac:dyDescent="0.45">
      <c r="A17" s="121" t="s">
        <v>115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3"/>
      <c r="L17" s="102"/>
      <c r="M17" s="102"/>
    </row>
    <row r="18" spans="1:13" ht="18.5" x14ac:dyDescent="0.45">
      <c r="A18" s="124" t="s">
        <v>116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02"/>
      <c r="M18" s="102"/>
    </row>
    <row r="19" spans="1:13" ht="18.5" x14ac:dyDescent="0.45">
      <c r="A19" s="114"/>
      <c r="B19" s="105"/>
      <c r="C19" s="106"/>
      <c r="D19" s="106"/>
      <c r="E19" s="106"/>
      <c r="F19" s="106"/>
      <c r="G19" s="106"/>
      <c r="H19" s="106"/>
      <c r="I19" s="106"/>
      <c r="J19" s="106"/>
      <c r="K19" s="110"/>
    </row>
    <row r="20" spans="1:13" ht="18.5" x14ac:dyDescent="0.45">
      <c r="A20" s="115" t="s">
        <v>117</v>
      </c>
      <c r="B20" s="105"/>
      <c r="C20" s="106"/>
      <c r="D20" s="106"/>
      <c r="E20" s="106"/>
      <c r="F20" s="106"/>
      <c r="G20" s="106"/>
      <c r="H20" s="106"/>
      <c r="I20" s="106"/>
      <c r="J20" s="106"/>
      <c r="K20" s="110"/>
    </row>
    <row r="21" spans="1:13" ht="18.5" x14ac:dyDescent="0.45">
      <c r="A21" s="112"/>
      <c r="B21" s="107"/>
      <c r="C21" s="108"/>
      <c r="D21" s="108"/>
      <c r="E21" s="108"/>
      <c r="F21" s="108"/>
      <c r="G21" s="108"/>
      <c r="H21" s="106"/>
      <c r="I21" s="106"/>
      <c r="J21" s="106"/>
      <c r="K21" s="110"/>
    </row>
    <row r="22" spans="1:13" ht="18.5" x14ac:dyDescent="0.45">
      <c r="A22" s="115" t="s">
        <v>118</v>
      </c>
      <c r="B22" s="105"/>
      <c r="C22" s="106"/>
      <c r="D22" s="106"/>
      <c r="E22" s="106"/>
      <c r="F22" s="106"/>
      <c r="G22" s="106"/>
      <c r="H22" s="106"/>
      <c r="I22" s="106"/>
      <c r="J22" s="106"/>
      <c r="K22" s="110"/>
    </row>
    <row r="23" spans="1:13" ht="15" thickBot="1" x14ac:dyDescent="0.4">
      <c r="A23" s="116"/>
      <c r="B23" s="117"/>
      <c r="C23" s="118"/>
      <c r="D23" s="118"/>
      <c r="E23" s="118"/>
      <c r="F23" s="118"/>
      <c r="G23" s="118"/>
      <c r="H23" s="119"/>
      <c r="I23" s="119"/>
      <c r="J23" s="119"/>
      <c r="K23" s="120"/>
    </row>
    <row r="24" spans="1:13" x14ac:dyDescent="0.35">
      <c r="A24" s="101"/>
      <c r="B24" s="98"/>
      <c r="C24" s="99"/>
      <c r="D24" s="99"/>
      <c r="E24" s="99"/>
      <c r="F24" s="99"/>
      <c r="G24" s="99"/>
    </row>
    <row r="25" spans="1:13" x14ac:dyDescent="0.35">
      <c r="A25" s="101"/>
      <c r="B25" s="100"/>
      <c r="C25" s="101"/>
      <c r="D25" s="101"/>
      <c r="E25" s="101"/>
      <c r="F25" s="101"/>
      <c r="G25" s="101"/>
    </row>
    <row r="26" spans="1:13" x14ac:dyDescent="0.35">
      <c r="A26" s="99"/>
      <c r="B26" s="101"/>
      <c r="C26" s="101"/>
      <c r="D26" s="101"/>
      <c r="E26" s="101"/>
      <c r="F26" s="101"/>
      <c r="G26" s="101"/>
    </row>
    <row r="27" spans="1:13" x14ac:dyDescent="0.35">
      <c r="A27" s="101"/>
      <c r="B27" s="99"/>
      <c r="C27" s="99"/>
      <c r="D27" s="99"/>
      <c r="E27" s="99"/>
      <c r="F27" s="99"/>
      <c r="G27" s="99"/>
    </row>
    <row r="28" spans="1:13" x14ac:dyDescent="0.35">
      <c r="A28" s="101"/>
      <c r="B28" s="101"/>
      <c r="C28" s="101"/>
      <c r="D28" s="101"/>
      <c r="E28" s="101"/>
      <c r="F28" s="101"/>
      <c r="G28" s="101"/>
    </row>
    <row r="29" spans="1:13" x14ac:dyDescent="0.35">
      <c r="A29" s="99"/>
      <c r="B29" s="101"/>
      <c r="C29" s="101"/>
      <c r="D29" s="101"/>
      <c r="E29" s="101"/>
      <c r="F29" s="101"/>
      <c r="G29" s="101"/>
    </row>
    <row r="30" spans="1:13" x14ac:dyDescent="0.35">
      <c r="A30" s="95"/>
      <c r="B30" s="96"/>
      <c r="C30" s="96"/>
      <c r="D30" s="96"/>
      <c r="E30" s="96"/>
      <c r="F30" s="96"/>
      <c r="G30" s="96"/>
    </row>
    <row r="31" spans="1:13" x14ac:dyDescent="0.35">
      <c r="A31" s="97"/>
      <c r="B31" s="97"/>
      <c r="C31" s="97"/>
      <c r="D31" s="97"/>
      <c r="E31" s="97"/>
      <c r="F31" s="97"/>
      <c r="G31" s="97"/>
    </row>
  </sheetData>
  <sheetProtection algorithmName="SHA-512" hashValue="sA/ppzkc9ulIBVcamgVLZ1Y0ej7aGY8STHN08QZ2B3gsp09wkcfzdM9mxNh4/tL0i6BnZof4ixhU/C/tT5B8DQ==" saltValue="3eQSAo88N77X8/lDXEWggA==" spinCount="100000" sheet="1" formatCells="0" formatColumns="0" formatRows="0" insertColumns="0" insertRows="0" insertHyperlinks="0" deleteColumns="0" deleteRows="0" sort="0" autoFilter="0" pivotTables="0"/>
  <mergeCells count="8">
    <mergeCell ref="A17:K17"/>
    <mergeCell ref="A18:K18"/>
    <mergeCell ref="A15:I15"/>
    <mergeCell ref="A7:K7"/>
    <mergeCell ref="A1:M1"/>
    <mergeCell ref="A2:M3"/>
    <mergeCell ref="A12:K12"/>
    <mergeCell ref="A14:K14"/>
  </mergeCells>
  <pageMargins left="0.7" right="0.7" top="0.75" bottom="0.75" header="0.3" footer="0.3"/>
  <pageSetup paperSize="9" scale="4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J33"/>
  <sheetViews>
    <sheetView zoomScale="63" zoomScaleNormal="63" workbookViewId="0">
      <selection activeCell="C7" sqref="C7"/>
    </sheetView>
  </sheetViews>
  <sheetFormatPr baseColWidth="10" defaultRowHeight="14.5" x14ac:dyDescent="0.35"/>
  <cols>
    <col min="1" max="1" width="7.1796875" customWidth="1"/>
    <col min="2" max="2" width="30.453125" customWidth="1"/>
    <col min="3" max="3" width="82.1796875" customWidth="1"/>
    <col min="4" max="4" width="14.7265625" customWidth="1"/>
    <col min="5" max="5" width="13.1796875" customWidth="1"/>
    <col min="6" max="6" width="35.26953125" customWidth="1"/>
    <col min="7" max="7" width="33.7265625" customWidth="1"/>
    <col min="10" max="10" width="14.453125" customWidth="1"/>
  </cols>
  <sheetData>
    <row r="1" spans="1:10" ht="70" customHeight="1" thickBot="1" x14ac:dyDescent="0.4">
      <c r="A1" s="142" t="s">
        <v>51</v>
      </c>
      <c r="B1" s="143"/>
      <c r="C1" s="143"/>
      <c r="D1" s="143"/>
      <c r="E1" s="143"/>
      <c r="F1" s="143"/>
      <c r="G1" s="143"/>
      <c r="H1" s="143"/>
      <c r="I1" s="143"/>
      <c r="J1" s="144"/>
    </row>
    <row r="2" spans="1:10" ht="15" thickBot="1" x14ac:dyDescent="0.4">
      <c r="A2" s="49"/>
      <c r="B2" s="1"/>
      <c r="C2" s="1"/>
      <c r="D2" s="1"/>
      <c r="E2" s="1"/>
      <c r="F2" s="1"/>
      <c r="G2" s="1"/>
      <c r="H2" s="1"/>
      <c r="I2" s="1"/>
      <c r="J2" s="50"/>
    </row>
    <row r="3" spans="1:10" ht="70" customHeight="1" thickBot="1" x14ac:dyDescent="0.4">
      <c r="A3" s="142" t="s">
        <v>53</v>
      </c>
      <c r="B3" s="143"/>
      <c r="C3" s="143"/>
      <c r="D3" s="143"/>
      <c r="E3" s="143"/>
      <c r="F3" s="143"/>
      <c r="G3" s="143"/>
      <c r="H3" s="143"/>
      <c r="I3" s="143"/>
      <c r="J3" s="144"/>
    </row>
    <row r="4" spans="1:10" ht="25.5" customHeight="1" x14ac:dyDescent="0.35">
      <c r="A4" s="49"/>
      <c r="B4" s="1"/>
      <c r="C4" s="1"/>
      <c r="D4" s="1"/>
      <c r="E4" s="1"/>
      <c r="F4" s="1"/>
      <c r="G4" s="1"/>
      <c r="H4" s="1"/>
      <c r="I4" s="1"/>
      <c r="J4" s="50"/>
    </row>
    <row r="5" spans="1:10" ht="15" thickBot="1" x14ac:dyDescent="0.4">
      <c r="A5" s="49"/>
      <c r="B5" s="1"/>
      <c r="C5" s="1"/>
      <c r="D5" s="1"/>
      <c r="E5" s="1"/>
      <c r="F5" s="1"/>
      <c r="G5" s="1"/>
      <c r="H5" s="1"/>
      <c r="I5" s="1"/>
      <c r="J5" s="50"/>
    </row>
    <row r="6" spans="1:10" ht="35.25" customHeight="1" thickBot="1" x14ac:dyDescent="0.4">
      <c r="A6" s="49"/>
      <c r="B6" s="153" t="s">
        <v>55</v>
      </c>
      <c r="C6" s="154"/>
      <c r="D6" s="1"/>
      <c r="E6" s="1"/>
      <c r="F6" s="1"/>
      <c r="G6" s="1"/>
      <c r="H6" s="1"/>
      <c r="I6" s="1"/>
      <c r="J6" s="50"/>
    </row>
    <row r="7" spans="1:10" ht="18" x14ac:dyDescent="0.35">
      <c r="A7" s="49"/>
      <c r="B7" s="31" t="s">
        <v>0</v>
      </c>
      <c r="C7" s="45"/>
      <c r="D7" s="1"/>
      <c r="E7" s="1"/>
      <c r="F7" s="1"/>
      <c r="G7" s="1"/>
      <c r="H7" s="1"/>
      <c r="I7" s="1"/>
      <c r="J7" s="50"/>
    </row>
    <row r="8" spans="1:10" ht="24" customHeight="1" x14ac:dyDescent="0.35">
      <c r="A8" s="49"/>
      <c r="B8" s="32" t="s">
        <v>1</v>
      </c>
      <c r="C8" s="46"/>
      <c r="D8" s="1"/>
      <c r="E8" s="1"/>
      <c r="F8" s="1"/>
      <c r="G8" s="1"/>
      <c r="H8" s="1"/>
      <c r="I8" s="1"/>
      <c r="J8" s="50"/>
    </row>
    <row r="9" spans="1:10" ht="23.15" customHeight="1" x14ac:dyDescent="0.35">
      <c r="A9" s="49"/>
      <c r="B9" s="32" t="s">
        <v>2</v>
      </c>
      <c r="C9" s="46"/>
      <c r="D9" s="1"/>
      <c r="E9" s="1"/>
      <c r="F9" s="1"/>
      <c r="G9" s="1"/>
      <c r="H9" s="1"/>
      <c r="I9" s="1"/>
      <c r="J9" s="50"/>
    </row>
    <row r="10" spans="1:10" ht="23.15" customHeight="1" x14ac:dyDescent="0.35">
      <c r="A10" s="49"/>
      <c r="B10" s="32" t="s">
        <v>120</v>
      </c>
      <c r="C10" s="46"/>
      <c r="D10" s="1"/>
      <c r="E10" s="1"/>
      <c r="F10" s="1"/>
      <c r="G10" s="1"/>
      <c r="H10" s="1"/>
      <c r="I10" s="1"/>
      <c r="J10" s="50"/>
    </row>
    <row r="11" spans="1:10" ht="24.65" customHeight="1" x14ac:dyDescent="0.35">
      <c r="A11" s="49"/>
      <c r="B11" s="32" t="s">
        <v>3</v>
      </c>
      <c r="C11" s="46"/>
      <c r="D11" s="1"/>
      <c r="E11" s="1"/>
      <c r="F11" s="1"/>
      <c r="G11" s="1"/>
      <c r="H11" s="1"/>
      <c r="I11" s="1"/>
      <c r="J11" s="50"/>
    </row>
    <row r="12" spans="1:10" ht="18.5" thickBot="1" x14ac:dyDescent="0.4">
      <c r="A12" s="49"/>
      <c r="B12" s="33" t="s">
        <v>4</v>
      </c>
      <c r="C12" s="47"/>
      <c r="D12" s="1"/>
      <c r="E12" s="1"/>
      <c r="F12" s="1"/>
      <c r="G12" s="1"/>
      <c r="H12" s="1"/>
      <c r="I12" s="1"/>
      <c r="J12" s="50"/>
    </row>
    <row r="13" spans="1:10" x14ac:dyDescent="0.35">
      <c r="A13" s="49"/>
      <c r="B13" s="1"/>
      <c r="C13" s="1"/>
      <c r="D13" s="1"/>
      <c r="E13" s="1"/>
      <c r="F13" s="1"/>
      <c r="G13" s="1"/>
      <c r="H13" s="1"/>
      <c r="I13" s="1"/>
      <c r="J13" s="50"/>
    </row>
    <row r="14" spans="1:10" x14ac:dyDescent="0.35">
      <c r="A14" s="49"/>
      <c r="B14" s="1"/>
      <c r="C14" s="1"/>
      <c r="D14" s="1"/>
      <c r="E14" s="1"/>
      <c r="F14" s="1"/>
      <c r="G14" s="1"/>
      <c r="H14" s="1"/>
      <c r="I14" s="1"/>
      <c r="J14" s="50"/>
    </row>
    <row r="15" spans="1:10" ht="36" x14ac:dyDescent="0.35">
      <c r="A15" s="49"/>
      <c r="B15" s="151" t="s">
        <v>5</v>
      </c>
      <c r="C15" s="152"/>
      <c r="D15" s="29" t="s">
        <v>6</v>
      </c>
      <c r="E15" s="29" t="s">
        <v>7</v>
      </c>
      <c r="F15" s="30" t="s">
        <v>8</v>
      </c>
      <c r="G15" s="30" t="s">
        <v>9</v>
      </c>
      <c r="H15" s="1"/>
      <c r="I15" s="1"/>
      <c r="J15" s="50"/>
    </row>
    <row r="16" spans="1:10" ht="50.5" customHeight="1" x14ac:dyDescent="0.35">
      <c r="A16" s="49"/>
      <c r="B16" s="24" t="s">
        <v>21</v>
      </c>
      <c r="C16" s="2" t="s">
        <v>20</v>
      </c>
      <c r="D16" s="24" t="s">
        <v>19</v>
      </c>
      <c r="E16" s="54">
        <v>4</v>
      </c>
      <c r="F16" s="25" t="str">
        <f>'E2 Préparation d''une production'!G47</f>
        <v>Non Validée</v>
      </c>
      <c r="G16" s="26" t="str" cm="1">
        <f t="array" ref="G16">IF(F16="Non validée","Non validée",'E2 Préparation d''une production'!G47:H47*Synthèse!E16)</f>
        <v>Non validée</v>
      </c>
      <c r="H16" s="3"/>
      <c r="I16" s="1"/>
      <c r="J16" s="50"/>
    </row>
    <row r="17" spans="1:10" ht="48" customHeight="1" x14ac:dyDescent="0.35">
      <c r="A17" s="49"/>
      <c r="B17" s="27" t="s">
        <v>22</v>
      </c>
      <c r="C17" s="21" t="s">
        <v>46</v>
      </c>
      <c r="D17" s="27" t="s">
        <v>47</v>
      </c>
      <c r="E17" s="55">
        <v>6</v>
      </c>
      <c r="F17" s="55" t="str">
        <f>'E31 Réalisation et contrôle d''u'!G39</f>
        <v>Non Validée</v>
      </c>
      <c r="G17" s="56" t="str">
        <f>IF(F17="Non validée","Non validée",'E31 Réalisation et contrôle d''u'!$G$39*Synthèse!E17)</f>
        <v>Non validée</v>
      </c>
      <c r="H17" s="1"/>
      <c r="I17" s="1"/>
      <c r="J17" s="50"/>
    </row>
    <row r="18" spans="1:10" ht="46" x14ac:dyDescent="0.35">
      <c r="A18" s="49"/>
      <c r="B18" s="28" t="s">
        <v>23</v>
      </c>
      <c r="C18" s="37" t="s">
        <v>54</v>
      </c>
      <c r="D18" s="28" t="s">
        <v>48</v>
      </c>
      <c r="E18" s="57">
        <v>3</v>
      </c>
      <c r="F18" s="57" t="str">
        <f>'E32 implication dans un environ'!G40</f>
        <v>Non Validée</v>
      </c>
      <c r="G18" s="58" t="str">
        <f>IF(F18="Non validée","Non validée",'E32 implication dans un environ'!$G$40*Synthèse!E18)</f>
        <v>Non validée</v>
      </c>
      <c r="H18" s="1"/>
      <c r="I18" s="1"/>
      <c r="J18" s="50"/>
    </row>
    <row r="19" spans="1:10" x14ac:dyDescent="0.35">
      <c r="A19" s="49"/>
      <c r="B19" s="1"/>
      <c r="C19" s="1"/>
      <c r="D19" s="1"/>
      <c r="E19" s="1"/>
      <c r="F19" s="1"/>
      <c r="G19" s="1"/>
      <c r="H19" s="1"/>
      <c r="I19" s="1"/>
      <c r="J19" s="50"/>
    </row>
    <row r="20" spans="1:10" x14ac:dyDescent="0.35">
      <c r="A20" s="49"/>
      <c r="B20" s="1"/>
      <c r="C20" s="1"/>
      <c r="D20" s="1"/>
      <c r="E20" s="1"/>
      <c r="F20" s="1"/>
      <c r="G20" s="1"/>
      <c r="H20" s="1"/>
      <c r="I20" s="1"/>
      <c r="J20" s="50"/>
    </row>
    <row r="21" spans="1:10" ht="15" thickBot="1" x14ac:dyDescent="0.4">
      <c r="A21" s="49"/>
      <c r="B21" s="1"/>
      <c r="C21" s="1"/>
      <c r="D21" s="1"/>
      <c r="E21" s="1"/>
      <c r="F21" s="1"/>
      <c r="G21" s="1"/>
      <c r="H21" s="1"/>
      <c r="I21" s="1"/>
      <c r="J21" s="50"/>
    </row>
    <row r="22" spans="1:10" ht="18" x14ac:dyDescent="0.35">
      <c r="A22" s="49"/>
      <c r="B22" s="155" t="s">
        <v>69</v>
      </c>
      <c r="C22" s="156"/>
      <c r="D22" s="156"/>
      <c r="E22" s="156"/>
      <c r="F22" s="156"/>
      <c r="G22" s="156"/>
      <c r="H22" s="156"/>
      <c r="I22" s="157"/>
      <c r="J22" s="50"/>
    </row>
    <row r="23" spans="1:10" ht="77.150000000000006" customHeight="1" thickBot="1" x14ac:dyDescent="0.4">
      <c r="A23" s="49"/>
      <c r="B23" s="158"/>
      <c r="C23" s="159"/>
      <c r="D23" s="159"/>
      <c r="E23" s="159"/>
      <c r="F23" s="159"/>
      <c r="G23" s="159"/>
      <c r="H23" s="159"/>
      <c r="I23" s="160"/>
      <c r="J23" s="50"/>
    </row>
    <row r="24" spans="1:10" x14ac:dyDescent="0.35">
      <c r="A24" s="49"/>
      <c r="B24" s="1"/>
      <c r="C24" s="1"/>
      <c r="D24" s="1"/>
      <c r="E24" s="1"/>
      <c r="F24" s="1"/>
      <c r="G24" s="1"/>
      <c r="H24" s="1"/>
      <c r="I24" s="1"/>
      <c r="J24" s="50"/>
    </row>
    <row r="25" spans="1:10" ht="15" thickBot="1" x14ac:dyDescent="0.4">
      <c r="A25" s="49"/>
      <c r="B25" s="1"/>
      <c r="C25" s="1"/>
      <c r="D25" s="1"/>
      <c r="E25" s="1"/>
      <c r="F25" s="1"/>
      <c r="G25" s="1"/>
      <c r="H25" s="1"/>
      <c r="I25" s="1"/>
      <c r="J25" s="50"/>
    </row>
    <row r="26" spans="1:10" ht="23.25" customHeight="1" x14ac:dyDescent="0.35">
      <c r="A26" s="49"/>
      <c r="B26" s="161" t="s">
        <v>68</v>
      </c>
      <c r="C26" s="162"/>
      <c r="D26" s="163"/>
      <c r="E26" s="1"/>
      <c r="F26" s="1"/>
      <c r="G26" s="1"/>
      <c r="H26" s="1"/>
      <c r="I26" s="1"/>
      <c r="J26" s="50"/>
    </row>
    <row r="27" spans="1:10" ht="14.5" customHeight="1" x14ac:dyDescent="0.35">
      <c r="A27" s="49"/>
      <c r="B27" s="164"/>
      <c r="C27" s="165"/>
      <c r="D27" s="166"/>
      <c r="E27" s="1"/>
      <c r="F27" s="1"/>
      <c r="G27" s="1"/>
      <c r="H27" s="1"/>
      <c r="I27" s="1"/>
      <c r="J27" s="50"/>
    </row>
    <row r="28" spans="1:10" x14ac:dyDescent="0.35">
      <c r="A28" s="49"/>
      <c r="B28" s="145"/>
      <c r="C28" s="146"/>
      <c r="D28" s="147"/>
      <c r="E28" s="1"/>
      <c r="F28" s="1"/>
      <c r="G28" s="1"/>
      <c r="H28" s="1"/>
      <c r="I28" s="1"/>
      <c r="J28" s="50"/>
    </row>
    <row r="29" spans="1:10" x14ac:dyDescent="0.35">
      <c r="A29" s="49"/>
      <c r="B29" s="145"/>
      <c r="C29" s="146"/>
      <c r="D29" s="147"/>
      <c r="E29" s="1"/>
      <c r="F29" s="1"/>
      <c r="G29" s="1"/>
      <c r="H29" s="1"/>
      <c r="I29" s="1"/>
      <c r="J29" s="50"/>
    </row>
    <row r="30" spans="1:10" x14ac:dyDescent="0.35">
      <c r="A30" s="49"/>
      <c r="B30" s="145"/>
      <c r="C30" s="146"/>
      <c r="D30" s="147"/>
      <c r="E30" s="1"/>
      <c r="F30" s="1"/>
      <c r="G30" s="1"/>
      <c r="H30" s="1"/>
      <c r="I30" s="1"/>
      <c r="J30" s="50"/>
    </row>
    <row r="31" spans="1:10" ht="15" thickBot="1" x14ac:dyDescent="0.4">
      <c r="A31" s="49"/>
      <c r="B31" s="148"/>
      <c r="C31" s="149"/>
      <c r="D31" s="150"/>
      <c r="E31" s="1"/>
      <c r="F31" s="1"/>
      <c r="G31" s="1"/>
      <c r="H31" s="1"/>
      <c r="I31" s="1"/>
      <c r="J31" s="50"/>
    </row>
    <row r="32" spans="1:10" x14ac:dyDescent="0.35">
      <c r="A32" s="49"/>
      <c r="B32" s="1"/>
      <c r="C32" s="1"/>
      <c r="D32" s="1"/>
      <c r="E32" s="1"/>
      <c r="F32" s="1"/>
      <c r="G32" s="1"/>
      <c r="H32" s="1"/>
      <c r="I32" s="1"/>
      <c r="J32" s="50"/>
    </row>
    <row r="33" spans="1:10" ht="15" thickBot="1" x14ac:dyDescent="0.4">
      <c r="A33" s="51"/>
      <c r="B33" s="52"/>
      <c r="C33" s="52"/>
      <c r="D33" s="52"/>
      <c r="E33" s="52"/>
      <c r="F33" s="52"/>
      <c r="G33" s="52"/>
      <c r="H33" s="52"/>
      <c r="I33" s="52"/>
      <c r="J33" s="53"/>
    </row>
  </sheetData>
  <sheetProtection algorithmName="SHA-512" hashValue="JM4NObTMowhRvq7fNmHiipUs+rdgTnpKda59Z2EgITj3xMHUdmSvlT8kryvcZHJSAOGTUDdUJ+Rplo5TML89bg==" saltValue="BH1vWqAIgruMr4rgjtlnGw==" spinCount="100000" sheet="1" formatCells="0" formatColumns="0" formatRows="0" insertColumns="0" insertRows="0" insertHyperlinks="0" deleteColumns="0" deleteRows="0" sort="0" autoFilter="0" pivotTables="0"/>
  <mergeCells count="12">
    <mergeCell ref="A1:J1"/>
    <mergeCell ref="B29:D29"/>
    <mergeCell ref="B30:D30"/>
    <mergeCell ref="B31:D31"/>
    <mergeCell ref="A3:J3"/>
    <mergeCell ref="B15:C15"/>
    <mergeCell ref="B6:C6"/>
    <mergeCell ref="B22:I22"/>
    <mergeCell ref="B23:I23"/>
    <mergeCell ref="B26:D26"/>
    <mergeCell ref="B27:D27"/>
    <mergeCell ref="B28:D28"/>
  </mergeCells>
  <pageMargins left="0.25" right="0.25" top="0.75" bottom="0.75" header="0.3" footer="0.3"/>
  <pageSetup paperSize="9" scale="56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9" tint="0.39997558519241921"/>
    <pageSetUpPr fitToPage="1"/>
  </sheetPr>
  <dimension ref="A1:S58"/>
  <sheetViews>
    <sheetView zoomScale="60" zoomScaleNormal="60" zoomScaleSheetLayoutView="77" workbookViewId="0">
      <selection activeCell="G33" sqref="G33:I40"/>
    </sheetView>
  </sheetViews>
  <sheetFormatPr baseColWidth="10" defaultRowHeight="14.5" x14ac:dyDescent="0.35"/>
  <cols>
    <col min="1" max="1" width="1.81640625" customWidth="1"/>
    <col min="3" max="3" width="17.7265625" customWidth="1"/>
    <col min="4" max="4" width="61.7265625" customWidth="1"/>
    <col min="5" max="5" width="80.7265625" customWidth="1"/>
    <col min="6" max="6" width="13.7265625" customWidth="1"/>
    <col min="7" max="10" width="18.7265625" customWidth="1"/>
    <col min="11" max="11" width="29.7265625" customWidth="1"/>
    <col min="12" max="12" width="20.7265625" hidden="1" customWidth="1"/>
    <col min="13" max="13" width="19.81640625" hidden="1" customWidth="1"/>
    <col min="14" max="15" width="11.453125" style="93" hidden="1" customWidth="1"/>
    <col min="16" max="17" width="11.453125" hidden="1" customWidth="1"/>
    <col min="18" max="20" width="11.453125" customWidth="1"/>
  </cols>
  <sheetData>
    <row r="1" spans="1:19" ht="70" customHeight="1" thickBot="1" x14ac:dyDescent="0.4">
      <c r="A1" s="3"/>
      <c r="B1" s="226" t="s">
        <v>51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8"/>
      <c r="N1" s="60"/>
      <c r="O1" s="60"/>
      <c r="P1" s="59"/>
      <c r="Q1" s="59"/>
      <c r="R1" s="59"/>
      <c r="S1" s="59"/>
    </row>
    <row r="2" spans="1:19" ht="26.15" customHeight="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0"/>
      <c r="O2" s="60"/>
      <c r="P2" s="59"/>
      <c r="Q2" s="59"/>
      <c r="R2" s="59"/>
      <c r="S2" s="59"/>
    </row>
    <row r="3" spans="1:19" ht="70" customHeight="1" thickBot="1" x14ac:dyDescent="0.4">
      <c r="A3" s="3"/>
      <c r="B3" s="226" t="s">
        <v>56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8"/>
      <c r="N3" s="92"/>
      <c r="O3" s="92"/>
      <c r="P3" s="22"/>
      <c r="Q3" s="59"/>
      <c r="R3" s="59"/>
      <c r="S3" s="59"/>
    </row>
    <row r="4" spans="1:19" ht="70" customHeight="1" thickBo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92"/>
      <c r="O4" s="92"/>
      <c r="P4" s="22"/>
      <c r="Q4" s="59"/>
      <c r="R4" s="59"/>
      <c r="S4" s="59"/>
    </row>
    <row r="5" spans="1:19" ht="35.25" customHeight="1" thickBot="1" x14ac:dyDescent="0.4">
      <c r="A5" s="1"/>
      <c r="B5" s="231" t="s">
        <v>57</v>
      </c>
      <c r="C5" s="232"/>
      <c r="D5" s="232"/>
      <c r="E5" s="233"/>
      <c r="F5" s="3"/>
      <c r="G5" s="3"/>
      <c r="H5" s="3"/>
      <c r="I5" s="3"/>
      <c r="J5" s="3"/>
      <c r="K5" s="3"/>
      <c r="L5" s="3"/>
      <c r="M5" s="3"/>
      <c r="N5" s="60"/>
      <c r="O5" s="60"/>
      <c r="P5" s="59"/>
      <c r="Q5" s="59"/>
      <c r="R5" s="59"/>
      <c r="S5" s="59"/>
    </row>
    <row r="6" spans="1:19" ht="33.65" customHeight="1" thickBot="1" x14ac:dyDescent="0.4">
      <c r="A6" s="1"/>
      <c r="B6" s="229" t="s">
        <v>0</v>
      </c>
      <c r="C6" s="230"/>
      <c r="D6" s="220" t="str">
        <f>IF(ISBLANK(Synthèse!C7),"",Synthèse!C7)</f>
        <v/>
      </c>
      <c r="E6" s="221"/>
      <c r="F6" s="3"/>
      <c r="G6" s="3"/>
      <c r="H6" s="3"/>
      <c r="I6" s="3"/>
      <c r="J6" s="3"/>
      <c r="K6" s="3"/>
      <c r="L6" s="3"/>
      <c r="M6" s="3"/>
      <c r="N6" s="60"/>
      <c r="O6" s="60"/>
      <c r="P6" s="59"/>
      <c r="Q6" s="59"/>
      <c r="R6" s="59"/>
      <c r="S6" s="59"/>
    </row>
    <row r="7" spans="1:19" ht="26.5" customHeight="1" thickBot="1" x14ac:dyDescent="0.4">
      <c r="A7" s="1"/>
      <c r="B7" s="218" t="s">
        <v>10</v>
      </c>
      <c r="C7" s="219"/>
      <c r="D7" s="220" t="str">
        <f>IF(ISBLANK(Synthèse!C8),"",Synthèse!C8)</f>
        <v/>
      </c>
      <c r="E7" s="221"/>
      <c r="F7" s="3"/>
      <c r="G7" s="3"/>
      <c r="H7" s="3"/>
      <c r="I7" s="3"/>
      <c r="J7" s="3"/>
      <c r="K7" s="3"/>
      <c r="L7" s="3"/>
      <c r="M7" s="3"/>
      <c r="N7" s="60"/>
      <c r="O7" s="60"/>
      <c r="P7" s="59"/>
      <c r="Q7" s="59"/>
      <c r="R7" s="59"/>
      <c r="S7" s="59"/>
    </row>
    <row r="8" spans="1:19" ht="26.5" customHeight="1" thickBot="1" x14ac:dyDescent="0.4">
      <c r="A8" s="1"/>
      <c r="B8" s="218" t="s">
        <v>2</v>
      </c>
      <c r="C8" s="219"/>
      <c r="D8" s="220" t="str">
        <f>IF(ISBLANK(Synthèse!C9),"",Synthèse!C9)</f>
        <v/>
      </c>
      <c r="E8" s="221"/>
      <c r="F8" s="3"/>
      <c r="G8" s="3"/>
      <c r="H8" s="3"/>
      <c r="I8" s="3"/>
      <c r="J8" s="3"/>
      <c r="K8" s="3"/>
      <c r="L8" s="3"/>
      <c r="M8" s="3"/>
      <c r="N8" s="60"/>
      <c r="O8" s="60"/>
      <c r="P8" s="59"/>
      <c r="Q8" s="59"/>
      <c r="R8" s="59"/>
      <c r="S8" s="59"/>
    </row>
    <row r="9" spans="1:19" ht="26.5" customHeight="1" thickBot="1" x14ac:dyDescent="0.4">
      <c r="A9" s="1"/>
      <c r="B9" s="224" t="s">
        <v>120</v>
      </c>
      <c r="C9" s="225"/>
      <c r="D9" s="220" t="str">
        <f>IF(ISBLANK(Synthèse!C10),"",Synthèse!C10)</f>
        <v/>
      </c>
      <c r="E9" s="221"/>
      <c r="F9" s="3"/>
      <c r="G9" s="3"/>
      <c r="H9" s="3"/>
      <c r="I9" s="3"/>
      <c r="J9" s="3"/>
      <c r="K9" s="3"/>
      <c r="L9" s="3"/>
      <c r="M9" s="3"/>
      <c r="N9" s="60"/>
      <c r="O9" s="60"/>
      <c r="P9" s="59"/>
      <c r="Q9" s="59"/>
      <c r="R9" s="59"/>
      <c r="S9" s="59"/>
    </row>
    <row r="10" spans="1:19" ht="31.5" customHeight="1" thickBot="1" x14ac:dyDescent="0.4">
      <c r="A10" s="1"/>
      <c r="B10" s="218" t="s">
        <v>3</v>
      </c>
      <c r="C10" s="219"/>
      <c r="D10" s="220" t="str">
        <f>IF(ISBLANK(Synthèse!C11),"",Synthèse!C11)</f>
        <v/>
      </c>
      <c r="E10" s="221"/>
      <c r="F10" s="3"/>
      <c r="G10" s="3"/>
      <c r="H10" s="3"/>
      <c r="I10" s="3"/>
      <c r="J10" s="3"/>
      <c r="K10" s="3"/>
      <c r="L10" s="3"/>
      <c r="M10" s="3"/>
      <c r="N10" s="60"/>
      <c r="O10" s="60"/>
      <c r="P10" s="59"/>
      <c r="Q10" s="59"/>
      <c r="R10" s="59"/>
      <c r="S10" s="59"/>
    </row>
    <row r="11" spans="1:19" ht="34" customHeight="1" thickBot="1" x14ac:dyDescent="0.4">
      <c r="A11" s="1"/>
      <c r="B11" s="222" t="s">
        <v>4</v>
      </c>
      <c r="C11" s="223"/>
      <c r="D11" s="220" t="str">
        <f>IF(ISBLANK(Synthèse!C12),"",Synthèse!C12)</f>
        <v/>
      </c>
      <c r="E11" s="221"/>
      <c r="F11" s="3"/>
      <c r="G11" s="3"/>
      <c r="H11" s="3"/>
      <c r="I11" s="3"/>
      <c r="J11" s="3"/>
      <c r="K11" s="3"/>
      <c r="L11" s="3"/>
      <c r="M11" s="3"/>
      <c r="N11" s="60"/>
      <c r="O11" s="60"/>
      <c r="P11" s="59"/>
      <c r="Q11" s="59"/>
      <c r="R11" s="59"/>
      <c r="S11" s="59"/>
    </row>
    <row r="12" spans="1:19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60"/>
      <c r="O12" s="60"/>
      <c r="P12" s="59"/>
      <c r="Q12" s="59"/>
      <c r="R12" s="59"/>
      <c r="S12" s="59"/>
    </row>
    <row r="13" spans="1:19" ht="15" thickBo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60"/>
      <c r="O13" s="60"/>
      <c r="P13" s="59"/>
      <c r="Q13" s="59"/>
      <c r="R13" s="59"/>
      <c r="S13" s="59"/>
    </row>
    <row r="14" spans="1:19" ht="26.5" thickBot="1" x14ac:dyDescent="0.4">
      <c r="A14" s="3"/>
      <c r="B14" s="3"/>
      <c r="C14" s="3"/>
      <c r="D14" s="3"/>
      <c r="E14" s="3"/>
      <c r="F14" s="207" t="s">
        <v>11</v>
      </c>
      <c r="G14" s="208"/>
      <c r="H14" s="208"/>
      <c r="I14" s="208"/>
      <c r="J14" s="209"/>
      <c r="K14" s="3"/>
      <c r="L14" s="3"/>
      <c r="M14" s="3"/>
      <c r="N14" s="60"/>
      <c r="O14" s="60"/>
      <c r="P14" s="59"/>
      <c r="Q14" s="59"/>
      <c r="R14" s="59"/>
      <c r="S14" s="59"/>
    </row>
    <row r="15" spans="1:19" ht="20.149999999999999" customHeight="1" x14ac:dyDescent="0.35">
      <c r="A15" s="3"/>
      <c r="B15" s="3"/>
      <c r="C15" s="210" t="s">
        <v>49</v>
      </c>
      <c r="D15" s="211"/>
      <c r="E15" s="214" t="s">
        <v>12</v>
      </c>
      <c r="F15" s="216" t="s">
        <v>13</v>
      </c>
      <c r="G15" s="66">
        <v>1</v>
      </c>
      <c r="H15" s="67">
        <v>2</v>
      </c>
      <c r="I15" s="68">
        <v>3</v>
      </c>
      <c r="J15" s="69">
        <v>4</v>
      </c>
      <c r="K15" s="3"/>
      <c r="L15" s="3"/>
      <c r="M15" s="3"/>
      <c r="N15" s="60"/>
      <c r="O15" s="60"/>
      <c r="P15" s="59"/>
      <c r="Q15" s="59"/>
      <c r="R15" s="59"/>
      <c r="S15" s="59"/>
    </row>
    <row r="16" spans="1:19" ht="36.5" thickBot="1" x14ac:dyDescent="0.4">
      <c r="A16" s="3"/>
      <c r="B16" s="3"/>
      <c r="C16" s="212"/>
      <c r="D16" s="213"/>
      <c r="E16" s="215"/>
      <c r="F16" s="217"/>
      <c r="G16" s="70" t="s">
        <v>62</v>
      </c>
      <c r="H16" s="71" t="s">
        <v>63</v>
      </c>
      <c r="I16" s="71" t="s">
        <v>64</v>
      </c>
      <c r="J16" s="72" t="s">
        <v>65</v>
      </c>
      <c r="K16" s="3"/>
      <c r="L16" s="3"/>
      <c r="M16" s="3"/>
      <c r="N16" s="60"/>
      <c r="O16" s="60"/>
      <c r="P16" s="59"/>
      <c r="Q16" s="59"/>
      <c r="R16" s="59"/>
      <c r="S16" s="59"/>
    </row>
    <row r="17" spans="1:19" ht="78.650000000000006" customHeight="1" thickBo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6" t="s">
        <v>66</v>
      </c>
      <c r="M17" s="36" t="s">
        <v>67</v>
      </c>
      <c r="N17" s="60"/>
      <c r="O17" s="60"/>
      <c r="P17" s="59"/>
      <c r="Q17" s="59"/>
      <c r="R17" s="59"/>
      <c r="S17" s="59"/>
    </row>
    <row r="18" spans="1:19" ht="50.15" customHeight="1" thickBot="1" x14ac:dyDescent="0.4">
      <c r="A18" s="3"/>
      <c r="B18" s="3"/>
      <c r="C18" s="191" t="s">
        <v>24</v>
      </c>
      <c r="D18" s="192"/>
      <c r="E18" s="73" t="s">
        <v>58</v>
      </c>
      <c r="F18" s="74"/>
      <c r="G18" s="75"/>
      <c r="H18" s="75"/>
      <c r="I18" s="75"/>
      <c r="J18" s="75"/>
      <c r="K18" s="76" t="str">
        <f>IF(COUNTA(F18:J18)&gt;1,"SAISIE MULTIPLE","")</f>
        <v/>
      </c>
      <c r="L18" s="184">
        <f>1/3</f>
        <v>0.33333333333333331</v>
      </c>
      <c r="M18" s="23">
        <f>1/23</f>
        <v>4.3478260869565216E-2</v>
      </c>
      <c r="N18" s="60" t="str">
        <f>IF(G18&lt;&gt;"",0,IF(H18&lt;&gt;"",1/3,IF(I18&lt;&gt;"",2/3,IF(J18&lt;&gt;"",1,"NE"))))</f>
        <v>NE</v>
      </c>
      <c r="O18" s="60" t="str">
        <f>IF(N18="","NE",N18)</f>
        <v>NE</v>
      </c>
      <c r="P18" s="59"/>
      <c r="Q18" s="59" t="str">
        <f>IF(COUNTA(F18:J18)=0,"X","")</f>
        <v>X</v>
      </c>
      <c r="R18" s="59"/>
      <c r="S18" s="59"/>
    </row>
    <row r="19" spans="1:19" ht="50.15" customHeight="1" thickBot="1" x14ac:dyDescent="0.4">
      <c r="A19" s="3"/>
      <c r="B19" s="3"/>
      <c r="C19" s="193"/>
      <c r="D19" s="194"/>
      <c r="E19" s="77" t="s">
        <v>26</v>
      </c>
      <c r="F19" s="78"/>
      <c r="G19" s="87"/>
      <c r="H19" s="87"/>
      <c r="I19" s="87"/>
      <c r="J19" s="87"/>
      <c r="K19" s="79" t="str">
        <f t="shared" ref="K19:K40" si="0">IF(COUNTA(F19:J19)&gt;1,"SAISIE MULTIPLE","")</f>
        <v/>
      </c>
      <c r="L19" s="185"/>
      <c r="M19" s="23">
        <f t="shared" ref="M19:M40" si="1">1/23</f>
        <v>4.3478260869565216E-2</v>
      </c>
      <c r="N19" s="60" t="str">
        <f t="shared" ref="N19:N40" si="2">IF(G19&lt;&gt;"",0,IF(H19&lt;&gt;"",1/3,IF(I19&lt;&gt;"",2/3,IF(J19&lt;&gt;"",1,"NE"))))</f>
        <v>NE</v>
      </c>
      <c r="O19" s="60" t="str">
        <f t="shared" ref="O19:O40" si="3">IF(N19="","NE",N19)</f>
        <v>NE</v>
      </c>
      <c r="P19" s="59"/>
      <c r="Q19" s="59" t="str">
        <f t="shared" ref="Q19:Q40" si="4">IF(COUNTA(F19:J19)=0,"X","")</f>
        <v>X</v>
      </c>
      <c r="R19" s="59"/>
      <c r="S19" s="59"/>
    </row>
    <row r="20" spans="1:19" ht="50.15" customHeight="1" thickBot="1" x14ac:dyDescent="0.4">
      <c r="A20" s="3"/>
      <c r="B20" s="3"/>
      <c r="C20" s="193"/>
      <c r="D20" s="194"/>
      <c r="E20" s="77" t="s">
        <v>27</v>
      </c>
      <c r="F20" s="78"/>
      <c r="G20" s="87"/>
      <c r="H20" s="87"/>
      <c r="I20" s="87"/>
      <c r="J20" s="87"/>
      <c r="K20" s="79" t="str">
        <f t="shared" si="0"/>
        <v/>
      </c>
      <c r="L20" s="185"/>
      <c r="M20" s="23">
        <f t="shared" si="1"/>
        <v>4.3478260869565216E-2</v>
      </c>
      <c r="N20" s="60" t="str">
        <f t="shared" si="2"/>
        <v>NE</v>
      </c>
      <c r="O20" s="60" t="str">
        <f t="shared" si="3"/>
        <v>NE</v>
      </c>
      <c r="P20" s="59"/>
      <c r="Q20" s="59" t="str">
        <f t="shared" si="4"/>
        <v>X</v>
      </c>
      <c r="R20" s="59"/>
      <c r="S20" s="59"/>
    </row>
    <row r="21" spans="1:19" ht="50.15" customHeight="1" thickBot="1" x14ac:dyDescent="0.4">
      <c r="A21" s="3"/>
      <c r="B21" s="3"/>
      <c r="C21" s="195"/>
      <c r="D21" s="196"/>
      <c r="E21" s="80" t="s">
        <v>25</v>
      </c>
      <c r="F21" s="81"/>
      <c r="G21" s="88"/>
      <c r="H21" s="88"/>
      <c r="I21" s="88"/>
      <c r="J21" s="88"/>
      <c r="K21" s="82" t="str">
        <f t="shared" si="0"/>
        <v/>
      </c>
      <c r="L21" s="186"/>
      <c r="M21" s="23">
        <f t="shared" si="1"/>
        <v>4.3478260869565216E-2</v>
      </c>
      <c r="N21" s="60" t="str">
        <f t="shared" si="2"/>
        <v>NE</v>
      </c>
      <c r="O21" s="60" t="str">
        <f t="shared" si="3"/>
        <v>NE</v>
      </c>
      <c r="P21" s="59"/>
      <c r="Q21" s="59" t="str">
        <f t="shared" si="4"/>
        <v>X</v>
      </c>
      <c r="R21" s="59"/>
      <c r="S21" s="59"/>
    </row>
    <row r="22" spans="1:19" ht="50.15" customHeight="1" thickBot="1" x14ac:dyDescent="0.4">
      <c r="A22" s="3"/>
      <c r="B22" s="3"/>
      <c r="C22" s="191" t="s">
        <v>28</v>
      </c>
      <c r="D22" s="192"/>
      <c r="E22" s="73" t="s">
        <v>29</v>
      </c>
      <c r="F22" s="74"/>
      <c r="G22" s="75"/>
      <c r="H22" s="75"/>
      <c r="I22" s="75"/>
      <c r="J22" s="75"/>
      <c r="K22" s="76" t="str">
        <f t="shared" si="0"/>
        <v/>
      </c>
      <c r="L22" s="184">
        <f>1/3</f>
        <v>0.33333333333333331</v>
      </c>
      <c r="M22" s="23">
        <f t="shared" si="1"/>
        <v>4.3478260869565216E-2</v>
      </c>
      <c r="N22" s="60" t="str">
        <f t="shared" si="2"/>
        <v>NE</v>
      </c>
      <c r="O22" s="60" t="str">
        <f t="shared" si="3"/>
        <v>NE</v>
      </c>
      <c r="P22" s="59"/>
      <c r="Q22" s="59" t="str">
        <f t="shared" si="4"/>
        <v>X</v>
      </c>
      <c r="R22" s="59"/>
      <c r="S22" s="59"/>
    </row>
    <row r="23" spans="1:19" ht="50.15" customHeight="1" thickBot="1" x14ac:dyDescent="0.4">
      <c r="A23" s="3"/>
      <c r="B23" s="3"/>
      <c r="C23" s="193"/>
      <c r="D23" s="194"/>
      <c r="E23" s="77" t="s">
        <v>59</v>
      </c>
      <c r="F23" s="78"/>
      <c r="G23" s="87"/>
      <c r="H23" s="87"/>
      <c r="I23" s="87"/>
      <c r="J23" s="87"/>
      <c r="K23" s="79" t="str">
        <f t="shared" si="0"/>
        <v/>
      </c>
      <c r="L23" s="197"/>
      <c r="M23" s="23">
        <f t="shared" si="1"/>
        <v>4.3478260869565216E-2</v>
      </c>
      <c r="N23" s="60" t="str">
        <f t="shared" si="2"/>
        <v>NE</v>
      </c>
      <c r="O23" s="60" t="str">
        <f t="shared" si="3"/>
        <v>NE</v>
      </c>
      <c r="P23" s="59"/>
      <c r="Q23" s="59" t="str">
        <f t="shared" si="4"/>
        <v>X</v>
      </c>
      <c r="R23" s="59"/>
      <c r="S23" s="59"/>
    </row>
    <row r="24" spans="1:19" ht="50.15" customHeight="1" thickBot="1" x14ac:dyDescent="0.4">
      <c r="A24" s="3"/>
      <c r="B24" s="3"/>
      <c r="C24" s="193"/>
      <c r="D24" s="194"/>
      <c r="E24" s="77" t="s">
        <v>30</v>
      </c>
      <c r="F24" s="78"/>
      <c r="G24" s="87" t="s">
        <v>109</v>
      </c>
      <c r="H24" s="87"/>
      <c r="I24" s="87"/>
      <c r="J24" s="87"/>
      <c r="K24" s="79" t="str">
        <f t="shared" si="0"/>
        <v/>
      </c>
      <c r="L24" s="197"/>
      <c r="M24" s="23">
        <f t="shared" si="1"/>
        <v>4.3478260869565216E-2</v>
      </c>
      <c r="N24" s="60">
        <f t="shared" si="2"/>
        <v>0</v>
      </c>
      <c r="O24" s="60">
        <f t="shared" si="3"/>
        <v>0</v>
      </c>
      <c r="P24" s="59"/>
      <c r="Q24" s="59" t="str">
        <f t="shared" si="4"/>
        <v/>
      </c>
      <c r="R24" s="59"/>
      <c r="S24" s="59"/>
    </row>
    <row r="25" spans="1:19" ht="50.15" customHeight="1" thickBot="1" x14ac:dyDescent="0.4">
      <c r="A25" s="3"/>
      <c r="B25" s="3"/>
      <c r="C25" s="193"/>
      <c r="D25" s="194"/>
      <c r="E25" s="77" t="s">
        <v>31</v>
      </c>
      <c r="F25" s="78"/>
      <c r="G25" s="87"/>
      <c r="H25" s="87"/>
      <c r="I25" s="87"/>
      <c r="J25" s="87"/>
      <c r="K25" s="79" t="str">
        <f t="shared" si="0"/>
        <v/>
      </c>
      <c r="L25" s="197"/>
      <c r="M25" s="23">
        <f t="shared" si="1"/>
        <v>4.3478260869565216E-2</v>
      </c>
      <c r="N25" s="60" t="str">
        <f>IF(G25&lt;&gt;"",0,IF(H25&lt;&gt;"",1/3,IF(I25&lt;&gt;"",2/3,IF(J25&lt;&gt;"",1,"NE"))))</f>
        <v>NE</v>
      </c>
      <c r="O25" s="60" t="str">
        <f t="shared" si="3"/>
        <v>NE</v>
      </c>
      <c r="P25" s="59"/>
      <c r="Q25" s="59" t="str">
        <f t="shared" si="4"/>
        <v>X</v>
      </c>
      <c r="R25" s="59"/>
      <c r="S25" s="59"/>
    </row>
    <row r="26" spans="1:19" ht="50.15" customHeight="1" thickBot="1" x14ac:dyDescent="0.4">
      <c r="A26" s="3"/>
      <c r="B26" s="3"/>
      <c r="C26" s="193"/>
      <c r="D26" s="194"/>
      <c r="E26" s="77" t="s">
        <v>60</v>
      </c>
      <c r="F26" s="78"/>
      <c r="G26" s="87"/>
      <c r="H26" s="87"/>
      <c r="I26" s="87"/>
      <c r="J26" s="87"/>
      <c r="K26" s="79" t="str">
        <f t="shared" si="0"/>
        <v/>
      </c>
      <c r="L26" s="197"/>
      <c r="M26" s="23">
        <f t="shared" si="1"/>
        <v>4.3478260869565216E-2</v>
      </c>
      <c r="N26" s="60" t="str">
        <f t="shared" si="2"/>
        <v>NE</v>
      </c>
      <c r="O26" s="60" t="str">
        <f t="shared" si="3"/>
        <v>NE</v>
      </c>
      <c r="P26" s="59"/>
      <c r="Q26" s="59" t="str">
        <f t="shared" si="4"/>
        <v>X</v>
      </c>
      <c r="R26" s="59"/>
      <c r="S26" s="59"/>
    </row>
    <row r="27" spans="1:19" ht="50.15" customHeight="1" thickBot="1" x14ac:dyDescent="0.4">
      <c r="A27" s="3"/>
      <c r="B27" s="3"/>
      <c r="C27" s="193"/>
      <c r="D27" s="194"/>
      <c r="E27" s="77" t="s">
        <v>34</v>
      </c>
      <c r="F27" s="78"/>
      <c r="G27" s="87"/>
      <c r="H27" s="87"/>
      <c r="I27" s="87"/>
      <c r="J27" s="87"/>
      <c r="K27" s="79" t="str">
        <f t="shared" si="0"/>
        <v/>
      </c>
      <c r="L27" s="197"/>
      <c r="M27" s="23">
        <f t="shared" si="1"/>
        <v>4.3478260869565216E-2</v>
      </c>
      <c r="N27" s="60" t="str">
        <f t="shared" si="2"/>
        <v>NE</v>
      </c>
      <c r="O27" s="60" t="str">
        <f t="shared" si="3"/>
        <v>NE</v>
      </c>
      <c r="P27" s="59"/>
      <c r="Q27" s="59" t="str">
        <f t="shared" si="4"/>
        <v>X</v>
      </c>
      <c r="R27" s="59"/>
      <c r="S27" s="59"/>
    </row>
    <row r="28" spans="1:19" ht="50.15" customHeight="1" thickBot="1" x14ac:dyDescent="0.4">
      <c r="A28" s="3"/>
      <c r="B28" s="3"/>
      <c r="C28" s="193"/>
      <c r="D28" s="194"/>
      <c r="E28" s="77" t="s">
        <v>33</v>
      </c>
      <c r="F28" s="78"/>
      <c r="G28" s="87"/>
      <c r="H28" s="87"/>
      <c r="I28" s="87"/>
      <c r="J28" s="87"/>
      <c r="K28" s="79" t="str">
        <f t="shared" si="0"/>
        <v/>
      </c>
      <c r="L28" s="197"/>
      <c r="M28" s="23">
        <f t="shared" si="1"/>
        <v>4.3478260869565216E-2</v>
      </c>
      <c r="N28" s="60" t="str">
        <f t="shared" si="2"/>
        <v>NE</v>
      </c>
      <c r="O28" s="60" t="str">
        <f t="shared" si="3"/>
        <v>NE</v>
      </c>
      <c r="P28" s="59"/>
      <c r="Q28" s="59" t="str">
        <f t="shared" si="4"/>
        <v>X</v>
      </c>
      <c r="R28" s="59"/>
      <c r="S28" s="59"/>
    </row>
    <row r="29" spans="1:19" ht="50.15" customHeight="1" thickBot="1" x14ac:dyDescent="0.4">
      <c r="A29" s="3"/>
      <c r="B29" s="3"/>
      <c r="C29" s="193"/>
      <c r="D29" s="194"/>
      <c r="E29" s="77" t="s">
        <v>32</v>
      </c>
      <c r="F29" s="78"/>
      <c r="G29" s="87"/>
      <c r="H29" s="87"/>
      <c r="I29" s="87"/>
      <c r="J29" s="87"/>
      <c r="K29" s="79" t="str">
        <f t="shared" si="0"/>
        <v/>
      </c>
      <c r="L29" s="197"/>
      <c r="M29" s="23">
        <f t="shared" si="1"/>
        <v>4.3478260869565216E-2</v>
      </c>
      <c r="N29" s="60" t="str">
        <f>IF(G29&lt;&gt;"",0,IF(H29&lt;&gt;"",1/3,IF(I29&lt;&gt;"",2/3,IF(J29&lt;&gt;"",1,"NE"))))</f>
        <v>NE</v>
      </c>
      <c r="O29" s="60" t="str">
        <f t="shared" si="3"/>
        <v>NE</v>
      </c>
      <c r="P29" s="59"/>
      <c r="Q29" s="59" t="str">
        <f t="shared" si="4"/>
        <v>X</v>
      </c>
      <c r="R29" s="59"/>
      <c r="S29" s="59"/>
    </row>
    <row r="30" spans="1:19" ht="50.15" customHeight="1" thickBot="1" x14ac:dyDescent="0.4">
      <c r="A30" s="3"/>
      <c r="B30" s="3"/>
      <c r="C30" s="193"/>
      <c r="D30" s="194"/>
      <c r="E30" s="77" t="s">
        <v>35</v>
      </c>
      <c r="F30" s="78"/>
      <c r="G30" s="87"/>
      <c r="H30" s="87"/>
      <c r="I30" s="87"/>
      <c r="J30" s="87"/>
      <c r="K30" s="79" t="str">
        <f t="shared" si="0"/>
        <v/>
      </c>
      <c r="L30" s="197"/>
      <c r="M30" s="23">
        <f t="shared" si="1"/>
        <v>4.3478260869565216E-2</v>
      </c>
      <c r="N30" s="60" t="str">
        <f t="shared" si="2"/>
        <v>NE</v>
      </c>
      <c r="O30" s="60" t="str">
        <f t="shared" si="3"/>
        <v>NE</v>
      </c>
      <c r="P30" s="59"/>
      <c r="Q30" s="59" t="str">
        <f>IF(COUNTA(F30:J30)=0,"X","")</f>
        <v>X</v>
      </c>
      <c r="R30" s="59"/>
      <c r="S30" s="59"/>
    </row>
    <row r="31" spans="1:19" ht="50.15" customHeight="1" thickBot="1" x14ac:dyDescent="0.4">
      <c r="A31" s="3"/>
      <c r="B31" s="3"/>
      <c r="C31" s="193"/>
      <c r="D31" s="194"/>
      <c r="E31" s="77" t="s">
        <v>36</v>
      </c>
      <c r="F31" s="78"/>
      <c r="G31" s="87"/>
      <c r="H31" s="87"/>
      <c r="I31" s="87"/>
      <c r="J31" s="87"/>
      <c r="K31" s="79" t="str">
        <f t="shared" si="0"/>
        <v/>
      </c>
      <c r="L31" s="197"/>
      <c r="M31" s="23">
        <f t="shared" si="1"/>
        <v>4.3478260869565216E-2</v>
      </c>
      <c r="N31" s="60" t="str">
        <f t="shared" si="2"/>
        <v>NE</v>
      </c>
      <c r="O31" s="60" t="str">
        <f t="shared" si="3"/>
        <v>NE</v>
      </c>
      <c r="P31" s="59"/>
      <c r="Q31" s="59" t="str">
        <f t="shared" si="4"/>
        <v>X</v>
      </c>
      <c r="R31" s="59"/>
      <c r="S31" s="59"/>
    </row>
    <row r="32" spans="1:19" ht="50.15" customHeight="1" thickBot="1" x14ac:dyDescent="0.4">
      <c r="A32" s="3"/>
      <c r="B32" s="3"/>
      <c r="C32" s="195"/>
      <c r="D32" s="196"/>
      <c r="E32" s="80" t="s">
        <v>37</v>
      </c>
      <c r="F32" s="81"/>
      <c r="G32" s="88"/>
      <c r="H32" s="88"/>
      <c r="I32" s="88"/>
      <c r="J32" s="88"/>
      <c r="K32" s="82" t="str">
        <f>IF(COUNTA(F32:J32)&gt;1,"SAISIE MULTIPLE","")</f>
        <v/>
      </c>
      <c r="L32" s="198"/>
      <c r="M32" s="23">
        <f t="shared" si="1"/>
        <v>4.3478260869565216E-2</v>
      </c>
      <c r="N32" s="60" t="str">
        <f t="shared" si="2"/>
        <v>NE</v>
      </c>
      <c r="O32" s="60" t="str">
        <f t="shared" si="3"/>
        <v>NE</v>
      </c>
      <c r="P32" s="59"/>
      <c r="Q32" s="59" t="str">
        <f t="shared" si="4"/>
        <v>X</v>
      </c>
      <c r="R32" s="59"/>
      <c r="S32" s="59"/>
    </row>
    <row r="33" spans="1:19" ht="50.15" customHeight="1" thickBot="1" x14ac:dyDescent="0.4">
      <c r="A33" s="3"/>
      <c r="B33" s="3"/>
      <c r="C33" s="191" t="s">
        <v>38</v>
      </c>
      <c r="D33" s="192"/>
      <c r="E33" s="83" t="s">
        <v>61</v>
      </c>
      <c r="F33" s="74"/>
      <c r="G33" s="75"/>
      <c r="H33" s="75"/>
      <c r="I33" s="75"/>
      <c r="J33" s="75"/>
      <c r="K33" s="76" t="str">
        <f t="shared" si="0"/>
        <v/>
      </c>
      <c r="L33" s="199">
        <f>1/3</f>
        <v>0.33333333333333331</v>
      </c>
      <c r="M33" s="23">
        <f t="shared" si="1"/>
        <v>4.3478260869565216E-2</v>
      </c>
      <c r="N33" s="60" t="str">
        <f t="shared" si="2"/>
        <v>NE</v>
      </c>
      <c r="O33" s="60" t="str">
        <f>IF(N33="","NE",N33)</f>
        <v>NE</v>
      </c>
      <c r="P33" s="59"/>
      <c r="Q33" s="59" t="str">
        <f t="shared" si="4"/>
        <v>X</v>
      </c>
      <c r="R33" s="59"/>
      <c r="S33" s="59"/>
    </row>
    <row r="34" spans="1:19" ht="50.15" customHeight="1" thickBot="1" x14ac:dyDescent="0.4">
      <c r="A34" s="3"/>
      <c r="B34" s="3"/>
      <c r="C34" s="193"/>
      <c r="D34" s="194"/>
      <c r="E34" s="84" t="s">
        <v>39</v>
      </c>
      <c r="F34" s="78"/>
      <c r="G34" s="87"/>
      <c r="H34" s="87"/>
      <c r="I34" s="87"/>
      <c r="J34" s="87"/>
      <c r="K34" s="79" t="str">
        <f>IF(COUNTA(F34:J34)&gt;1,"SAISIE MULTIPLE","")</f>
        <v/>
      </c>
      <c r="L34" s="197"/>
      <c r="M34" s="23">
        <f t="shared" si="1"/>
        <v>4.3478260869565216E-2</v>
      </c>
      <c r="N34" s="60" t="str">
        <f>IF(G34&lt;&gt;"",0,IF(H34&lt;&gt;"",1/3,IF(I34&lt;&gt;"",2/3,IF(J34&lt;&gt;"",1,"NE"))))</f>
        <v>NE</v>
      </c>
      <c r="O34" s="60" t="str">
        <f>IF(N34="",0,N34)</f>
        <v>NE</v>
      </c>
      <c r="P34" s="59"/>
      <c r="Q34" s="59" t="str">
        <f>IF(COUNTA(F34:J34)=0,"X","")</f>
        <v>X</v>
      </c>
      <c r="R34" s="59"/>
      <c r="S34" s="59"/>
    </row>
    <row r="35" spans="1:19" ht="50.15" customHeight="1" thickBot="1" x14ac:dyDescent="0.4">
      <c r="A35" s="3"/>
      <c r="B35" s="3"/>
      <c r="C35" s="193"/>
      <c r="D35" s="194"/>
      <c r="E35" s="84" t="s">
        <v>40</v>
      </c>
      <c r="F35" s="78"/>
      <c r="G35" s="87"/>
      <c r="H35" s="87"/>
      <c r="I35" s="87"/>
      <c r="J35" s="87"/>
      <c r="K35" s="79" t="str">
        <f t="shared" si="0"/>
        <v/>
      </c>
      <c r="L35" s="197"/>
      <c r="M35" s="23">
        <f t="shared" si="1"/>
        <v>4.3478260869565216E-2</v>
      </c>
      <c r="N35" s="60" t="str">
        <f t="shared" si="2"/>
        <v>NE</v>
      </c>
      <c r="O35" s="60" t="str">
        <f>IF(N35="",0,N35)</f>
        <v>NE</v>
      </c>
      <c r="P35" s="59"/>
      <c r="Q35" s="59" t="str">
        <f t="shared" si="4"/>
        <v>X</v>
      </c>
      <c r="R35" s="59"/>
      <c r="S35" s="59"/>
    </row>
    <row r="36" spans="1:19" ht="50.15" customHeight="1" thickBot="1" x14ac:dyDescent="0.4">
      <c r="A36" s="3"/>
      <c r="B36" s="3"/>
      <c r="C36" s="193"/>
      <c r="D36" s="194"/>
      <c r="E36" s="84" t="s">
        <v>41</v>
      </c>
      <c r="F36" s="78"/>
      <c r="G36" s="87"/>
      <c r="H36" s="87"/>
      <c r="I36" s="87"/>
      <c r="J36" s="87"/>
      <c r="K36" s="79" t="str">
        <f t="shared" si="0"/>
        <v/>
      </c>
      <c r="L36" s="197"/>
      <c r="M36" s="23">
        <f t="shared" si="1"/>
        <v>4.3478260869565216E-2</v>
      </c>
      <c r="N36" s="60" t="str">
        <f t="shared" si="2"/>
        <v>NE</v>
      </c>
      <c r="O36" s="60" t="str">
        <f>IF(N36="","NE",N36)</f>
        <v>NE</v>
      </c>
      <c r="P36" s="59"/>
      <c r="Q36" s="59" t="str">
        <f>IF(COUNTA(F36:J36)=0,"X","")</f>
        <v>X</v>
      </c>
      <c r="R36" s="59"/>
      <c r="S36" s="59"/>
    </row>
    <row r="37" spans="1:19" ht="50.15" customHeight="1" thickBot="1" x14ac:dyDescent="0.4">
      <c r="A37" s="3"/>
      <c r="B37" s="3"/>
      <c r="C37" s="193"/>
      <c r="D37" s="194"/>
      <c r="E37" s="84" t="s">
        <v>42</v>
      </c>
      <c r="F37" s="78"/>
      <c r="G37" s="87"/>
      <c r="H37" s="87"/>
      <c r="I37" s="87"/>
      <c r="J37" s="87"/>
      <c r="K37" s="79" t="str">
        <f t="shared" si="0"/>
        <v/>
      </c>
      <c r="L37" s="197"/>
      <c r="M37" s="23">
        <f t="shared" si="1"/>
        <v>4.3478260869565216E-2</v>
      </c>
      <c r="N37" s="60" t="str">
        <f t="shared" si="2"/>
        <v>NE</v>
      </c>
      <c r="O37" s="60" t="str">
        <f t="shared" si="3"/>
        <v>NE</v>
      </c>
      <c r="P37" s="59"/>
      <c r="Q37" s="59" t="str">
        <f t="shared" si="4"/>
        <v>X</v>
      </c>
      <c r="R37" s="59"/>
      <c r="S37" s="59"/>
    </row>
    <row r="38" spans="1:19" ht="50.15" customHeight="1" thickBot="1" x14ac:dyDescent="0.4">
      <c r="A38" s="3"/>
      <c r="B38" s="3"/>
      <c r="C38" s="193"/>
      <c r="D38" s="194"/>
      <c r="E38" s="84" t="s">
        <v>43</v>
      </c>
      <c r="F38" s="78"/>
      <c r="G38" s="87"/>
      <c r="H38" s="87"/>
      <c r="I38" s="87"/>
      <c r="J38" s="87"/>
      <c r="K38" s="79" t="str">
        <f>IF(COUNTA(F38:J38)&gt;1,"SAISIE MULTIPLE","")</f>
        <v/>
      </c>
      <c r="L38" s="197"/>
      <c r="M38" s="23">
        <f t="shared" si="1"/>
        <v>4.3478260869565216E-2</v>
      </c>
      <c r="N38" s="60" t="str">
        <f t="shared" si="2"/>
        <v>NE</v>
      </c>
      <c r="O38" s="60" t="str">
        <f t="shared" si="3"/>
        <v>NE</v>
      </c>
      <c r="P38" s="59"/>
      <c r="Q38" s="59" t="str">
        <f>IF(COUNTA(F38:J38)=0,"X","")</f>
        <v>X</v>
      </c>
      <c r="R38" s="59"/>
      <c r="S38" s="59"/>
    </row>
    <row r="39" spans="1:19" ht="50.15" customHeight="1" thickBot="1" x14ac:dyDescent="0.4">
      <c r="A39" s="3"/>
      <c r="B39" s="3"/>
      <c r="C39" s="193"/>
      <c r="D39" s="194"/>
      <c r="E39" s="84" t="s">
        <v>44</v>
      </c>
      <c r="F39" s="78"/>
      <c r="G39" s="87"/>
      <c r="H39" s="87"/>
      <c r="I39" s="87"/>
      <c r="J39" s="87"/>
      <c r="K39" s="79" t="str">
        <f t="shared" si="0"/>
        <v/>
      </c>
      <c r="L39" s="197"/>
      <c r="M39" s="23">
        <f t="shared" si="1"/>
        <v>4.3478260869565216E-2</v>
      </c>
      <c r="N39" s="60" t="str">
        <f>IF(G39&lt;&gt;"",0,IF(H39&lt;&gt;"",1/3,IF(I39&lt;&gt;"",2/3,IF(J39&lt;&gt;"",1,"NE"))))</f>
        <v>NE</v>
      </c>
      <c r="O39" s="60" t="str">
        <f t="shared" si="3"/>
        <v>NE</v>
      </c>
      <c r="P39" s="59"/>
      <c r="Q39" s="59" t="str">
        <f t="shared" si="4"/>
        <v>X</v>
      </c>
      <c r="R39" s="59"/>
      <c r="S39" s="59"/>
    </row>
    <row r="40" spans="1:19" ht="50.15" customHeight="1" thickBot="1" x14ac:dyDescent="0.4">
      <c r="A40" s="3"/>
      <c r="B40" s="3"/>
      <c r="C40" s="195"/>
      <c r="D40" s="196"/>
      <c r="E40" s="85" t="s">
        <v>45</v>
      </c>
      <c r="F40" s="81"/>
      <c r="G40" s="88"/>
      <c r="H40" s="88"/>
      <c r="I40" s="88"/>
      <c r="J40" s="88"/>
      <c r="K40" s="82" t="str">
        <f t="shared" si="0"/>
        <v/>
      </c>
      <c r="L40" s="198"/>
      <c r="M40" s="23">
        <f t="shared" si="1"/>
        <v>4.3478260869565216E-2</v>
      </c>
      <c r="N40" s="60" t="str">
        <f t="shared" si="2"/>
        <v>NE</v>
      </c>
      <c r="O40" s="60" t="str">
        <f t="shared" si="3"/>
        <v>NE</v>
      </c>
      <c r="P40" s="59"/>
      <c r="Q40" s="59" t="str">
        <f t="shared" si="4"/>
        <v>X</v>
      </c>
      <c r="R40" s="59"/>
      <c r="S40" s="59"/>
    </row>
    <row r="41" spans="1:19" ht="63.75" customHeight="1" thickBot="1" x14ac:dyDescent="0.4">
      <c r="A41" s="3"/>
      <c r="B41" s="3"/>
      <c r="C41" s="5"/>
      <c r="D41" s="5"/>
      <c r="E41" s="5"/>
      <c r="F41" s="5"/>
      <c r="G41" s="206" t="str">
        <f>IF(Q43&gt;=1,"Saisie incomplète",IF(COUNTIF(K18:K40,"SAISIE MULTIPLE"),"ERREUR",""))</f>
        <v>Saisie incomplète</v>
      </c>
      <c r="H41" s="206"/>
      <c r="I41" s="206"/>
      <c r="J41" s="206"/>
      <c r="K41" s="206"/>
      <c r="L41" s="64"/>
      <c r="M41" s="61"/>
      <c r="N41" s="60"/>
      <c r="O41" s="60">
        <f>ROWS(O18:O40)-COUNTIF(O18:O40,"NE")</f>
        <v>1</v>
      </c>
      <c r="P41" s="59"/>
      <c r="Q41" s="59"/>
      <c r="R41" s="59"/>
      <c r="S41" s="59"/>
    </row>
    <row r="42" spans="1:19" ht="65.150000000000006" customHeight="1" thickBot="1" x14ac:dyDescent="0.4">
      <c r="A42" s="3"/>
      <c r="B42" s="3"/>
      <c r="C42" s="189" t="s">
        <v>110</v>
      </c>
      <c r="D42" s="190"/>
      <c r="E42" s="190"/>
      <c r="F42" s="89" t="str">
        <f>IF(OR(COUNTA($F$18:$F$40)/ROWS($F$18:$F$40)&gt;0.4,COUNTA($G$18:$J$21)=0,COUNTA($G$22:$J$32)=0,COUNTA($G$33:$J$40)=0),"NV","")</f>
        <v>NV</v>
      </c>
      <c r="G42" s="200" t="str">
        <f>IF(OR(F42="NV",G41="Saisie incomplète",G41="ERREUR"),"Non validée","Validée")</f>
        <v>Non validée</v>
      </c>
      <c r="H42" s="200"/>
      <c r="I42" s="200"/>
      <c r="J42" s="200"/>
      <c r="K42" s="201"/>
      <c r="L42" s="65"/>
      <c r="M42" s="61"/>
      <c r="N42" s="60">
        <f>SUM(N18:N41)</f>
        <v>0</v>
      </c>
      <c r="O42" s="60">
        <f>+N42/O41</f>
        <v>0</v>
      </c>
      <c r="P42" s="60"/>
      <c r="Q42" s="59"/>
      <c r="R42" s="59"/>
      <c r="S42" s="59"/>
    </row>
    <row r="43" spans="1:19" ht="20" x14ac:dyDescent="0.4">
      <c r="A43" s="3"/>
      <c r="B43" s="3"/>
      <c r="C43" s="3"/>
      <c r="D43" s="3"/>
      <c r="E43" s="3"/>
      <c r="F43" s="4"/>
      <c r="G43" s="4"/>
      <c r="H43" s="4"/>
      <c r="I43" s="4"/>
      <c r="J43" s="4"/>
      <c r="K43" s="4"/>
      <c r="L43" s="4"/>
      <c r="M43" s="12"/>
      <c r="N43" s="60"/>
      <c r="O43" s="60"/>
      <c r="P43" s="59"/>
      <c r="Q43" s="59">
        <f>COUNTIF(Q18:Q40,"X")</f>
        <v>22</v>
      </c>
      <c r="R43" s="59"/>
      <c r="S43" s="59"/>
    </row>
    <row r="44" spans="1:19" ht="20.5" thickBot="1" x14ac:dyDescent="0.45">
      <c r="A44" s="3"/>
      <c r="B44" s="3"/>
      <c r="C44" s="5"/>
      <c r="D44" s="5"/>
      <c r="E44" s="3"/>
      <c r="F44" s="4"/>
      <c r="G44" s="4"/>
      <c r="H44" s="4"/>
      <c r="I44" s="4"/>
      <c r="J44" s="4"/>
      <c r="K44" s="4"/>
      <c r="L44" s="4"/>
      <c r="M44" s="3"/>
      <c r="N44" s="60"/>
      <c r="O44" s="60"/>
      <c r="P44" s="59"/>
      <c r="Q44" s="59"/>
      <c r="R44" s="59"/>
      <c r="S44" s="59"/>
    </row>
    <row r="45" spans="1:19" ht="35.5" thickBot="1" x14ac:dyDescent="0.45">
      <c r="A45" s="3"/>
      <c r="B45" s="3"/>
      <c r="C45" s="7"/>
      <c r="D45" s="3"/>
      <c r="E45" s="34" t="s">
        <v>50</v>
      </c>
      <c r="F45" s="5"/>
      <c r="G45" s="202" t="str">
        <f>IF(G42="Non validée","Non validée",O42*20)</f>
        <v>Non validée</v>
      </c>
      <c r="H45" s="203"/>
      <c r="I45" s="204" t="s">
        <v>14</v>
      </c>
      <c r="J45" s="205"/>
      <c r="K45" s="4"/>
      <c r="L45" s="4"/>
      <c r="M45" s="4"/>
      <c r="N45" s="60"/>
      <c r="O45" s="60"/>
      <c r="P45" s="59"/>
      <c r="Q45" s="59"/>
      <c r="R45" s="59"/>
      <c r="S45" s="59"/>
    </row>
    <row r="46" spans="1:19" ht="20.5" thickBot="1" x14ac:dyDescent="0.45">
      <c r="A46" s="3"/>
      <c r="B46" s="3"/>
      <c r="C46" s="3"/>
      <c r="D46" s="3"/>
      <c r="E46" s="8"/>
      <c r="F46" s="5"/>
      <c r="G46" s="9"/>
      <c r="H46" s="10"/>
      <c r="I46" s="10"/>
      <c r="J46" s="10"/>
      <c r="K46" s="4"/>
      <c r="L46" s="4"/>
      <c r="M46" s="4"/>
      <c r="N46" s="60"/>
      <c r="O46" s="60"/>
      <c r="P46" s="59"/>
      <c r="Q46" s="59"/>
      <c r="R46" s="59"/>
      <c r="S46" s="59"/>
    </row>
    <row r="47" spans="1:19" ht="35.5" thickBot="1" x14ac:dyDescent="0.45">
      <c r="A47" s="3"/>
      <c r="B47" s="3"/>
      <c r="C47" s="3"/>
      <c r="D47" s="5"/>
      <c r="E47" s="34" t="s">
        <v>52</v>
      </c>
      <c r="F47" s="5"/>
      <c r="G47" s="169" t="str">
        <f>IF($G$45="Non validée","Non Validée",CEILING($G$45,0.5))</f>
        <v>Non Validée</v>
      </c>
      <c r="H47" s="170"/>
      <c r="I47" s="171" t="s">
        <v>14</v>
      </c>
      <c r="J47" s="172"/>
      <c r="K47" s="4"/>
      <c r="L47" s="4"/>
      <c r="M47" s="4"/>
      <c r="N47" s="60"/>
      <c r="O47" s="60"/>
      <c r="P47" s="59"/>
      <c r="Q47" s="59"/>
      <c r="R47" s="59"/>
      <c r="S47" s="59"/>
    </row>
    <row r="48" spans="1:19" ht="20" x14ac:dyDescent="0.4">
      <c r="A48" s="3"/>
      <c r="B48" s="3"/>
      <c r="C48" s="3"/>
      <c r="D48" s="5"/>
      <c r="E48" s="11"/>
      <c r="F48" s="5"/>
      <c r="G48" s="12"/>
      <c r="H48" s="12"/>
      <c r="I48" s="13"/>
      <c r="J48" s="13"/>
      <c r="K48" s="4"/>
      <c r="L48" s="4"/>
      <c r="M48" s="4"/>
      <c r="N48" s="60"/>
      <c r="O48" s="60"/>
      <c r="P48" s="59"/>
      <c r="Q48" s="59"/>
      <c r="R48" s="59"/>
      <c r="S48" s="59"/>
    </row>
    <row r="49" spans="1:19" ht="20.5" thickBot="1" x14ac:dyDescent="0.45">
      <c r="A49" s="3"/>
      <c r="B49" s="3"/>
      <c r="C49" s="14"/>
      <c r="D49" s="14"/>
      <c r="E49" s="14"/>
      <c r="F49" s="14"/>
      <c r="G49" s="14"/>
      <c r="H49" s="14"/>
      <c r="I49" s="14"/>
      <c r="J49" s="14"/>
      <c r="K49" s="4"/>
      <c r="L49" s="4"/>
      <c r="M49" s="3"/>
      <c r="N49" s="60"/>
      <c r="O49" s="60"/>
      <c r="P49" s="59"/>
      <c r="Q49" s="59"/>
      <c r="R49" s="59"/>
      <c r="S49" s="59"/>
    </row>
    <row r="50" spans="1:19" ht="20" x14ac:dyDescent="0.4">
      <c r="A50" s="3"/>
      <c r="B50" s="3"/>
      <c r="C50" s="155" t="s">
        <v>15</v>
      </c>
      <c r="D50" s="156"/>
      <c r="E50" s="156"/>
      <c r="F50" s="156"/>
      <c r="G50" s="156"/>
      <c r="H50" s="156"/>
      <c r="I50" s="156"/>
      <c r="J50" s="157"/>
      <c r="K50" s="4"/>
      <c r="L50" s="4"/>
      <c r="M50" s="3"/>
    </row>
    <row r="51" spans="1:19" ht="70" customHeight="1" thickBot="1" x14ac:dyDescent="0.45">
      <c r="A51" s="3"/>
      <c r="B51" s="3"/>
      <c r="C51" s="158"/>
      <c r="D51" s="159"/>
      <c r="E51" s="159"/>
      <c r="F51" s="159"/>
      <c r="G51" s="159"/>
      <c r="H51" s="159"/>
      <c r="I51" s="159"/>
      <c r="J51" s="160"/>
      <c r="K51" s="4"/>
      <c r="L51" s="4"/>
      <c r="M51" s="3"/>
    </row>
    <row r="52" spans="1:19" ht="20.5" thickBot="1" x14ac:dyDescent="0.45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</row>
    <row r="53" spans="1:19" ht="20.5" thickBot="1" x14ac:dyDescent="0.45">
      <c r="A53" s="3"/>
      <c r="B53" s="3"/>
      <c r="C53" s="173" t="s">
        <v>16</v>
      </c>
      <c r="D53" s="174"/>
      <c r="E53" s="35" t="s">
        <v>17</v>
      </c>
      <c r="F53" s="6"/>
      <c r="G53" s="175" t="s">
        <v>18</v>
      </c>
      <c r="H53" s="176"/>
      <c r="I53" s="176"/>
      <c r="J53" s="177"/>
      <c r="K53" s="4"/>
      <c r="L53" s="4"/>
      <c r="M53" s="3"/>
    </row>
    <row r="54" spans="1:19" ht="20.5" thickBot="1" x14ac:dyDescent="0.45">
      <c r="A54" s="3"/>
      <c r="B54" s="3"/>
      <c r="C54" s="178"/>
      <c r="D54" s="179"/>
      <c r="E54" s="15"/>
      <c r="F54" s="16"/>
      <c r="G54" s="180"/>
      <c r="H54" s="181"/>
      <c r="I54" s="181"/>
      <c r="J54" s="182"/>
      <c r="K54" s="4"/>
      <c r="L54" s="4"/>
      <c r="M54" s="3"/>
    </row>
    <row r="55" spans="1:19" ht="20" x14ac:dyDescent="0.4">
      <c r="A55" s="3"/>
      <c r="B55" s="3"/>
      <c r="C55" s="178"/>
      <c r="D55" s="179"/>
      <c r="E55" s="17"/>
      <c r="F55" s="16"/>
      <c r="G55" s="183"/>
      <c r="H55" s="183"/>
      <c r="I55" s="183"/>
      <c r="J55" s="183"/>
      <c r="K55" s="4"/>
      <c r="L55" s="4"/>
      <c r="M55" s="3"/>
    </row>
    <row r="56" spans="1:19" ht="20" x14ac:dyDescent="0.4">
      <c r="A56" s="3"/>
      <c r="B56" s="3"/>
      <c r="C56" s="187"/>
      <c r="D56" s="188"/>
      <c r="E56" s="18"/>
      <c r="F56" s="19"/>
      <c r="G56" s="19"/>
      <c r="H56" s="19"/>
      <c r="I56" s="19"/>
      <c r="J56" s="19"/>
      <c r="K56" s="19"/>
      <c r="L56" s="4"/>
      <c r="M56" s="3"/>
    </row>
    <row r="57" spans="1:19" ht="20.5" thickBot="1" x14ac:dyDescent="0.45">
      <c r="A57" s="3"/>
      <c r="B57" s="3"/>
      <c r="C57" s="167"/>
      <c r="D57" s="168"/>
      <c r="E57" s="20"/>
      <c r="F57" s="19"/>
      <c r="G57" s="19"/>
      <c r="H57" s="19"/>
      <c r="I57" s="19"/>
      <c r="J57" s="19"/>
      <c r="K57" s="19"/>
      <c r="L57" s="4"/>
      <c r="M57" s="3"/>
    </row>
    <row r="58" spans="1:19" ht="20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4"/>
      <c r="M58" s="3"/>
    </row>
  </sheetData>
  <sheetProtection algorithmName="SHA-512" hashValue="WSBWhraUOPBJQTCJFlkgTKLzf815kAN+SWqkA1d32TEMkBwU2J57DSZmUzaaK+/2aWLGpb3F2clX/TmNLIW1FQ==" saltValue="XbNIsZqWNhnv95Iv7jSV7g==" spinCount="100000" sheet="1" formatCells="0" formatColumns="0" formatRows="0" insertColumns="0" insertRows="0" insertHyperlinks="0" deleteColumns="0" deleteRows="0" sort="0" autoFilter="0" pivotTables="0"/>
  <mergeCells count="42">
    <mergeCell ref="B1:M1"/>
    <mergeCell ref="B3:M3"/>
    <mergeCell ref="B6:C6"/>
    <mergeCell ref="D6:E6"/>
    <mergeCell ref="B7:C7"/>
    <mergeCell ref="D7:E7"/>
    <mergeCell ref="B5:E5"/>
    <mergeCell ref="B8:C8"/>
    <mergeCell ref="D8:E8"/>
    <mergeCell ref="B10:C10"/>
    <mergeCell ref="D10:E10"/>
    <mergeCell ref="B11:C11"/>
    <mergeCell ref="D11:E11"/>
    <mergeCell ref="B9:C9"/>
    <mergeCell ref="D9:E9"/>
    <mergeCell ref="F14:J14"/>
    <mergeCell ref="C15:D16"/>
    <mergeCell ref="E15:E16"/>
    <mergeCell ref="C18:D21"/>
    <mergeCell ref="F15:F16"/>
    <mergeCell ref="L18:L21"/>
    <mergeCell ref="C56:D56"/>
    <mergeCell ref="C42:E42"/>
    <mergeCell ref="C22:D32"/>
    <mergeCell ref="L22:L32"/>
    <mergeCell ref="C33:D40"/>
    <mergeCell ref="L33:L40"/>
    <mergeCell ref="G42:K42"/>
    <mergeCell ref="G45:H45"/>
    <mergeCell ref="I45:J45"/>
    <mergeCell ref="G41:K41"/>
    <mergeCell ref="C57:D57"/>
    <mergeCell ref="G47:H47"/>
    <mergeCell ref="I47:J47"/>
    <mergeCell ref="C50:J50"/>
    <mergeCell ref="C51:J51"/>
    <mergeCell ref="C53:D53"/>
    <mergeCell ref="G53:J53"/>
    <mergeCell ref="C54:D54"/>
    <mergeCell ref="G54:J54"/>
    <mergeCell ref="C55:D55"/>
    <mergeCell ref="G55:J55"/>
  </mergeCells>
  <conditionalFormatting sqref="F18:F40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34" priority="51" operator="containsText" text="Non">
      <formula>NOT(ISERROR(SEARCH("Non",F18)))</formula>
    </cfRule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2">
    <cfRule type="cellIs" dxfId="33" priority="2" operator="equal">
      <formula>"NV"</formula>
    </cfRule>
  </conditionalFormatting>
  <conditionalFormatting sqref="G41">
    <cfRule type="cellIs" dxfId="32" priority="13" operator="equal">
      <formula>"Saisie incomplète"</formula>
    </cfRule>
  </conditionalFormatting>
  <conditionalFormatting sqref="G42">
    <cfRule type="expression" dxfId="31" priority="83" stopIfTrue="1">
      <formula>$G$41="Saisie incomplète"</formula>
    </cfRule>
  </conditionalFormatting>
  <conditionalFormatting sqref="G45:H45">
    <cfRule type="containsText" dxfId="30" priority="17" operator="containsText" text="Non validée">
      <formula>NOT(ISERROR(SEARCH("Non validée",G45)))</formula>
    </cfRule>
  </conditionalFormatting>
  <conditionalFormatting sqref="G47:H47">
    <cfRule type="containsText" dxfId="29" priority="16" operator="containsText" text="Non validée">
      <formula>NOT(ISERROR(SEARCH("Non validée",G47)))</formula>
    </cfRule>
  </conditionalFormatting>
  <conditionalFormatting sqref="G41:K41">
    <cfRule type="cellIs" dxfId="28" priority="1" operator="equal">
      <formula>"ERREUR"</formula>
    </cfRule>
  </conditionalFormatting>
  <conditionalFormatting sqref="G42:K42">
    <cfRule type="cellIs" dxfId="27" priority="3" stopIfTrue="1" operator="equal">
      <formula>"Non validée"</formula>
    </cfRule>
    <cfRule type="cellIs" dxfId="26" priority="4" operator="equal">
      <formula>"VALIDÉE"</formula>
    </cfRule>
  </conditionalFormatting>
  <conditionalFormatting sqref="K18:K40">
    <cfRule type="cellIs" dxfId="25" priority="7" operator="equal">
      <formula>"SAISIE MULTIPLE"</formula>
    </cfRule>
  </conditionalFormatting>
  <pageMargins left="0.25" right="0.25" top="0.75" bottom="0.75" header="0.3" footer="0.3"/>
  <pageSetup paperSize="9" scale="32" fitToWidth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4" tint="0.39997558519241921"/>
    <pageSetUpPr fitToPage="1"/>
  </sheetPr>
  <dimension ref="A1:Y50"/>
  <sheetViews>
    <sheetView topLeftCell="D1" zoomScale="60" zoomScaleNormal="60" workbookViewId="0">
      <selection activeCell="K17" sqref="K17"/>
    </sheetView>
  </sheetViews>
  <sheetFormatPr baseColWidth="10" defaultRowHeight="14.5" x14ac:dyDescent="0.35"/>
  <cols>
    <col min="1" max="1" width="1.81640625" customWidth="1"/>
    <col min="3" max="3" width="16.7265625" customWidth="1"/>
    <col min="4" max="4" width="61.7265625" customWidth="1"/>
    <col min="5" max="5" width="80.7265625" customWidth="1"/>
    <col min="6" max="10" width="18.7265625" customWidth="1"/>
    <col min="11" max="11" width="30" customWidth="1"/>
    <col min="12" max="12" width="13.81640625" hidden="1" customWidth="1"/>
    <col min="13" max="13" width="15.1796875" hidden="1" customWidth="1"/>
    <col min="14" max="18" width="11.453125" hidden="1" customWidth="1"/>
    <col min="19" max="22" width="11.453125" customWidth="1"/>
  </cols>
  <sheetData>
    <row r="1" spans="1:17" ht="70" customHeight="1" thickBot="1" x14ac:dyDescent="0.4">
      <c r="A1" s="3"/>
      <c r="B1" s="226" t="s">
        <v>51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8"/>
      <c r="N1" s="59"/>
      <c r="O1" s="59"/>
      <c r="P1" s="59"/>
      <c r="Q1" s="59"/>
    </row>
    <row r="2" spans="1:17" ht="26.15" customHeight="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9"/>
      <c r="O2" s="59"/>
      <c r="P2" s="59"/>
      <c r="Q2" s="59"/>
    </row>
    <row r="3" spans="1:17" ht="70" customHeight="1" thickBot="1" x14ac:dyDescent="0.4">
      <c r="A3" s="3"/>
      <c r="B3" s="226" t="s">
        <v>70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8"/>
      <c r="N3" s="22"/>
      <c r="O3" s="22"/>
      <c r="P3" s="59"/>
      <c r="Q3" s="59"/>
    </row>
    <row r="4" spans="1:17" ht="70" customHeight="1" thickBo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2"/>
      <c r="O4" s="22"/>
      <c r="P4" s="59"/>
      <c r="Q4" s="59" t="e">
        <v>#VALUE!</v>
      </c>
    </row>
    <row r="5" spans="1:17" ht="18" customHeight="1" thickBot="1" x14ac:dyDescent="0.4">
      <c r="A5" s="1"/>
      <c r="B5" s="231" t="s">
        <v>57</v>
      </c>
      <c r="C5" s="232"/>
      <c r="D5" s="232"/>
      <c r="E5" s="233"/>
      <c r="F5" s="3"/>
      <c r="G5" s="3"/>
      <c r="H5" s="3"/>
      <c r="I5" s="3"/>
      <c r="J5" s="3"/>
      <c r="K5" s="3"/>
      <c r="L5" s="3"/>
      <c r="M5" s="3"/>
      <c r="N5" s="59"/>
      <c r="O5" s="59"/>
      <c r="P5" s="59"/>
      <c r="Q5" s="59"/>
    </row>
    <row r="6" spans="1:17" ht="33.65" customHeight="1" thickBot="1" x14ac:dyDescent="0.4">
      <c r="A6" s="1"/>
      <c r="B6" s="229" t="s">
        <v>0</v>
      </c>
      <c r="C6" s="230"/>
      <c r="D6" s="220" t="str">
        <f>IF(ISBLANK(Synthèse!C7),"",Synthèse!C7)</f>
        <v/>
      </c>
      <c r="E6" s="221"/>
      <c r="F6" s="3"/>
      <c r="G6" s="3"/>
      <c r="H6" s="3"/>
      <c r="I6" s="3"/>
      <c r="J6" s="3"/>
      <c r="K6" s="3"/>
      <c r="L6" s="3"/>
      <c r="M6" s="3"/>
      <c r="N6" s="59"/>
      <c r="O6" s="59"/>
      <c r="P6" s="59"/>
      <c r="Q6" s="59"/>
    </row>
    <row r="7" spans="1:17" ht="26.5" customHeight="1" thickBot="1" x14ac:dyDescent="0.4">
      <c r="A7" s="1"/>
      <c r="B7" s="218" t="s">
        <v>10</v>
      </c>
      <c r="C7" s="219"/>
      <c r="D7" s="220" t="str">
        <f>IF(ISBLANK(Synthèse!C8),"",Synthèse!C8)</f>
        <v/>
      </c>
      <c r="E7" s="221"/>
      <c r="F7" s="3"/>
      <c r="G7" s="3"/>
      <c r="H7" s="3"/>
      <c r="I7" s="3"/>
      <c r="J7" s="3"/>
      <c r="K7" s="3"/>
      <c r="L7" s="3"/>
      <c r="M7" s="3"/>
      <c r="N7" s="59"/>
      <c r="O7" s="59"/>
      <c r="P7" s="59"/>
      <c r="Q7" s="59"/>
    </row>
    <row r="8" spans="1:17" ht="26.5" customHeight="1" thickBot="1" x14ac:dyDescent="0.4">
      <c r="A8" s="1"/>
      <c r="B8" s="218" t="s">
        <v>2</v>
      </c>
      <c r="C8" s="219"/>
      <c r="D8" s="220" t="str">
        <f>IF(ISBLANK(Synthèse!C9),"",Synthèse!C9)</f>
        <v/>
      </c>
      <c r="E8" s="221"/>
      <c r="F8" s="3"/>
      <c r="G8" s="3"/>
      <c r="H8" s="3"/>
      <c r="I8" s="3"/>
      <c r="J8" s="3"/>
      <c r="K8" s="3"/>
      <c r="L8" s="3"/>
      <c r="M8" s="3"/>
      <c r="N8" s="59"/>
      <c r="O8" s="59"/>
      <c r="P8" s="59"/>
      <c r="Q8" s="59"/>
    </row>
    <row r="9" spans="1:17" ht="26.5" customHeight="1" thickBot="1" x14ac:dyDescent="0.4">
      <c r="A9" s="1"/>
      <c r="B9" s="224" t="s">
        <v>121</v>
      </c>
      <c r="C9" s="225"/>
      <c r="D9" s="220" t="str">
        <f>IF(ISBLANK(Synthèse!C10),"",Synthèse!C10)</f>
        <v/>
      </c>
      <c r="E9" s="221"/>
      <c r="F9" s="3"/>
      <c r="G9" s="3"/>
      <c r="H9" s="3"/>
      <c r="I9" s="3"/>
      <c r="J9" s="3"/>
      <c r="K9" s="3"/>
      <c r="L9" s="3"/>
      <c r="M9" s="3"/>
      <c r="N9" s="59"/>
      <c r="O9" s="59"/>
      <c r="P9" s="59"/>
      <c r="Q9" s="59"/>
    </row>
    <row r="10" spans="1:17" ht="31.5" customHeight="1" thickBot="1" x14ac:dyDescent="0.4">
      <c r="A10" s="1"/>
      <c r="B10" s="218" t="s">
        <v>3</v>
      </c>
      <c r="C10" s="219"/>
      <c r="D10" s="220" t="str">
        <f>IF(ISBLANK(Synthèse!C11),"",Synthèse!C11)</f>
        <v/>
      </c>
      <c r="E10" s="221"/>
      <c r="F10" s="3"/>
      <c r="G10" s="3"/>
      <c r="H10" s="3"/>
      <c r="I10" s="3"/>
      <c r="J10" s="3"/>
      <c r="K10" s="3"/>
      <c r="L10" s="3"/>
      <c r="M10" s="3"/>
      <c r="N10" s="59"/>
      <c r="O10" s="59"/>
      <c r="P10" s="59"/>
      <c r="Q10" s="59"/>
    </row>
    <row r="11" spans="1:17" ht="34" customHeight="1" thickBot="1" x14ac:dyDescent="0.4">
      <c r="A11" s="1"/>
      <c r="B11" s="222" t="s">
        <v>4</v>
      </c>
      <c r="C11" s="223"/>
      <c r="D11" s="220" t="str">
        <f>IF(ISBLANK(Synthèse!C12),"",Synthèse!C12)</f>
        <v/>
      </c>
      <c r="E11" s="221"/>
      <c r="F11" s="3"/>
      <c r="G11" s="3"/>
      <c r="H11" s="3"/>
      <c r="I11" s="3"/>
      <c r="J11" s="3"/>
      <c r="K11" s="3"/>
      <c r="L11" s="3"/>
      <c r="M11" s="3"/>
      <c r="N11" s="59"/>
      <c r="O11" s="59"/>
      <c r="P11" s="59"/>
      <c r="Q11" s="59"/>
    </row>
    <row r="12" spans="1:17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9"/>
      <c r="O12" s="59"/>
      <c r="P12" s="59"/>
      <c r="Q12" s="59"/>
    </row>
    <row r="13" spans="1:17" ht="15" thickBo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9"/>
      <c r="O13" s="59"/>
      <c r="P13" s="59"/>
      <c r="Q13" s="59"/>
    </row>
    <row r="14" spans="1:17" ht="26.5" thickBot="1" x14ac:dyDescent="0.4">
      <c r="A14" s="3"/>
      <c r="B14" s="3"/>
      <c r="C14" s="3"/>
      <c r="D14" s="3"/>
      <c r="E14" s="3"/>
      <c r="F14" s="207" t="s">
        <v>11</v>
      </c>
      <c r="G14" s="208"/>
      <c r="H14" s="208"/>
      <c r="I14" s="208"/>
      <c r="J14" s="209"/>
      <c r="K14" s="3"/>
      <c r="L14" s="3"/>
      <c r="M14" s="3"/>
      <c r="N14" s="59"/>
      <c r="O14" s="59"/>
      <c r="P14" s="59"/>
      <c r="Q14" s="59"/>
    </row>
    <row r="15" spans="1:17" ht="20.149999999999999" customHeight="1" x14ac:dyDescent="0.35">
      <c r="A15" s="3"/>
      <c r="B15" s="3"/>
      <c r="C15" s="210" t="s">
        <v>49</v>
      </c>
      <c r="D15" s="211"/>
      <c r="E15" s="214" t="s">
        <v>12</v>
      </c>
      <c r="F15" s="235" t="s">
        <v>13</v>
      </c>
      <c r="G15" s="38">
        <v>1</v>
      </c>
      <c r="H15" s="39">
        <v>2</v>
      </c>
      <c r="I15" s="40">
        <v>3</v>
      </c>
      <c r="J15" s="41">
        <v>4</v>
      </c>
      <c r="K15" s="3"/>
      <c r="L15" s="3"/>
      <c r="M15" s="3"/>
      <c r="N15" s="59"/>
      <c r="O15" s="59"/>
      <c r="P15" s="59"/>
      <c r="Q15" s="59"/>
    </row>
    <row r="16" spans="1:17" ht="31.5" thickBot="1" x14ac:dyDescent="0.4">
      <c r="A16" s="3"/>
      <c r="B16" s="3"/>
      <c r="C16" s="212"/>
      <c r="D16" s="213"/>
      <c r="E16" s="215"/>
      <c r="F16" s="236"/>
      <c r="G16" s="42" t="s">
        <v>62</v>
      </c>
      <c r="H16" s="43" t="s">
        <v>63</v>
      </c>
      <c r="I16" s="43" t="s">
        <v>64</v>
      </c>
      <c r="J16" s="44" t="s">
        <v>65</v>
      </c>
      <c r="K16" s="3"/>
      <c r="L16" s="3"/>
      <c r="M16" s="3"/>
      <c r="N16" s="59"/>
      <c r="O16" s="59"/>
      <c r="P16" s="59"/>
      <c r="Q16" s="59"/>
    </row>
    <row r="17" spans="1:25" ht="78.650000000000006" customHeight="1" thickBo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6" t="s">
        <v>66</v>
      </c>
      <c r="M17" s="36" t="s">
        <v>67</v>
      </c>
      <c r="N17" s="59"/>
      <c r="O17" s="59"/>
      <c r="P17" s="59"/>
      <c r="Q17" s="59"/>
    </row>
    <row r="18" spans="1:25" ht="50.15" customHeight="1" thickBot="1" x14ac:dyDescent="0.4">
      <c r="A18" s="3"/>
      <c r="B18" s="3"/>
      <c r="C18" s="191" t="s">
        <v>71</v>
      </c>
      <c r="D18" s="192"/>
      <c r="E18" s="73" t="s">
        <v>72</v>
      </c>
      <c r="F18" s="74"/>
      <c r="G18" s="75"/>
      <c r="H18" s="75"/>
      <c r="I18" s="75"/>
      <c r="J18" s="75"/>
      <c r="K18" s="76" t="str">
        <f>IF(COUNTA(F18:J18)&gt;1,"SAISIE MULTIPLE","")</f>
        <v/>
      </c>
      <c r="L18" s="184">
        <f>1/3</f>
        <v>0.33333333333333331</v>
      </c>
      <c r="M18" s="23">
        <f>1/15</f>
        <v>6.6666666666666666E-2</v>
      </c>
      <c r="N18" s="59" t="str">
        <f>IF(G18&lt;&gt;"",0,IF(H18&lt;&gt;"",1/3,IF(I18&lt;&gt;"",2/3,IF(J18&lt;&gt;"",1,""))))</f>
        <v/>
      </c>
      <c r="O18" s="59" t="str">
        <f>IF(N18="","NE",N18)</f>
        <v>NE</v>
      </c>
      <c r="P18" s="59" t="str">
        <f>IF(COUNTA(F18:J18)=0,"X","")</f>
        <v>X</v>
      </c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50.15" customHeight="1" thickBot="1" x14ac:dyDescent="0.4">
      <c r="A19" s="3"/>
      <c r="B19" s="3"/>
      <c r="C19" s="193"/>
      <c r="D19" s="194"/>
      <c r="E19" s="77" t="s">
        <v>88</v>
      </c>
      <c r="F19" s="78"/>
      <c r="G19" s="87"/>
      <c r="H19" s="87"/>
      <c r="I19" s="87"/>
      <c r="J19" s="87"/>
      <c r="K19" s="79" t="str">
        <f t="shared" ref="K19:K31" si="0">IF(COUNTA(F19:J19)&gt;1,"SAISIE MULTIPLE","")</f>
        <v/>
      </c>
      <c r="L19" s="185"/>
      <c r="M19" s="23">
        <f t="shared" ref="M19:M32" si="1">1/15</f>
        <v>6.6666666666666666E-2</v>
      </c>
      <c r="N19" s="59" t="str">
        <f t="shared" ref="N19:N32" si="2">IF(G19&lt;&gt;"",0,IF(H19&lt;&gt;"",1/3,IF(I19&lt;&gt;"",2/3,IF(J19&lt;&gt;"",1,""))))</f>
        <v/>
      </c>
      <c r="O19" s="59" t="str">
        <f t="shared" ref="O19:O32" si="3">IF(N19="","NE",N19)</f>
        <v>NE</v>
      </c>
      <c r="P19" s="59" t="str">
        <f t="shared" ref="P19:P32" si="4">IF(COUNTA(F19:J19)=0,"X","")</f>
        <v>X</v>
      </c>
      <c r="Q19" s="59"/>
      <c r="R19" s="59"/>
      <c r="S19" s="59"/>
      <c r="T19" s="59"/>
      <c r="U19" s="59"/>
      <c r="V19" s="59"/>
      <c r="W19" s="59"/>
      <c r="X19" s="59"/>
      <c r="Y19" s="59"/>
    </row>
    <row r="20" spans="1:25" ht="50.15" customHeight="1" thickBot="1" x14ac:dyDescent="0.4">
      <c r="A20" s="3"/>
      <c r="B20" s="3"/>
      <c r="C20" s="193"/>
      <c r="D20" s="194"/>
      <c r="E20" s="77" t="s">
        <v>73</v>
      </c>
      <c r="F20" s="78"/>
      <c r="G20" s="87"/>
      <c r="H20" s="87"/>
      <c r="I20" s="87"/>
      <c r="J20" s="87"/>
      <c r="K20" s="79" t="str">
        <f t="shared" si="0"/>
        <v/>
      </c>
      <c r="L20" s="185"/>
      <c r="M20" s="23">
        <f t="shared" si="1"/>
        <v>6.6666666666666666E-2</v>
      </c>
      <c r="N20" s="59" t="str">
        <f t="shared" si="2"/>
        <v/>
      </c>
      <c r="O20" s="59" t="str">
        <f t="shared" si="3"/>
        <v>NE</v>
      </c>
      <c r="P20" s="59" t="str">
        <f t="shared" si="4"/>
        <v>X</v>
      </c>
      <c r="Q20" s="59"/>
      <c r="R20" s="59"/>
      <c r="S20" s="59"/>
      <c r="T20" s="59"/>
      <c r="U20" s="59"/>
      <c r="V20" s="59"/>
      <c r="W20" s="59"/>
      <c r="X20" s="59"/>
      <c r="Y20" s="59"/>
    </row>
    <row r="21" spans="1:25" ht="50.15" customHeight="1" thickBot="1" x14ac:dyDescent="0.4">
      <c r="A21" s="3"/>
      <c r="B21" s="3"/>
      <c r="C21" s="195"/>
      <c r="D21" s="196"/>
      <c r="E21" s="80" t="s">
        <v>74</v>
      </c>
      <c r="F21" s="81"/>
      <c r="G21" s="88"/>
      <c r="H21" s="88"/>
      <c r="I21" s="88"/>
      <c r="J21" s="88"/>
      <c r="K21" s="82" t="str">
        <f t="shared" si="0"/>
        <v/>
      </c>
      <c r="L21" s="186"/>
      <c r="M21" s="23">
        <f t="shared" si="1"/>
        <v>6.6666666666666666E-2</v>
      </c>
      <c r="N21" s="59" t="str">
        <f t="shared" si="2"/>
        <v/>
      </c>
      <c r="O21" s="59" t="str">
        <f t="shared" si="3"/>
        <v>NE</v>
      </c>
      <c r="P21" s="59" t="str">
        <f t="shared" si="4"/>
        <v>X</v>
      </c>
      <c r="Q21" s="59"/>
      <c r="R21" s="59"/>
      <c r="S21" s="59"/>
      <c r="T21" s="59"/>
      <c r="U21" s="59"/>
      <c r="V21" s="59"/>
      <c r="W21" s="59"/>
      <c r="X21" s="59"/>
      <c r="Y21" s="59"/>
    </row>
    <row r="22" spans="1:25" ht="50.15" customHeight="1" thickBot="1" x14ac:dyDescent="0.4">
      <c r="A22" s="3"/>
      <c r="B22" s="3"/>
      <c r="C22" s="191" t="s">
        <v>75</v>
      </c>
      <c r="D22" s="192"/>
      <c r="E22" s="73" t="s">
        <v>87</v>
      </c>
      <c r="F22" s="74"/>
      <c r="G22" s="75"/>
      <c r="H22" s="75"/>
      <c r="I22" s="75"/>
      <c r="J22" s="75"/>
      <c r="K22" s="76" t="str">
        <f t="shared" si="0"/>
        <v/>
      </c>
      <c r="L22" s="199">
        <f>1/3</f>
        <v>0.33333333333333331</v>
      </c>
      <c r="M22" s="23">
        <f t="shared" si="1"/>
        <v>6.6666666666666666E-2</v>
      </c>
      <c r="N22" s="59" t="str">
        <f t="shared" si="2"/>
        <v/>
      </c>
      <c r="O22" s="59" t="str">
        <f t="shared" si="3"/>
        <v>NE</v>
      </c>
      <c r="P22" s="59" t="str">
        <f t="shared" si="4"/>
        <v>X</v>
      </c>
      <c r="Q22" s="59"/>
      <c r="R22" s="59"/>
      <c r="S22" s="59"/>
      <c r="T22" s="59"/>
      <c r="U22" s="59"/>
      <c r="V22" s="59"/>
      <c r="W22" s="59"/>
      <c r="X22" s="59"/>
      <c r="Y22" s="59"/>
    </row>
    <row r="23" spans="1:25" ht="50.15" customHeight="1" thickBot="1" x14ac:dyDescent="0.4">
      <c r="A23" s="3"/>
      <c r="B23" s="3"/>
      <c r="C23" s="193"/>
      <c r="D23" s="194"/>
      <c r="E23" s="77" t="s">
        <v>86</v>
      </c>
      <c r="F23" s="78"/>
      <c r="G23" s="87"/>
      <c r="H23" s="87"/>
      <c r="I23" s="87"/>
      <c r="J23" s="87"/>
      <c r="K23" s="79" t="str">
        <f t="shared" si="0"/>
        <v/>
      </c>
      <c r="L23" s="197"/>
      <c r="M23" s="23">
        <f t="shared" si="1"/>
        <v>6.6666666666666666E-2</v>
      </c>
      <c r="N23" s="59" t="str">
        <f t="shared" si="2"/>
        <v/>
      </c>
      <c r="O23" s="59" t="str">
        <f t="shared" si="3"/>
        <v>NE</v>
      </c>
      <c r="P23" s="59" t="str">
        <f t="shared" si="4"/>
        <v>X</v>
      </c>
      <c r="Q23" s="59"/>
      <c r="R23" s="59"/>
      <c r="S23" s="59"/>
      <c r="T23" s="59"/>
      <c r="U23" s="59"/>
      <c r="V23" s="59"/>
      <c r="W23" s="59"/>
      <c r="X23" s="59"/>
      <c r="Y23" s="59"/>
    </row>
    <row r="24" spans="1:25" ht="50.15" customHeight="1" thickBot="1" x14ac:dyDescent="0.4">
      <c r="A24" s="3"/>
      <c r="B24" s="3"/>
      <c r="C24" s="193"/>
      <c r="D24" s="194"/>
      <c r="E24" s="77" t="s">
        <v>85</v>
      </c>
      <c r="F24" s="78"/>
      <c r="G24" s="87"/>
      <c r="H24" s="87"/>
      <c r="I24" s="87"/>
      <c r="J24" s="87"/>
      <c r="K24" s="79" t="str">
        <f t="shared" si="0"/>
        <v/>
      </c>
      <c r="L24" s="197"/>
      <c r="M24" s="23">
        <f t="shared" si="1"/>
        <v>6.6666666666666666E-2</v>
      </c>
      <c r="N24" s="59" t="str">
        <f t="shared" si="2"/>
        <v/>
      </c>
      <c r="O24" s="59" t="str">
        <f t="shared" si="3"/>
        <v>NE</v>
      </c>
      <c r="P24" s="59" t="str">
        <f t="shared" si="4"/>
        <v>X</v>
      </c>
      <c r="Q24" s="59"/>
      <c r="R24" s="59"/>
      <c r="S24" s="59"/>
      <c r="T24" s="59"/>
      <c r="U24" s="59"/>
      <c r="V24" s="59"/>
      <c r="W24" s="59"/>
      <c r="X24" s="59"/>
      <c r="Y24" s="59"/>
    </row>
    <row r="25" spans="1:25" ht="50.15" customHeight="1" thickBot="1" x14ac:dyDescent="0.4">
      <c r="A25" s="3"/>
      <c r="B25" s="3"/>
      <c r="C25" s="193"/>
      <c r="D25" s="194"/>
      <c r="E25" s="77" t="s">
        <v>84</v>
      </c>
      <c r="F25" s="78"/>
      <c r="G25" s="87"/>
      <c r="H25" s="87"/>
      <c r="I25" s="87"/>
      <c r="J25" s="87"/>
      <c r="K25" s="79" t="str">
        <f>IF(COUNTA(F25:J25)&gt;1,"SAISIE MULTIPLE","")</f>
        <v/>
      </c>
      <c r="L25" s="197"/>
      <c r="M25" s="23">
        <f t="shared" si="1"/>
        <v>6.6666666666666666E-2</v>
      </c>
      <c r="N25" s="59" t="str">
        <f t="shared" si="2"/>
        <v/>
      </c>
      <c r="O25" s="59" t="str">
        <f t="shared" si="3"/>
        <v>NE</v>
      </c>
      <c r="P25" s="59" t="str">
        <f t="shared" si="4"/>
        <v>X</v>
      </c>
      <c r="Q25" s="59"/>
      <c r="R25" s="59"/>
      <c r="S25" s="59"/>
      <c r="T25" s="59"/>
      <c r="U25" s="59"/>
      <c r="V25" s="59"/>
      <c r="W25" s="59"/>
      <c r="X25" s="59"/>
      <c r="Y25" s="59"/>
    </row>
    <row r="26" spans="1:25" ht="50.15" customHeight="1" thickBot="1" x14ac:dyDescent="0.4">
      <c r="A26" s="3"/>
      <c r="B26" s="3"/>
      <c r="C26" s="193"/>
      <c r="D26" s="194"/>
      <c r="E26" s="77" t="s">
        <v>83</v>
      </c>
      <c r="F26" s="78"/>
      <c r="G26" s="87"/>
      <c r="H26" s="87"/>
      <c r="I26" s="87"/>
      <c r="J26" s="87"/>
      <c r="K26" s="79" t="str">
        <f t="shared" si="0"/>
        <v/>
      </c>
      <c r="L26" s="197"/>
      <c r="M26" s="23">
        <f t="shared" si="1"/>
        <v>6.6666666666666666E-2</v>
      </c>
      <c r="N26" s="59" t="str">
        <f t="shared" si="2"/>
        <v/>
      </c>
      <c r="O26" s="59" t="str">
        <f t="shared" si="3"/>
        <v>NE</v>
      </c>
      <c r="P26" s="59" t="str">
        <f t="shared" si="4"/>
        <v>X</v>
      </c>
      <c r="Q26" s="59"/>
      <c r="R26" s="59"/>
      <c r="S26" s="59"/>
      <c r="T26" s="59"/>
      <c r="U26" s="59"/>
      <c r="V26" s="59"/>
      <c r="W26" s="59"/>
      <c r="X26" s="59"/>
      <c r="Y26" s="59"/>
    </row>
    <row r="27" spans="1:25" ht="50.15" customHeight="1" thickBot="1" x14ac:dyDescent="0.4">
      <c r="A27" s="3"/>
      <c r="B27" s="3"/>
      <c r="C27" s="193"/>
      <c r="D27" s="194"/>
      <c r="E27" s="77" t="s">
        <v>82</v>
      </c>
      <c r="F27" s="78"/>
      <c r="G27" s="87"/>
      <c r="H27" s="87"/>
      <c r="I27" s="87"/>
      <c r="J27" s="87"/>
      <c r="K27" s="79" t="str">
        <f t="shared" si="0"/>
        <v/>
      </c>
      <c r="L27" s="197"/>
      <c r="M27" s="23">
        <f t="shared" si="1"/>
        <v>6.6666666666666666E-2</v>
      </c>
      <c r="N27" s="59" t="str">
        <f t="shared" si="2"/>
        <v/>
      </c>
      <c r="O27" s="59" t="str">
        <f t="shared" si="3"/>
        <v>NE</v>
      </c>
      <c r="P27" s="59" t="str">
        <f t="shared" si="4"/>
        <v>X</v>
      </c>
      <c r="Q27" s="59"/>
      <c r="R27" s="59"/>
      <c r="S27" s="59"/>
      <c r="T27" s="59"/>
      <c r="U27" s="59"/>
      <c r="V27" s="59"/>
      <c r="W27" s="59"/>
      <c r="X27" s="59"/>
      <c r="Y27" s="59"/>
    </row>
    <row r="28" spans="1:25" ht="50.15" customHeight="1" thickBot="1" x14ac:dyDescent="0.4">
      <c r="A28" s="3"/>
      <c r="B28" s="3"/>
      <c r="C28" s="195"/>
      <c r="D28" s="196"/>
      <c r="E28" s="80" t="s">
        <v>76</v>
      </c>
      <c r="F28" s="81"/>
      <c r="G28" s="88"/>
      <c r="H28" s="88"/>
      <c r="I28" s="88"/>
      <c r="J28" s="88"/>
      <c r="K28" s="82" t="str">
        <f t="shared" si="0"/>
        <v/>
      </c>
      <c r="L28" s="197"/>
      <c r="M28" s="23">
        <f t="shared" si="1"/>
        <v>6.6666666666666666E-2</v>
      </c>
      <c r="N28" s="59" t="str">
        <f t="shared" si="2"/>
        <v/>
      </c>
      <c r="O28" s="59" t="str">
        <f t="shared" si="3"/>
        <v>NE</v>
      </c>
      <c r="P28" s="59" t="str">
        <f t="shared" si="4"/>
        <v>X</v>
      </c>
      <c r="Q28" s="59"/>
      <c r="R28" s="59"/>
      <c r="S28" s="59"/>
      <c r="T28" s="59"/>
      <c r="U28" s="59"/>
      <c r="V28" s="59"/>
      <c r="W28" s="59"/>
      <c r="X28" s="59"/>
      <c r="Y28" s="59"/>
    </row>
    <row r="29" spans="1:25" ht="50.15" customHeight="1" thickBot="1" x14ac:dyDescent="0.4">
      <c r="A29" s="3"/>
      <c r="B29" s="3"/>
      <c r="C29" s="191" t="s">
        <v>77</v>
      </c>
      <c r="D29" s="192"/>
      <c r="E29" s="83" t="s">
        <v>81</v>
      </c>
      <c r="F29" s="74"/>
      <c r="G29" s="75"/>
      <c r="H29" s="75"/>
      <c r="I29" s="75"/>
      <c r="J29" s="75"/>
      <c r="K29" s="76" t="str">
        <f t="shared" si="0"/>
        <v/>
      </c>
      <c r="L29" s="184">
        <f>1/3</f>
        <v>0.33333333333333331</v>
      </c>
      <c r="M29" s="23">
        <f t="shared" si="1"/>
        <v>6.6666666666666666E-2</v>
      </c>
      <c r="N29" s="59" t="str">
        <f t="shared" si="2"/>
        <v/>
      </c>
      <c r="O29" s="59" t="str">
        <f t="shared" si="3"/>
        <v>NE</v>
      </c>
      <c r="P29" s="59" t="str">
        <f t="shared" si="4"/>
        <v>X</v>
      </c>
      <c r="Q29" s="59"/>
      <c r="R29" s="59"/>
      <c r="S29" s="59"/>
      <c r="T29" s="59"/>
      <c r="U29" s="59"/>
      <c r="V29" s="59"/>
      <c r="W29" s="59"/>
      <c r="X29" s="59"/>
      <c r="Y29" s="59"/>
    </row>
    <row r="30" spans="1:25" ht="50.15" customHeight="1" thickBot="1" x14ac:dyDescent="0.4">
      <c r="A30" s="3"/>
      <c r="B30" s="3"/>
      <c r="C30" s="193"/>
      <c r="D30" s="194"/>
      <c r="E30" s="84" t="s">
        <v>80</v>
      </c>
      <c r="F30" s="78"/>
      <c r="G30" s="87"/>
      <c r="H30" s="87"/>
      <c r="I30" s="87"/>
      <c r="J30" s="87"/>
      <c r="K30" s="79" t="str">
        <f t="shared" si="0"/>
        <v/>
      </c>
      <c r="L30" s="197"/>
      <c r="M30" s="23">
        <f t="shared" si="1"/>
        <v>6.6666666666666666E-2</v>
      </c>
      <c r="N30" s="59" t="str">
        <f t="shared" si="2"/>
        <v/>
      </c>
      <c r="O30" s="59" t="str">
        <f t="shared" si="3"/>
        <v>NE</v>
      </c>
      <c r="P30" s="59" t="str">
        <f t="shared" si="4"/>
        <v>X</v>
      </c>
      <c r="Q30" s="59"/>
      <c r="R30" s="59"/>
      <c r="S30" s="59"/>
      <c r="T30" s="59"/>
      <c r="U30" s="59"/>
      <c r="V30" s="59"/>
      <c r="W30" s="59"/>
      <c r="X30" s="59"/>
      <c r="Y30" s="59"/>
    </row>
    <row r="31" spans="1:25" ht="50.15" customHeight="1" thickBot="1" x14ac:dyDescent="0.4">
      <c r="A31" s="3"/>
      <c r="B31" s="3"/>
      <c r="C31" s="193"/>
      <c r="D31" s="194"/>
      <c r="E31" s="84" t="s">
        <v>79</v>
      </c>
      <c r="F31" s="78"/>
      <c r="G31" s="87"/>
      <c r="H31" s="87"/>
      <c r="I31" s="87"/>
      <c r="J31" s="87"/>
      <c r="K31" s="79" t="str">
        <f t="shared" si="0"/>
        <v/>
      </c>
      <c r="L31" s="197"/>
      <c r="M31" s="23">
        <f t="shared" si="1"/>
        <v>6.6666666666666666E-2</v>
      </c>
      <c r="N31" s="59" t="str">
        <f t="shared" si="2"/>
        <v/>
      </c>
      <c r="O31" s="59" t="str">
        <f t="shared" si="3"/>
        <v>NE</v>
      </c>
      <c r="P31" s="59" t="str">
        <f t="shared" si="4"/>
        <v>X</v>
      </c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50.15" customHeight="1" thickBot="1" x14ac:dyDescent="0.4">
      <c r="A32" s="3"/>
      <c r="B32" s="3"/>
      <c r="C32" s="195"/>
      <c r="D32" s="196"/>
      <c r="E32" s="85" t="s">
        <v>78</v>
      </c>
      <c r="F32" s="81"/>
      <c r="G32" s="88"/>
      <c r="H32" s="88"/>
      <c r="I32" s="88"/>
      <c r="J32" s="88"/>
      <c r="K32" s="82" t="str">
        <f>IF(COUNTA(F32:J32)&gt;1,"SAISIE MULTIPLE","")</f>
        <v/>
      </c>
      <c r="L32" s="197"/>
      <c r="M32" s="23">
        <f t="shared" si="1"/>
        <v>6.6666666666666666E-2</v>
      </c>
      <c r="N32" s="59" t="str">
        <f t="shared" si="2"/>
        <v/>
      </c>
      <c r="O32" s="59" t="str">
        <f t="shared" si="3"/>
        <v>NE</v>
      </c>
      <c r="P32" s="59" t="str">
        <f t="shared" si="4"/>
        <v>X</v>
      </c>
      <c r="Q32" s="59"/>
      <c r="R32" s="59"/>
      <c r="S32" s="59"/>
      <c r="T32" s="59"/>
      <c r="U32" s="59"/>
      <c r="V32" s="59"/>
      <c r="W32" s="59"/>
      <c r="X32" s="59"/>
      <c r="Y32" s="59"/>
    </row>
    <row r="33" spans="1:17" ht="52.5" customHeight="1" thickBot="1" x14ac:dyDescent="0.6">
      <c r="A33" s="3"/>
      <c r="B33" s="3"/>
      <c r="C33" s="3"/>
      <c r="D33" s="3"/>
      <c r="E33" s="3"/>
      <c r="F33" s="3"/>
      <c r="G33" s="234" t="str">
        <f>IF(P35&gt;=1,"Saisie incomplète",IF(COUNTIF(K18:K32,"SAISIE MULTIPLE"),"ERREUR",""))</f>
        <v>Saisie incomplète</v>
      </c>
      <c r="H33" s="234"/>
      <c r="I33" s="234"/>
      <c r="J33" s="234"/>
      <c r="K33" s="234"/>
      <c r="L33" s="62"/>
      <c r="M33" s="61"/>
      <c r="N33" s="59"/>
      <c r="O33" s="59"/>
      <c r="P33" s="59"/>
      <c r="Q33" s="59"/>
    </row>
    <row r="34" spans="1:17" ht="65.150000000000006" customHeight="1" thickBot="1" x14ac:dyDescent="0.45">
      <c r="A34" s="3"/>
      <c r="B34" s="3"/>
      <c r="C34" s="189" t="s">
        <v>110</v>
      </c>
      <c r="D34" s="190"/>
      <c r="E34" s="190"/>
      <c r="F34" s="90" t="str">
        <f>IF(OR(COUNTA(F18:F32)/ROWS(F18:F32)&gt;0.4,COUNTA(G18:J21)=0,COUNTA(G22:J28)=0,COUNTA(G29:J32)=0),"NV","")</f>
        <v>NV</v>
      </c>
      <c r="G34" s="200" t="str">
        <f>IF(OR(F34="NV",G33="Saisie incomplète",G33="ERREUR"),"Non validée","Validée")</f>
        <v>Non validée</v>
      </c>
      <c r="H34" s="200"/>
      <c r="I34" s="200"/>
      <c r="J34" s="200"/>
      <c r="K34" s="201"/>
      <c r="L34" s="4"/>
      <c r="M34" s="4"/>
      <c r="O34" s="59">
        <f>ROWS(O18:O32)-COUNTIF(O18:O32,"NE")</f>
        <v>0</v>
      </c>
      <c r="P34" s="59"/>
      <c r="Q34" s="59"/>
    </row>
    <row r="35" spans="1:17" ht="20" x14ac:dyDescent="0.4">
      <c r="A35" s="3"/>
      <c r="B35" s="3"/>
      <c r="C35" s="3"/>
      <c r="D35" s="3"/>
      <c r="E35" s="3"/>
      <c r="F35" s="4"/>
      <c r="G35" s="4"/>
      <c r="H35" s="4"/>
      <c r="I35" s="4"/>
      <c r="J35" s="4"/>
      <c r="K35" s="4"/>
      <c r="L35" s="4"/>
      <c r="M35" s="12"/>
      <c r="N35" s="59"/>
      <c r="O35" s="59"/>
      <c r="P35" s="59">
        <f>COUNTIF(P18:P32,"X")</f>
        <v>15</v>
      </c>
      <c r="Q35" s="59"/>
    </row>
    <row r="36" spans="1:17" ht="20.5" thickBot="1" x14ac:dyDescent="0.45">
      <c r="A36" s="3"/>
      <c r="B36" s="3"/>
      <c r="C36" s="5"/>
      <c r="D36" s="5"/>
      <c r="E36" s="3"/>
      <c r="F36" s="4"/>
      <c r="G36" s="4"/>
      <c r="H36" s="4"/>
      <c r="I36" s="4"/>
      <c r="J36" s="4"/>
      <c r="K36" s="4"/>
      <c r="L36" s="4"/>
      <c r="M36" s="3"/>
      <c r="N36" s="59">
        <f>SUM(N18:N32)</f>
        <v>0</v>
      </c>
      <c r="O36" s="59" t="e">
        <f>N36/O34</f>
        <v>#DIV/0!</v>
      </c>
      <c r="P36" s="59"/>
      <c r="Q36" s="59"/>
    </row>
    <row r="37" spans="1:17" ht="35.5" thickBot="1" x14ac:dyDescent="0.45">
      <c r="A37" s="3"/>
      <c r="B37" s="3"/>
      <c r="C37" s="7"/>
      <c r="D37" s="3"/>
      <c r="E37" s="34" t="s">
        <v>50</v>
      </c>
      <c r="F37" s="5"/>
      <c r="G37" s="202" t="str">
        <f>IF(G34="Non validée","Non validée",O36*20)</f>
        <v>Non validée</v>
      </c>
      <c r="H37" s="203"/>
      <c r="I37" s="204" t="s">
        <v>14</v>
      </c>
      <c r="J37" s="205"/>
      <c r="K37" s="19"/>
      <c r="L37" s="4"/>
      <c r="M37" s="4"/>
      <c r="N37" s="59"/>
      <c r="O37" s="59"/>
      <c r="P37" s="59"/>
      <c r="Q37" s="59"/>
    </row>
    <row r="38" spans="1:17" ht="20.5" thickBot="1" x14ac:dyDescent="0.45">
      <c r="A38" s="3"/>
      <c r="B38" s="3"/>
      <c r="C38" s="3"/>
      <c r="D38" s="3"/>
      <c r="E38" s="8"/>
      <c r="F38" s="5"/>
      <c r="G38" s="9"/>
      <c r="H38" s="10"/>
      <c r="I38" s="10"/>
      <c r="J38" s="10"/>
      <c r="K38" s="19"/>
      <c r="L38" s="4"/>
      <c r="M38" s="4"/>
    </row>
    <row r="39" spans="1:17" ht="35.5" thickBot="1" x14ac:dyDescent="0.45">
      <c r="A39" s="3"/>
      <c r="B39" s="3"/>
      <c r="C39" s="3"/>
      <c r="D39" s="5"/>
      <c r="E39" s="34" t="s">
        <v>52</v>
      </c>
      <c r="F39" s="5"/>
      <c r="G39" s="169" t="str">
        <f>IF($G$37="Non validée","Non Validée",CEILING($G$37,0.5))</f>
        <v>Non Validée</v>
      </c>
      <c r="H39" s="170"/>
      <c r="I39" s="171" t="s">
        <v>14</v>
      </c>
      <c r="J39" s="172"/>
      <c r="K39" s="19"/>
      <c r="L39" s="4"/>
      <c r="M39" s="4"/>
    </row>
    <row r="40" spans="1:17" ht="20" x14ac:dyDescent="0.4">
      <c r="A40" s="3"/>
      <c r="B40" s="3"/>
      <c r="C40" s="3"/>
      <c r="D40" s="5"/>
      <c r="E40" s="11"/>
      <c r="F40" s="5"/>
      <c r="G40" s="12"/>
      <c r="H40" s="12"/>
      <c r="I40" s="13"/>
      <c r="J40" s="13"/>
      <c r="K40" s="19"/>
      <c r="L40" s="4"/>
      <c r="M40" s="4"/>
    </row>
    <row r="41" spans="1:17" ht="20.5" thickBot="1" x14ac:dyDescent="0.45">
      <c r="A41" s="3"/>
      <c r="B41" s="3"/>
      <c r="C41" s="14"/>
      <c r="D41" s="14"/>
      <c r="E41" s="14"/>
      <c r="F41" s="14"/>
      <c r="G41" s="14"/>
      <c r="H41" s="14"/>
      <c r="I41" s="14"/>
      <c r="J41" s="14"/>
      <c r="K41" s="19"/>
      <c r="L41" s="4"/>
      <c r="M41" s="3"/>
    </row>
    <row r="42" spans="1:17" ht="20" x14ac:dyDescent="0.4">
      <c r="A42" s="3"/>
      <c r="B42" s="3"/>
      <c r="C42" s="155" t="s">
        <v>15</v>
      </c>
      <c r="D42" s="156"/>
      <c r="E42" s="156"/>
      <c r="F42" s="156"/>
      <c r="G42" s="156"/>
      <c r="H42" s="156"/>
      <c r="I42" s="156"/>
      <c r="J42" s="157"/>
      <c r="K42" s="19"/>
      <c r="L42" s="4"/>
      <c r="M42" s="3"/>
    </row>
    <row r="43" spans="1:17" ht="70" customHeight="1" thickBot="1" x14ac:dyDescent="0.45">
      <c r="A43" s="3"/>
      <c r="B43" s="3"/>
      <c r="C43" s="158"/>
      <c r="D43" s="159"/>
      <c r="E43" s="159"/>
      <c r="F43" s="159"/>
      <c r="G43" s="159"/>
      <c r="H43" s="159"/>
      <c r="I43" s="159"/>
      <c r="J43" s="160"/>
      <c r="K43" s="19"/>
      <c r="L43" s="4"/>
      <c r="M43" s="3"/>
    </row>
    <row r="44" spans="1:17" ht="15" thickBo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19"/>
      <c r="L44" s="3"/>
      <c r="M44" s="3"/>
    </row>
    <row r="45" spans="1:17" ht="20.5" thickBot="1" x14ac:dyDescent="0.45">
      <c r="A45" s="3"/>
      <c r="B45" s="3"/>
      <c r="C45" s="173" t="s">
        <v>16</v>
      </c>
      <c r="D45" s="174"/>
      <c r="E45" s="35" t="s">
        <v>17</v>
      </c>
      <c r="F45" s="6"/>
      <c r="G45" s="175" t="s">
        <v>18</v>
      </c>
      <c r="H45" s="176"/>
      <c r="I45" s="176"/>
      <c r="J45" s="177"/>
      <c r="K45" s="19"/>
      <c r="L45" s="4"/>
      <c r="M45" s="3"/>
    </row>
    <row r="46" spans="1:17" ht="20.5" thickBot="1" x14ac:dyDescent="0.45">
      <c r="A46" s="3"/>
      <c r="B46" s="3"/>
      <c r="C46" s="178"/>
      <c r="D46" s="179"/>
      <c r="E46" s="15"/>
      <c r="F46" s="16"/>
      <c r="G46" s="180"/>
      <c r="H46" s="181"/>
      <c r="I46" s="181"/>
      <c r="J46" s="182"/>
      <c r="K46" s="19"/>
      <c r="L46" s="4"/>
      <c r="M46" s="3"/>
    </row>
    <row r="47" spans="1:17" ht="20" x14ac:dyDescent="0.4">
      <c r="A47" s="3"/>
      <c r="B47" s="3"/>
      <c r="C47" s="178"/>
      <c r="D47" s="179"/>
      <c r="E47" s="17"/>
      <c r="F47" s="16"/>
      <c r="G47" s="183"/>
      <c r="H47" s="183"/>
      <c r="I47" s="183"/>
      <c r="J47" s="183"/>
      <c r="K47" s="48"/>
      <c r="L47" s="4"/>
      <c r="M47" s="3"/>
    </row>
    <row r="48" spans="1:17" ht="20" x14ac:dyDescent="0.4">
      <c r="A48" s="3"/>
      <c r="B48" s="3"/>
      <c r="C48" s="187"/>
      <c r="D48" s="188"/>
      <c r="E48" s="18"/>
      <c r="F48" s="19"/>
      <c r="G48" s="19"/>
      <c r="H48" s="19"/>
      <c r="I48" s="19"/>
      <c r="J48" s="19"/>
      <c r="K48" s="19"/>
      <c r="L48" s="4"/>
      <c r="M48" s="3"/>
    </row>
    <row r="49" spans="1:13" ht="20.5" thickBot="1" x14ac:dyDescent="0.45">
      <c r="A49" s="3"/>
      <c r="B49" s="3"/>
      <c r="C49" s="167"/>
      <c r="D49" s="168"/>
      <c r="E49" s="20"/>
      <c r="F49" s="19"/>
      <c r="G49" s="19"/>
      <c r="H49" s="19"/>
      <c r="I49" s="19"/>
      <c r="J49" s="19"/>
      <c r="K49" s="19"/>
      <c r="L49" s="4"/>
      <c r="M49" s="3"/>
    </row>
    <row r="50" spans="1:13" ht="20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  <c r="M50" s="3"/>
    </row>
  </sheetData>
  <sheetProtection algorithmName="SHA-512" hashValue="Hu63x5u2rcmtPmCK+9WDmCiHWEbiZCmvDXSmaZDUfvI6IAWWycGUcAoWMcPDJM5izvyXZGY4q2WxoFExABvLpA==" saltValue="pYSMoScHCrbqkTNlKn73xQ==" spinCount="100000" sheet="1" formatCells="0" formatColumns="0" formatRows="0" insertColumns="0" insertRows="0" insertHyperlinks="0" deleteColumns="0" deleteRows="0" sort="0" autoFilter="0" pivotTables="0"/>
  <mergeCells count="42">
    <mergeCell ref="B7:C7"/>
    <mergeCell ref="D7:E7"/>
    <mergeCell ref="B1:M1"/>
    <mergeCell ref="B3:M3"/>
    <mergeCell ref="B5:E5"/>
    <mergeCell ref="B6:C6"/>
    <mergeCell ref="D6:E6"/>
    <mergeCell ref="L18:L21"/>
    <mergeCell ref="B8:C8"/>
    <mergeCell ref="D8:E8"/>
    <mergeCell ref="B10:C10"/>
    <mergeCell ref="D10:E10"/>
    <mergeCell ref="B11:C11"/>
    <mergeCell ref="D11:E11"/>
    <mergeCell ref="F14:J14"/>
    <mergeCell ref="C15:D16"/>
    <mergeCell ref="E15:E16"/>
    <mergeCell ref="F15:F16"/>
    <mergeCell ref="C18:D21"/>
    <mergeCell ref="B9:C9"/>
    <mergeCell ref="D9:E9"/>
    <mergeCell ref="G39:H39"/>
    <mergeCell ref="I39:J39"/>
    <mergeCell ref="C22:D28"/>
    <mergeCell ref="L22:L28"/>
    <mergeCell ref="C29:D32"/>
    <mergeCell ref="L29:L32"/>
    <mergeCell ref="C34:E34"/>
    <mergeCell ref="G37:H37"/>
    <mergeCell ref="I37:J37"/>
    <mergeCell ref="G34:K34"/>
    <mergeCell ref="G33:K33"/>
    <mergeCell ref="C47:D47"/>
    <mergeCell ref="G47:J47"/>
    <mergeCell ref="C48:D48"/>
    <mergeCell ref="C49:D49"/>
    <mergeCell ref="C42:J42"/>
    <mergeCell ref="C43:J43"/>
    <mergeCell ref="C45:D45"/>
    <mergeCell ref="G45:J45"/>
    <mergeCell ref="C46:D46"/>
    <mergeCell ref="G46:J46"/>
  </mergeCells>
  <conditionalFormatting sqref="F18:F32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24" priority="63" operator="containsText" text="Non">
      <formula>NOT(ISERROR(SEARCH("Non",F18)))</formula>
    </cfRule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4">
    <cfRule type="cellIs" dxfId="23" priority="6" operator="equal">
      <formula>"NV"</formula>
    </cfRule>
  </conditionalFormatting>
  <conditionalFormatting sqref="G34">
    <cfRule type="expression" dxfId="22" priority="84">
      <formula>IF($F$34="NV",TRUE, FALSE)</formula>
    </cfRule>
    <cfRule type="expression" dxfId="21" priority="85" stopIfTrue="1">
      <formula>$G$33="Saisie incomplète"</formula>
    </cfRule>
  </conditionalFormatting>
  <conditionalFormatting sqref="G37:H37">
    <cfRule type="containsText" dxfId="20" priority="18" operator="containsText" text="Non validée">
      <formula>NOT(ISERROR(SEARCH("Non validée",G37)))</formula>
    </cfRule>
  </conditionalFormatting>
  <conditionalFormatting sqref="G39:H39">
    <cfRule type="containsText" dxfId="19" priority="17" operator="containsText" text="Non validée">
      <formula>NOT(ISERROR(SEARCH("Non validée",G39)))</formula>
    </cfRule>
  </conditionalFormatting>
  <conditionalFormatting sqref="G33:K33">
    <cfRule type="cellIs" dxfId="18" priority="1" operator="equal">
      <formula>"Saisie incomplète"</formula>
    </cfRule>
  </conditionalFormatting>
  <conditionalFormatting sqref="G34:K34">
    <cfRule type="cellIs" dxfId="17" priority="2" operator="equal">
      <formula>"Non validée"</formula>
    </cfRule>
    <cfRule type="cellIs" dxfId="16" priority="5" operator="equal">
      <formula>"Validée"</formula>
    </cfRule>
  </conditionalFormatting>
  <conditionalFormatting sqref="K18:K32">
    <cfRule type="cellIs" dxfId="15" priority="7" operator="equal">
      <formula>"SAISIE MULTIPLE"</formula>
    </cfRule>
  </conditionalFormatting>
  <pageMargins left="0.25" right="0.25" top="0.75" bottom="0.75" header="0.3" footer="0.3"/>
  <pageSetup paperSize="9" scale="33" fitToHeight="0" orientation="portrait" horizontalDpi="300" verticalDpi="300" r:id="rId1"/>
  <colBreaks count="2" manualBreakCount="2">
    <brk id="11" max="48" man="1"/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5" tint="0.39997558519241921"/>
    <pageSetUpPr fitToPage="1"/>
  </sheetPr>
  <dimension ref="A1:W51"/>
  <sheetViews>
    <sheetView topLeftCell="D1" zoomScale="60" zoomScaleNormal="60" workbookViewId="0">
      <selection activeCell="I18" sqref="I18"/>
    </sheetView>
  </sheetViews>
  <sheetFormatPr baseColWidth="10" defaultRowHeight="14.5" x14ac:dyDescent="0.35"/>
  <cols>
    <col min="1" max="1" width="1.81640625" customWidth="1"/>
    <col min="3" max="3" width="17.7265625" customWidth="1"/>
    <col min="4" max="4" width="61.7265625" customWidth="1"/>
    <col min="5" max="5" width="80.7265625" customWidth="1"/>
    <col min="6" max="10" width="18.7265625" customWidth="1"/>
    <col min="11" max="11" width="29.7265625" customWidth="1"/>
    <col min="12" max="12" width="19.1796875" hidden="1" customWidth="1"/>
    <col min="13" max="13" width="22.54296875" hidden="1" customWidth="1"/>
    <col min="14" max="17" width="11.453125" hidden="1" customWidth="1"/>
    <col min="18" max="18" width="11.453125" customWidth="1"/>
  </cols>
  <sheetData>
    <row r="1" spans="1:16" ht="70" customHeight="1" thickBot="1" x14ac:dyDescent="0.4">
      <c r="A1" s="3"/>
      <c r="B1" s="226" t="s">
        <v>51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8"/>
    </row>
    <row r="2" spans="1:16" ht="26.15" customHeight="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9"/>
      <c r="O2" s="59"/>
      <c r="P2" s="59"/>
    </row>
    <row r="3" spans="1:16" ht="70" customHeight="1" thickBot="1" x14ac:dyDescent="0.4">
      <c r="A3" s="3"/>
      <c r="B3" s="226" t="s">
        <v>92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8"/>
      <c r="N3" s="22"/>
      <c r="O3" s="22"/>
      <c r="P3" s="59"/>
    </row>
    <row r="4" spans="1:16" ht="70" customHeight="1" thickBo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2"/>
      <c r="O4" s="22"/>
      <c r="P4" s="59"/>
    </row>
    <row r="5" spans="1:16" ht="18" customHeight="1" thickBot="1" x14ac:dyDescent="0.4">
      <c r="A5" s="1"/>
      <c r="B5" s="231" t="s">
        <v>57</v>
      </c>
      <c r="C5" s="232"/>
      <c r="D5" s="232"/>
      <c r="E5" s="233"/>
      <c r="F5" s="3"/>
      <c r="G5" s="3"/>
      <c r="H5" s="3"/>
      <c r="I5" s="3"/>
      <c r="J5" s="3"/>
      <c r="K5" s="3"/>
      <c r="L5" s="3"/>
      <c r="M5" s="3"/>
      <c r="N5" s="59"/>
      <c r="O5" s="59"/>
      <c r="P5" s="59"/>
    </row>
    <row r="6" spans="1:16" ht="33.65" customHeight="1" thickBot="1" x14ac:dyDescent="0.4">
      <c r="A6" s="1"/>
      <c r="B6" s="229" t="s">
        <v>0</v>
      </c>
      <c r="C6" s="230"/>
      <c r="D6" s="220" t="str">
        <f>IF(ISBLANK(Synthèse!C7),"",Synthèse!C7)</f>
        <v/>
      </c>
      <c r="E6" s="221"/>
      <c r="F6" s="3"/>
      <c r="G6" s="3"/>
      <c r="H6" s="3"/>
      <c r="I6" s="3"/>
      <c r="J6" s="3"/>
      <c r="K6" s="3"/>
      <c r="L6" s="3"/>
      <c r="M6" s="3"/>
      <c r="N6" s="59"/>
      <c r="O6" s="59"/>
      <c r="P6" s="59"/>
    </row>
    <row r="7" spans="1:16" ht="26.5" customHeight="1" thickBot="1" x14ac:dyDescent="0.4">
      <c r="A7" s="1"/>
      <c r="B7" s="218" t="s">
        <v>10</v>
      </c>
      <c r="C7" s="219"/>
      <c r="D7" s="220" t="str">
        <f>IF(ISBLANK(Synthèse!C8),"",Synthèse!C8)</f>
        <v/>
      </c>
      <c r="E7" s="221"/>
      <c r="F7" s="3"/>
      <c r="G7" s="3"/>
      <c r="H7" s="3"/>
      <c r="I7" s="3"/>
      <c r="J7" s="3"/>
      <c r="K7" s="3"/>
      <c r="L7" s="3"/>
      <c r="M7" s="3"/>
      <c r="N7" s="59"/>
      <c r="O7" s="59"/>
      <c r="P7" s="59"/>
    </row>
    <row r="8" spans="1:16" ht="26.5" customHeight="1" thickBot="1" x14ac:dyDescent="0.4">
      <c r="A8" s="1"/>
      <c r="B8" s="218" t="s">
        <v>2</v>
      </c>
      <c r="C8" s="219"/>
      <c r="D8" s="220" t="str">
        <f>IF(ISBLANK(Synthèse!C9),"",Synthèse!C9)</f>
        <v/>
      </c>
      <c r="E8" s="221"/>
      <c r="F8" s="3"/>
      <c r="G8" s="3"/>
      <c r="H8" s="3"/>
      <c r="I8" s="3"/>
      <c r="J8" s="3"/>
      <c r="K8" s="3"/>
      <c r="L8" s="3"/>
      <c r="M8" s="3"/>
      <c r="N8" s="59"/>
      <c r="O8" s="59"/>
      <c r="P8" s="59"/>
    </row>
    <row r="9" spans="1:16" ht="26.5" customHeight="1" thickBot="1" x14ac:dyDescent="0.4">
      <c r="A9" s="1"/>
      <c r="B9" s="224" t="s">
        <v>121</v>
      </c>
      <c r="C9" s="225"/>
      <c r="D9" s="220" t="str">
        <f>IF(ISBLANK(Synthèse!C10),"",Synthèse!C10)</f>
        <v/>
      </c>
      <c r="E9" s="221"/>
      <c r="F9" s="3"/>
      <c r="G9" s="3"/>
      <c r="H9" s="3"/>
      <c r="I9" s="3"/>
      <c r="J9" s="3"/>
      <c r="K9" s="3"/>
      <c r="L9" s="3"/>
      <c r="M9" s="3"/>
      <c r="N9" s="59"/>
      <c r="O9" s="59"/>
      <c r="P9" s="59"/>
    </row>
    <row r="10" spans="1:16" ht="31.5" customHeight="1" thickBot="1" x14ac:dyDescent="0.4">
      <c r="A10" s="1"/>
      <c r="B10" s="218" t="s">
        <v>3</v>
      </c>
      <c r="C10" s="219"/>
      <c r="D10" s="220" t="str">
        <f>IF(ISBLANK(Synthèse!C11),"",Synthèse!C11)</f>
        <v/>
      </c>
      <c r="E10" s="221"/>
      <c r="F10" s="3"/>
      <c r="G10" s="3"/>
      <c r="H10" s="3"/>
      <c r="I10" s="3"/>
      <c r="J10" s="3"/>
      <c r="K10" s="3"/>
      <c r="L10" s="3"/>
      <c r="M10" s="3"/>
      <c r="N10" s="59"/>
      <c r="O10" s="59"/>
      <c r="P10" s="59"/>
    </row>
    <row r="11" spans="1:16" ht="34" customHeight="1" thickBot="1" x14ac:dyDescent="0.4">
      <c r="A11" s="1"/>
      <c r="B11" s="222" t="s">
        <v>4</v>
      </c>
      <c r="C11" s="223"/>
      <c r="D11" s="220" t="str">
        <f>IF(ISBLANK(Synthèse!C12),"",Synthèse!C12)</f>
        <v/>
      </c>
      <c r="E11" s="221"/>
      <c r="F11" s="3"/>
      <c r="G11" s="3"/>
      <c r="H11" s="3"/>
      <c r="I11" s="3"/>
      <c r="J11" s="3"/>
      <c r="K11" s="3"/>
      <c r="L11" s="3"/>
      <c r="M11" s="3"/>
      <c r="N11" s="59"/>
      <c r="O11" s="59"/>
      <c r="P11" s="59"/>
    </row>
    <row r="12" spans="1:16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59"/>
      <c r="O12" s="59"/>
      <c r="P12" s="59"/>
    </row>
    <row r="13" spans="1:16" ht="15" thickBo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59"/>
      <c r="O13" s="59"/>
      <c r="P13" s="59"/>
    </row>
    <row r="14" spans="1:16" ht="26.5" thickBot="1" x14ac:dyDescent="0.4">
      <c r="A14" s="3"/>
      <c r="B14" s="3"/>
      <c r="C14" s="3"/>
      <c r="D14" s="3"/>
      <c r="E14" s="3"/>
      <c r="F14" s="207" t="s">
        <v>11</v>
      </c>
      <c r="G14" s="208"/>
      <c r="H14" s="208"/>
      <c r="I14" s="208"/>
      <c r="J14" s="209"/>
      <c r="K14" s="3"/>
      <c r="L14" s="3"/>
      <c r="M14" s="3"/>
      <c r="N14" s="59"/>
      <c r="O14" s="59"/>
      <c r="P14" s="59"/>
    </row>
    <row r="15" spans="1:16" ht="20.149999999999999" customHeight="1" x14ac:dyDescent="0.35">
      <c r="A15" s="3"/>
      <c r="B15" s="3"/>
      <c r="C15" s="210" t="s">
        <v>49</v>
      </c>
      <c r="D15" s="211"/>
      <c r="E15" s="214" t="s">
        <v>12</v>
      </c>
      <c r="F15" s="235" t="s">
        <v>13</v>
      </c>
      <c r="G15" s="38">
        <v>1</v>
      </c>
      <c r="H15" s="39">
        <v>2</v>
      </c>
      <c r="I15" s="40">
        <v>3</v>
      </c>
      <c r="J15" s="41">
        <v>4</v>
      </c>
      <c r="K15" s="3"/>
      <c r="L15" s="3"/>
      <c r="M15" s="3"/>
      <c r="N15" s="59"/>
      <c r="O15" s="59"/>
      <c r="P15" s="59"/>
    </row>
    <row r="16" spans="1:16" ht="31.5" thickBot="1" x14ac:dyDescent="0.4">
      <c r="A16" s="3"/>
      <c r="B16" s="3"/>
      <c r="C16" s="212"/>
      <c r="D16" s="213"/>
      <c r="E16" s="215"/>
      <c r="F16" s="236"/>
      <c r="G16" s="42" t="s">
        <v>62</v>
      </c>
      <c r="H16" s="43" t="s">
        <v>63</v>
      </c>
      <c r="I16" s="43" t="s">
        <v>64</v>
      </c>
      <c r="J16" s="44" t="s">
        <v>65</v>
      </c>
      <c r="K16" s="3"/>
      <c r="L16" s="3"/>
      <c r="M16" s="3"/>
      <c r="N16" s="59"/>
      <c r="O16" s="59"/>
      <c r="P16" s="59"/>
    </row>
    <row r="17" spans="1:23" ht="78.650000000000006" customHeight="1" thickBo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6" t="s">
        <v>66</v>
      </c>
      <c r="M17" s="36" t="s">
        <v>67</v>
      </c>
      <c r="N17" s="59"/>
      <c r="O17" s="59"/>
      <c r="P17" s="59"/>
    </row>
    <row r="18" spans="1:23" ht="50.15" customHeight="1" thickBot="1" x14ac:dyDescent="0.4">
      <c r="A18" s="3"/>
      <c r="B18" s="3"/>
      <c r="C18" s="191" t="s">
        <v>89</v>
      </c>
      <c r="D18" s="192"/>
      <c r="E18" s="73" t="s">
        <v>95</v>
      </c>
      <c r="F18" s="74"/>
      <c r="G18" s="75"/>
      <c r="H18" s="75"/>
      <c r="I18" s="75"/>
      <c r="J18" s="75"/>
      <c r="K18" s="76" t="str">
        <f>IF(COUNTA(F18:J18)&gt;1,"SAISIE MULTIPLE","")</f>
        <v/>
      </c>
      <c r="L18" s="184">
        <f>1/3</f>
        <v>0.33333333333333331</v>
      </c>
      <c r="M18" s="86">
        <f>1/16</f>
        <v>6.25E-2</v>
      </c>
      <c r="N18" s="59" t="str">
        <f>IF(G18&lt;&gt;"",0,IF(H18&lt;&gt;"",1/3,IF(I18&lt;&gt;"",2/3,IF(J18&lt;&gt;"",1,""))))</f>
        <v/>
      </c>
      <c r="O18" s="59" t="str">
        <f>IF(N18="","NE",N18)</f>
        <v>NE</v>
      </c>
      <c r="P18" s="59" t="str">
        <f>IF(COUNTA(F18:J18)=0,"X","")</f>
        <v>X</v>
      </c>
      <c r="Q18" s="59"/>
      <c r="R18" s="59"/>
      <c r="S18" s="59"/>
      <c r="T18" s="59"/>
      <c r="U18" s="59"/>
      <c r="V18" s="59"/>
      <c r="W18" s="59"/>
    </row>
    <row r="19" spans="1:23" ht="50.15" customHeight="1" thickBot="1" x14ac:dyDescent="0.4">
      <c r="A19" s="3"/>
      <c r="B19" s="3"/>
      <c r="C19" s="193"/>
      <c r="D19" s="194"/>
      <c r="E19" s="77" t="s">
        <v>96</v>
      </c>
      <c r="F19" s="78"/>
      <c r="G19" s="87"/>
      <c r="H19" s="87"/>
      <c r="I19" s="87"/>
      <c r="J19" s="87"/>
      <c r="K19" s="79" t="str">
        <f t="shared" ref="K19:K33" si="0">IF(COUNTA(F19:J19)&gt;1,"SAISIE MULTIPLE","")</f>
        <v/>
      </c>
      <c r="L19" s="185"/>
      <c r="M19" s="86">
        <f t="shared" ref="M19:M33" si="1">1/16</f>
        <v>6.25E-2</v>
      </c>
      <c r="N19" s="59" t="str">
        <f t="shared" ref="N19:N33" si="2">IF(G19&lt;&gt;"",0,IF(H19&lt;&gt;"",1/3,IF(I19&lt;&gt;"",2/3,IF(J19&lt;&gt;"",1,""))))</f>
        <v/>
      </c>
      <c r="O19" s="59" t="str">
        <f t="shared" ref="O19:O33" si="3">IF(N19="","NE",N19)</f>
        <v>NE</v>
      </c>
      <c r="P19" s="59" t="str">
        <f t="shared" ref="P19:P33" si="4">IF(COUNTA(F19:J19)=0,"X","")</f>
        <v>X</v>
      </c>
      <c r="Q19" s="59"/>
      <c r="R19" s="59"/>
      <c r="S19" s="59"/>
      <c r="T19" s="59"/>
      <c r="U19" s="59"/>
      <c r="V19" s="59"/>
      <c r="W19" s="59"/>
    </row>
    <row r="20" spans="1:23" ht="50.15" customHeight="1" thickBot="1" x14ac:dyDescent="0.4">
      <c r="A20" s="3"/>
      <c r="B20" s="3"/>
      <c r="C20" s="193"/>
      <c r="D20" s="194"/>
      <c r="E20" s="77" t="s">
        <v>97</v>
      </c>
      <c r="F20" s="78"/>
      <c r="G20" s="87"/>
      <c r="H20" s="87"/>
      <c r="I20" s="87"/>
      <c r="J20" s="87"/>
      <c r="K20" s="79" t="str">
        <f t="shared" si="0"/>
        <v/>
      </c>
      <c r="L20" s="185"/>
      <c r="M20" s="86">
        <f t="shared" si="1"/>
        <v>6.25E-2</v>
      </c>
      <c r="N20" s="59" t="str">
        <f t="shared" si="2"/>
        <v/>
      </c>
      <c r="O20" s="59" t="str">
        <f t="shared" si="3"/>
        <v>NE</v>
      </c>
      <c r="P20" s="59" t="str">
        <f t="shared" si="4"/>
        <v>X</v>
      </c>
      <c r="Q20" s="59"/>
      <c r="R20" s="59"/>
      <c r="S20" s="59"/>
      <c r="T20" s="59"/>
      <c r="U20" s="59"/>
      <c r="V20" s="59"/>
      <c r="W20" s="59"/>
    </row>
    <row r="21" spans="1:23" ht="50.15" customHeight="1" thickBot="1" x14ac:dyDescent="0.4">
      <c r="A21" s="3"/>
      <c r="B21" s="3"/>
      <c r="C21" s="193"/>
      <c r="D21" s="194"/>
      <c r="E21" s="77" t="s">
        <v>98</v>
      </c>
      <c r="F21" s="78"/>
      <c r="G21" s="87"/>
      <c r="H21" s="87"/>
      <c r="I21" s="87"/>
      <c r="J21" s="87"/>
      <c r="K21" s="79" t="str">
        <f t="shared" si="0"/>
        <v/>
      </c>
      <c r="L21" s="244"/>
      <c r="M21" s="86">
        <f t="shared" si="1"/>
        <v>6.25E-2</v>
      </c>
      <c r="N21" s="59" t="str">
        <f t="shared" si="2"/>
        <v/>
      </c>
      <c r="O21" s="59" t="str">
        <f t="shared" si="3"/>
        <v>NE</v>
      </c>
      <c r="P21" s="59" t="str">
        <f t="shared" si="4"/>
        <v>X</v>
      </c>
      <c r="Q21" s="59"/>
      <c r="R21" s="59"/>
      <c r="S21" s="59"/>
      <c r="T21" s="59"/>
      <c r="U21" s="59"/>
      <c r="V21" s="59"/>
      <c r="W21" s="59"/>
    </row>
    <row r="22" spans="1:23" ht="50.15" customHeight="1" thickBot="1" x14ac:dyDescent="0.4">
      <c r="A22" s="3"/>
      <c r="B22" s="3"/>
      <c r="C22" s="193"/>
      <c r="D22" s="194"/>
      <c r="E22" s="77" t="s">
        <v>99</v>
      </c>
      <c r="F22" s="78"/>
      <c r="G22" s="87"/>
      <c r="H22" s="87"/>
      <c r="I22" s="87"/>
      <c r="J22" s="87"/>
      <c r="K22" s="79" t="str">
        <f t="shared" si="0"/>
        <v/>
      </c>
      <c r="L22" s="244"/>
      <c r="M22" s="86">
        <f t="shared" si="1"/>
        <v>6.25E-2</v>
      </c>
      <c r="N22" s="59" t="str">
        <f t="shared" si="2"/>
        <v/>
      </c>
      <c r="O22" s="59" t="str">
        <f t="shared" si="3"/>
        <v>NE</v>
      </c>
      <c r="P22" s="59" t="str">
        <f t="shared" si="4"/>
        <v>X</v>
      </c>
      <c r="Q22" s="59"/>
      <c r="R22" s="59"/>
      <c r="S22" s="59"/>
      <c r="T22" s="59"/>
      <c r="U22" s="59"/>
      <c r="V22" s="59"/>
      <c r="W22" s="59"/>
    </row>
    <row r="23" spans="1:23" ht="50.15" customHeight="1" thickBot="1" x14ac:dyDescent="0.4">
      <c r="A23" s="3"/>
      <c r="B23" s="3"/>
      <c r="C23" s="193"/>
      <c r="D23" s="194"/>
      <c r="E23" s="77" t="s">
        <v>93</v>
      </c>
      <c r="F23" s="78"/>
      <c r="G23" s="87"/>
      <c r="H23" s="87"/>
      <c r="I23" s="87"/>
      <c r="J23" s="87"/>
      <c r="K23" s="79" t="str">
        <f t="shared" si="0"/>
        <v/>
      </c>
      <c r="L23" s="244"/>
      <c r="M23" s="86">
        <f t="shared" si="1"/>
        <v>6.25E-2</v>
      </c>
      <c r="N23" s="59" t="str">
        <f t="shared" si="2"/>
        <v/>
      </c>
      <c r="O23" s="59" t="str">
        <f t="shared" si="3"/>
        <v>NE</v>
      </c>
      <c r="P23" s="59" t="str">
        <f t="shared" si="4"/>
        <v>X</v>
      </c>
      <c r="Q23" s="59"/>
      <c r="R23" s="59"/>
      <c r="S23" s="59"/>
      <c r="T23" s="59"/>
      <c r="U23" s="59"/>
      <c r="V23" s="59"/>
      <c r="W23" s="59"/>
    </row>
    <row r="24" spans="1:23" ht="50.15" customHeight="1" thickBot="1" x14ac:dyDescent="0.4">
      <c r="A24" s="3"/>
      <c r="B24" s="3"/>
      <c r="C24" s="195"/>
      <c r="D24" s="196"/>
      <c r="E24" s="80" t="s">
        <v>94</v>
      </c>
      <c r="F24" s="81"/>
      <c r="G24" s="88"/>
      <c r="H24" s="88"/>
      <c r="I24" s="88"/>
      <c r="J24" s="88"/>
      <c r="K24" s="82" t="str">
        <f t="shared" si="0"/>
        <v/>
      </c>
      <c r="L24" s="186"/>
      <c r="M24" s="86">
        <f t="shared" si="1"/>
        <v>6.25E-2</v>
      </c>
      <c r="N24" s="59" t="str">
        <f t="shared" si="2"/>
        <v/>
      </c>
      <c r="O24" s="59" t="str">
        <f t="shared" si="3"/>
        <v>NE</v>
      </c>
      <c r="P24" s="59" t="str">
        <f t="shared" si="4"/>
        <v>X</v>
      </c>
      <c r="Q24" s="59"/>
      <c r="R24" s="59"/>
      <c r="S24" s="59"/>
      <c r="T24" s="59"/>
      <c r="U24" s="59"/>
      <c r="V24" s="59"/>
      <c r="W24" s="59"/>
    </row>
    <row r="25" spans="1:23" ht="50.15" customHeight="1" thickBot="1" x14ac:dyDescent="0.4">
      <c r="A25" s="3"/>
      <c r="B25" s="3"/>
      <c r="C25" s="191" t="s">
        <v>90</v>
      </c>
      <c r="D25" s="192"/>
      <c r="E25" s="73" t="s">
        <v>100</v>
      </c>
      <c r="F25" s="74"/>
      <c r="G25" s="75"/>
      <c r="H25" s="75"/>
      <c r="I25" s="75"/>
      <c r="J25" s="75"/>
      <c r="K25" s="76" t="str">
        <f t="shared" si="0"/>
        <v/>
      </c>
      <c r="L25" s="199">
        <f>1/3</f>
        <v>0.33333333333333331</v>
      </c>
      <c r="M25" s="86">
        <f t="shared" si="1"/>
        <v>6.25E-2</v>
      </c>
      <c r="N25" s="59" t="str">
        <f t="shared" si="2"/>
        <v/>
      </c>
      <c r="O25" s="59" t="str">
        <f t="shared" si="3"/>
        <v>NE</v>
      </c>
      <c r="P25" s="59" t="str">
        <f t="shared" si="4"/>
        <v>X</v>
      </c>
      <c r="Q25" s="59"/>
      <c r="R25" s="59"/>
      <c r="S25" s="59"/>
      <c r="T25" s="59"/>
      <c r="U25" s="59"/>
      <c r="V25" s="59"/>
      <c r="W25" s="59"/>
    </row>
    <row r="26" spans="1:23" ht="50.15" customHeight="1" thickBot="1" x14ac:dyDescent="0.4">
      <c r="A26" s="3"/>
      <c r="B26" s="3"/>
      <c r="C26" s="193"/>
      <c r="D26" s="194"/>
      <c r="E26" s="77" t="s">
        <v>101</v>
      </c>
      <c r="F26" s="78"/>
      <c r="G26" s="87"/>
      <c r="H26" s="87"/>
      <c r="I26" s="87"/>
      <c r="J26" s="87"/>
      <c r="K26" s="79" t="str">
        <f t="shared" si="0"/>
        <v/>
      </c>
      <c r="L26" s="197"/>
      <c r="M26" s="86">
        <f t="shared" si="1"/>
        <v>6.25E-2</v>
      </c>
      <c r="N26" s="59" t="str">
        <f t="shared" si="2"/>
        <v/>
      </c>
      <c r="O26" s="59" t="str">
        <f t="shared" si="3"/>
        <v>NE</v>
      </c>
      <c r="P26" s="59" t="str">
        <f t="shared" si="4"/>
        <v>X</v>
      </c>
      <c r="Q26" s="59"/>
      <c r="R26" s="59"/>
      <c r="S26" s="59"/>
      <c r="T26" s="59"/>
      <c r="U26" s="59"/>
      <c r="V26" s="59"/>
      <c r="W26" s="59"/>
    </row>
    <row r="27" spans="1:23" ht="50.15" customHeight="1" thickBot="1" x14ac:dyDescent="0.4">
      <c r="A27" s="3"/>
      <c r="B27" s="3"/>
      <c r="C27" s="193"/>
      <c r="D27" s="194"/>
      <c r="E27" s="77" t="s">
        <v>104</v>
      </c>
      <c r="F27" s="78"/>
      <c r="G27" s="87"/>
      <c r="H27" s="87"/>
      <c r="I27" s="87"/>
      <c r="J27" s="87"/>
      <c r="K27" s="79" t="str">
        <f t="shared" si="0"/>
        <v/>
      </c>
      <c r="L27" s="197"/>
      <c r="M27" s="86">
        <f t="shared" si="1"/>
        <v>6.25E-2</v>
      </c>
      <c r="N27" s="59" t="str">
        <f t="shared" si="2"/>
        <v/>
      </c>
      <c r="O27" s="59" t="str">
        <f>IF(N27="","NE",N27)</f>
        <v>NE</v>
      </c>
      <c r="P27" s="59" t="str">
        <f t="shared" si="4"/>
        <v>X</v>
      </c>
      <c r="Q27" s="59"/>
      <c r="R27" s="59"/>
      <c r="S27" s="59"/>
      <c r="T27" s="59"/>
      <c r="U27" s="59"/>
      <c r="V27" s="59"/>
      <c r="W27" s="59"/>
    </row>
    <row r="28" spans="1:23" ht="50.15" customHeight="1" thickBot="1" x14ac:dyDescent="0.4">
      <c r="A28" s="3"/>
      <c r="B28" s="3"/>
      <c r="C28" s="195"/>
      <c r="D28" s="196"/>
      <c r="E28" s="80" t="s">
        <v>102</v>
      </c>
      <c r="F28" s="81"/>
      <c r="G28" s="88"/>
      <c r="H28" s="88"/>
      <c r="I28" s="88"/>
      <c r="J28" s="88"/>
      <c r="K28" s="82" t="str">
        <f t="shared" si="0"/>
        <v/>
      </c>
      <c r="L28" s="197"/>
      <c r="M28" s="86">
        <f t="shared" si="1"/>
        <v>6.25E-2</v>
      </c>
      <c r="N28" s="59" t="str">
        <f t="shared" si="2"/>
        <v/>
      </c>
      <c r="O28" s="59" t="str">
        <f t="shared" si="3"/>
        <v>NE</v>
      </c>
      <c r="P28" s="59" t="str">
        <f t="shared" si="4"/>
        <v>X</v>
      </c>
      <c r="Q28" s="59"/>
      <c r="R28" s="59"/>
      <c r="S28" s="59"/>
      <c r="T28" s="59"/>
      <c r="U28" s="59"/>
      <c r="V28" s="59"/>
      <c r="W28" s="59"/>
    </row>
    <row r="29" spans="1:23" ht="50.15" customHeight="1" thickBot="1" x14ac:dyDescent="0.4">
      <c r="A29" s="3"/>
      <c r="B29" s="3"/>
      <c r="C29" s="191" t="s">
        <v>91</v>
      </c>
      <c r="D29" s="192"/>
      <c r="E29" s="73" t="s">
        <v>105</v>
      </c>
      <c r="F29" s="74"/>
      <c r="G29" s="75"/>
      <c r="H29" s="75"/>
      <c r="I29" s="75"/>
      <c r="J29" s="75"/>
      <c r="K29" s="76" t="str">
        <f t="shared" si="0"/>
        <v/>
      </c>
      <c r="L29" s="184">
        <f>1/3</f>
        <v>0.33333333333333331</v>
      </c>
      <c r="M29" s="86">
        <f t="shared" si="1"/>
        <v>6.25E-2</v>
      </c>
      <c r="N29" s="59" t="str">
        <f t="shared" si="2"/>
        <v/>
      </c>
      <c r="O29" s="59" t="str">
        <f t="shared" si="3"/>
        <v>NE</v>
      </c>
      <c r="P29" s="59" t="str">
        <f t="shared" si="4"/>
        <v>X</v>
      </c>
      <c r="Q29" s="59"/>
      <c r="R29" s="59"/>
      <c r="S29" s="59"/>
      <c r="T29" s="59"/>
      <c r="U29" s="59"/>
      <c r="V29" s="59"/>
      <c r="W29" s="59"/>
    </row>
    <row r="30" spans="1:23" ht="50.15" customHeight="1" thickBot="1" x14ac:dyDescent="0.4">
      <c r="A30" s="3"/>
      <c r="B30" s="3"/>
      <c r="C30" s="193"/>
      <c r="D30" s="194"/>
      <c r="E30" s="77" t="s">
        <v>106</v>
      </c>
      <c r="F30" s="78"/>
      <c r="G30" s="87"/>
      <c r="H30" s="87"/>
      <c r="I30" s="87"/>
      <c r="J30" s="87"/>
      <c r="K30" s="79" t="str">
        <f t="shared" si="0"/>
        <v/>
      </c>
      <c r="L30" s="197"/>
      <c r="M30" s="86">
        <f t="shared" si="1"/>
        <v>6.25E-2</v>
      </c>
      <c r="N30" s="59" t="str">
        <f t="shared" si="2"/>
        <v/>
      </c>
      <c r="O30" s="59" t="str">
        <f t="shared" si="3"/>
        <v>NE</v>
      </c>
      <c r="P30" s="59" t="str">
        <f t="shared" si="4"/>
        <v>X</v>
      </c>
      <c r="Q30" s="59"/>
      <c r="R30" s="59"/>
      <c r="S30" s="59"/>
      <c r="T30" s="59"/>
      <c r="U30" s="59"/>
      <c r="V30" s="59"/>
      <c r="W30" s="59"/>
    </row>
    <row r="31" spans="1:23" ht="50.15" customHeight="1" thickBot="1" x14ac:dyDescent="0.4">
      <c r="A31" s="3"/>
      <c r="B31" s="3"/>
      <c r="C31" s="193"/>
      <c r="D31" s="194"/>
      <c r="E31" s="77" t="s">
        <v>107</v>
      </c>
      <c r="F31" s="78"/>
      <c r="G31" s="87"/>
      <c r="H31" s="87"/>
      <c r="I31" s="87"/>
      <c r="J31" s="87"/>
      <c r="K31" s="79" t="str">
        <f t="shared" si="0"/>
        <v/>
      </c>
      <c r="L31" s="197"/>
      <c r="M31" s="86">
        <f t="shared" si="1"/>
        <v>6.25E-2</v>
      </c>
      <c r="N31" s="59" t="str">
        <f t="shared" si="2"/>
        <v/>
      </c>
      <c r="O31" s="59" t="str">
        <f t="shared" si="3"/>
        <v>NE</v>
      </c>
      <c r="P31" s="59" t="str">
        <f t="shared" si="4"/>
        <v>X</v>
      </c>
      <c r="Q31" s="59"/>
      <c r="R31" s="59"/>
      <c r="S31" s="59"/>
      <c r="T31" s="59"/>
      <c r="U31" s="59"/>
      <c r="V31" s="59"/>
      <c r="W31" s="59"/>
    </row>
    <row r="32" spans="1:23" ht="50.15" customHeight="1" thickBot="1" x14ac:dyDescent="0.4">
      <c r="A32" s="3"/>
      <c r="B32" s="3"/>
      <c r="C32" s="193"/>
      <c r="D32" s="194"/>
      <c r="E32" s="77" t="s">
        <v>108</v>
      </c>
      <c r="F32" s="78"/>
      <c r="G32" s="87"/>
      <c r="H32" s="87"/>
      <c r="I32" s="87"/>
      <c r="J32" s="87"/>
      <c r="K32" s="79" t="str">
        <f t="shared" si="0"/>
        <v/>
      </c>
      <c r="L32" s="197"/>
      <c r="M32" s="86">
        <f t="shared" si="1"/>
        <v>6.25E-2</v>
      </c>
      <c r="N32" s="59" t="str">
        <f t="shared" si="2"/>
        <v/>
      </c>
      <c r="O32" s="59" t="str">
        <f t="shared" si="3"/>
        <v>NE</v>
      </c>
      <c r="P32" s="59" t="str">
        <f t="shared" si="4"/>
        <v>X</v>
      </c>
      <c r="Q32" s="59"/>
      <c r="R32" s="59"/>
      <c r="S32" s="59"/>
      <c r="T32" s="59"/>
      <c r="U32" s="59"/>
      <c r="V32" s="59"/>
      <c r="W32" s="59"/>
    </row>
    <row r="33" spans="1:23" ht="50.15" customHeight="1" thickBot="1" x14ac:dyDescent="0.4">
      <c r="A33" s="3"/>
      <c r="B33" s="3"/>
      <c r="C33" s="195"/>
      <c r="D33" s="196"/>
      <c r="E33" s="80" t="s">
        <v>103</v>
      </c>
      <c r="F33" s="81"/>
      <c r="G33" s="88"/>
      <c r="H33" s="88"/>
      <c r="I33" s="88"/>
      <c r="J33" s="88"/>
      <c r="K33" s="82" t="str">
        <f t="shared" si="0"/>
        <v/>
      </c>
      <c r="L33" s="239"/>
      <c r="M33" s="86">
        <f t="shared" si="1"/>
        <v>6.25E-2</v>
      </c>
      <c r="N33" s="59" t="str">
        <f t="shared" si="2"/>
        <v/>
      </c>
      <c r="O33" s="59" t="str">
        <f t="shared" si="3"/>
        <v>NE</v>
      </c>
      <c r="P33" s="59" t="str">
        <f t="shared" si="4"/>
        <v>X</v>
      </c>
      <c r="Q33" s="59"/>
      <c r="R33" s="59"/>
      <c r="S33" s="59"/>
      <c r="T33" s="59"/>
      <c r="U33" s="59"/>
      <c r="V33" s="59"/>
      <c r="W33" s="59"/>
    </row>
    <row r="34" spans="1:23" ht="41.25" customHeight="1" thickBot="1" x14ac:dyDescent="0.4">
      <c r="A34" s="3"/>
      <c r="B34" s="3"/>
      <c r="C34" s="3"/>
      <c r="D34" s="3"/>
      <c r="E34" s="3"/>
      <c r="F34" s="3"/>
      <c r="G34" s="237" t="str">
        <f>IF(P35&gt;=1,"Saisie incomplète",IF(COUNTIF(K18:K33,"SAISIE MULTIPLE"),"ERREUR",""))</f>
        <v>Saisie incomplète</v>
      </c>
      <c r="H34" s="238"/>
      <c r="I34" s="238"/>
      <c r="J34" s="238"/>
      <c r="K34" s="238"/>
      <c r="L34" s="91"/>
      <c r="M34" s="61"/>
      <c r="N34" s="59"/>
      <c r="O34" s="59"/>
      <c r="P34" s="59"/>
    </row>
    <row r="35" spans="1:23" ht="65.150000000000006" customHeight="1" thickBot="1" x14ac:dyDescent="0.4">
      <c r="A35" s="3"/>
      <c r="B35" s="3"/>
      <c r="C35" s="240" t="s">
        <v>110</v>
      </c>
      <c r="D35" s="241"/>
      <c r="E35" s="241"/>
      <c r="F35" s="94" t="str">
        <f>IF(OR(COUNTA(F18:F33)/ROWS(F18:F33)&gt;0.4,COUNTA(G18:J24)=0,COUNTA(G25:J28)=0,COUNTA(G29:J33)=0),"NV","")</f>
        <v>NV</v>
      </c>
      <c r="G35" s="242" t="str">
        <f>IF(OR(F35="NV",G34="Saisie incomplète",G34="ERREUR"),"Non validée","Validée")</f>
        <v>Non validée</v>
      </c>
      <c r="H35" s="242"/>
      <c r="I35" s="242"/>
      <c r="J35" s="242"/>
      <c r="K35" s="243"/>
      <c r="L35" s="91"/>
      <c r="M35" s="63"/>
      <c r="N35" s="59">
        <f>SUM(O18:O33)</f>
        <v>0</v>
      </c>
      <c r="O35">
        <f>ROWS(O18:O33)-COUNTIF(O18:O33,"NE")</f>
        <v>0</v>
      </c>
      <c r="P35" s="59">
        <f>COUNTIF(P18:P33,"X")</f>
        <v>16</v>
      </c>
    </row>
    <row r="36" spans="1:23" ht="20" x14ac:dyDescent="0.4">
      <c r="A36" s="3"/>
      <c r="B36" s="3"/>
      <c r="C36" s="3"/>
      <c r="D36" s="3"/>
      <c r="E36" s="3"/>
      <c r="F36" s="4"/>
      <c r="G36" s="4"/>
      <c r="H36" s="4"/>
      <c r="I36" s="4"/>
      <c r="J36" s="4"/>
      <c r="K36" s="4"/>
      <c r="L36" s="4"/>
      <c r="M36" s="12"/>
      <c r="N36" s="59"/>
      <c r="O36" s="59"/>
      <c r="P36" s="59"/>
    </row>
    <row r="37" spans="1:23" ht="20.5" thickBot="1" x14ac:dyDescent="0.45">
      <c r="A37" s="3"/>
      <c r="B37" s="3"/>
      <c r="C37" s="5"/>
      <c r="D37" s="5"/>
      <c r="E37" s="3"/>
      <c r="F37" s="4"/>
      <c r="G37" s="4"/>
      <c r="H37" s="4"/>
      <c r="I37" s="4"/>
      <c r="J37" s="4"/>
      <c r="K37" s="4"/>
      <c r="L37" s="4"/>
      <c r="M37" s="3"/>
      <c r="N37" t="e">
        <f>+N35/O35</f>
        <v>#DIV/0!</v>
      </c>
    </row>
    <row r="38" spans="1:23" ht="35.5" thickBot="1" x14ac:dyDescent="0.45">
      <c r="A38" s="3"/>
      <c r="B38" s="3"/>
      <c r="C38" s="7"/>
      <c r="D38" s="3"/>
      <c r="E38" s="34" t="s">
        <v>50</v>
      </c>
      <c r="F38" s="5"/>
      <c r="G38" s="202" t="str">
        <f>IF(G35="Non validée","Non validée",N37*20)</f>
        <v>Non validée</v>
      </c>
      <c r="H38" s="203"/>
      <c r="I38" s="204" t="s">
        <v>14</v>
      </c>
      <c r="J38" s="205"/>
      <c r="K38" s="19"/>
      <c r="L38" s="4"/>
      <c r="M38" s="4"/>
    </row>
    <row r="39" spans="1:23" ht="20.5" thickBot="1" x14ac:dyDescent="0.45">
      <c r="A39" s="3"/>
      <c r="B39" s="3"/>
      <c r="C39" s="3"/>
      <c r="D39" s="3"/>
      <c r="E39" s="8"/>
      <c r="F39" s="5"/>
      <c r="G39" s="9"/>
      <c r="H39" s="10"/>
      <c r="I39" s="10"/>
      <c r="J39" s="10"/>
      <c r="K39" s="19"/>
      <c r="L39" s="4"/>
      <c r="M39" s="4"/>
    </row>
    <row r="40" spans="1:23" ht="35.5" thickBot="1" x14ac:dyDescent="0.45">
      <c r="A40" s="3"/>
      <c r="B40" s="3"/>
      <c r="C40" s="3"/>
      <c r="D40" s="5"/>
      <c r="E40" s="34" t="s">
        <v>52</v>
      </c>
      <c r="F40" s="5"/>
      <c r="G40" s="169" t="str">
        <f>IF($G$38="Non validée","Non Validée",CEILING($G$38,0.5))</f>
        <v>Non Validée</v>
      </c>
      <c r="H40" s="170"/>
      <c r="I40" s="171" t="s">
        <v>14</v>
      </c>
      <c r="J40" s="172"/>
      <c r="K40" s="19"/>
      <c r="L40" s="4"/>
      <c r="M40" s="4"/>
    </row>
    <row r="41" spans="1:23" ht="20" x14ac:dyDescent="0.4">
      <c r="A41" s="3"/>
      <c r="B41" s="3"/>
      <c r="C41" s="3"/>
      <c r="D41" s="5"/>
      <c r="E41" s="11"/>
      <c r="F41" s="5"/>
      <c r="G41" s="12"/>
      <c r="H41" s="12"/>
      <c r="I41" s="13"/>
      <c r="J41" s="13"/>
      <c r="K41" s="19"/>
      <c r="L41" s="4"/>
      <c r="M41" s="4"/>
    </row>
    <row r="42" spans="1:23" ht="20.5" thickBot="1" x14ac:dyDescent="0.45">
      <c r="A42" s="3"/>
      <c r="B42" s="3"/>
      <c r="C42" s="14"/>
      <c r="D42" s="14"/>
      <c r="E42" s="14"/>
      <c r="F42" s="14"/>
      <c r="G42" s="14"/>
      <c r="H42" s="14"/>
      <c r="I42" s="14"/>
      <c r="J42" s="14"/>
      <c r="K42" s="19"/>
      <c r="L42" s="4"/>
      <c r="M42" s="3"/>
    </row>
    <row r="43" spans="1:23" ht="20" x14ac:dyDescent="0.4">
      <c r="A43" s="3"/>
      <c r="B43" s="3"/>
      <c r="C43" s="155" t="s">
        <v>15</v>
      </c>
      <c r="D43" s="156"/>
      <c r="E43" s="156"/>
      <c r="F43" s="156"/>
      <c r="G43" s="156"/>
      <c r="H43" s="156"/>
      <c r="I43" s="156"/>
      <c r="J43" s="157"/>
      <c r="K43" s="19"/>
      <c r="L43" s="4"/>
      <c r="M43" s="3"/>
    </row>
    <row r="44" spans="1:23" ht="70" customHeight="1" thickBot="1" x14ac:dyDescent="0.45">
      <c r="A44" s="3"/>
      <c r="B44" s="3"/>
      <c r="C44" s="158"/>
      <c r="D44" s="159"/>
      <c r="E44" s="159"/>
      <c r="F44" s="159"/>
      <c r="G44" s="159"/>
      <c r="H44" s="159"/>
      <c r="I44" s="159"/>
      <c r="J44" s="160"/>
      <c r="K44" s="19"/>
      <c r="L44" s="4"/>
      <c r="M44" s="3"/>
    </row>
    <row r="45" spans="1:23" ht="15" thickBot="1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19"/>
      <c r="L45" s="3"/>
      <c r="M45" s="3"/>
    </row>
    <row r="46" spans="1:23" ht="20.5" thickBot="1" x14ac:dyDescent="0.45">
      <c r="A46" s="3"/>
      <c r="B46" s="3"/>
      <c r="C46" s="173" t="s">
        <v>16</v>
      </c>
      <c r="D46" s="174"/>
      <c r="E46" s="35" t="s">
        <v>17</v>
      </c>
      <c r="F46" s="6"/>
      <c r="G46" s="175" t="s">
        <v>18</v>
      </c>
      <c r="H46" s="176"/>
      <c r="I46" s="176"/>
      <c r="J46" s="177"/>
      <c r="K46" s="19"/>
      <c r="L46" s="4"/>
      <c r="M46" s="3"/>
    </row>
    <row r="47" spans="1:23" ht="20.5" thickBot="1" x14ac:dyDescent="0.45">
      <c r="A47" s="3"/>
      <c r="B47" s="3"/>
      <c r="C47" s="178"/>
      <c r="D47" s="179"/>
      <c r="E47" s="15"/>
      <c r="F47" s="16"/>
      <c r="G47" s="180"/>
      <c r="H47" s="181"/>
      <c r="I47" s="181"/>
      <c r="J47" s="182"/>
      <c r="K47" s="19"/>
      <c r="L47" s="4"/>
      <c r="M47" s="3"/>
    </row>
    <row r="48" spans="1:23" ht="20" x14ac:dyDescent="0.4">
      <c r="A48" s="3"/>
      <c r="B48" s="3"/>
      <c r="C48" s="178"/>
      <c r="D48" s="179"/>
      <c r="E48" s="17"/>
      <c r="F48" s="16"/>
      <c r="G48" s="183"/>
      <c r="H48" s="183"/>
      <c r="I48" s="183"/>
      <c r="J48" s="183"/>
      <c r="K48" s="19"/>
      <c r="L48" s="4"/>
      <c r="M48" s="3"/>
    </row>
    <row r="49" spans="1:13" ht="20" x14ac:dyDescent="0.4">
      <c r="A49" s="3"/>
      <c r="B49" s="3"/>
      <c r="C49" s="187"/>
      <c r="D49" s="188"/>
      <c r="E49" s="18"/>
      <c r="F49" s="19"/>
      <c r="G49" s="19"/>
      <c r="H49" s="19"/>
      <c r="I49" s="19"/>
      <c r="J49" s="19"/>
      <c r="K49" s="19"/>
      <c r="L49" s="4"/>
      <c r="M49" s="3"/>
    </row>
    <row r="50" spans="1:13" ht="20.5" thickBot="1" x14ac:dyDescent="0.45">
      <c r="A50" s="3"/>
      <c r="B50" s="3"/>
      <c r="C50" s="167"/>
      <c r="D50" s="168"/>
      <c r="E50" s="20"/>
      <c r="F50" s="19"/>
      <c r="G50" s="19"/>
      <c r="H50" s="19"/>
      <c r="I50" s="19"/>
      <c r="J50" s="19"/>
      <c r="K50" s="19"/>
      <c r="L50" s="4"/>
      <c r="M50" s="3"/>
    </row>
    <row r="51" spans="1:13" ht="20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  <c r="M51" s="3"/>
    </row>
  </sheetData>
  <sheetProtection algorithmName="SHA-512" hashValue="en5LOMxv2YNABuGuXanx1A/caG/Ai1XqZ9gSbYnjyKgiN5fFwmxkp02i4FTBsfNjE4FBZemvBf+TTRSmotTQqA==" saltValue="TnDH9pYB/Wu4sLkg0cL2hg==" spinCount="100000" sheet="1" formatCells="0" formatColumns="0" formatRows="0" insertColumns="0" insertRows="0" insertHyperlinks="0" deleteColumns="0" deleteRows="0" sort="0" autoFilter="0" pivotTables="0"/>
  <mergeCells count="42">
    <mergeCell ref="B7:C7"/>
    <mergeCell ref="D7:E7"/>
    <mergeCell ref="B1:M1"/>
    <mergeCell ref="B3:M3"/>
    <mergeCell ref="B5:E5"/>
    <mergeCell ref="B6:C6"/>
    <mergeCell ref="D6:E6"/>
    <mergeCell ref="L18:L24"/>
    <mergeCell ref="B8:C8"/>
    <mergeCell ref="D8:E8"/>
    <mergeCell ref="B10:C10"/>
    <mergeCell ref="D10:E10"/>
    <mergeCell ref="B11:C11"/>
    <mergeCell ref="D11:E11"/>
    <mergeCell ref="F14:J14"/>
    <mergeCell ref="C15:D16"/>
    <mergeCell ref="E15:E16"/>
    <mergeCell ref="F15:F16"/>
    <mergeCell ref="C18:D24"/>
    <mergeCell ref="B9:C9"/>
    <mergeCell ref="D9:E9"/>
    <mergeCell ref="C25:D28"/>
    <mergeCell ref="L25:L28"/>
    <mergeCell ref="C29:D33"/>
    <mergeCell ref="L29:L33"/>
    <mergeCell ref="C35:E35"/>
    <mergeCell ref="G35:K35"/>
    <mergeCell ref="C48:D48"/>
    <mergeCell ref="G48:J48"/>
    <mergeCell ref="C49:D49"/>
    <mergeCell ref="C50:D50"/>
    <mergeCell ref="C43:J43"/>
    <mergeCell ref="C44:J44"/>
    <mergeCell ref="C46:D46"/>
    <mergeCell ref="G46:J46"/>
    <mergeCell ref="C47:D47"/>
    <mergeCell ref="G47:J47"/>
    <mergeCell ref="G40:H40"/>
    <mergeCell ref="I40:J40"/>
    <mergeCell ref="G38:H38"/>
    <mergeCell ref="I38:J38"/>
    <mergeCell ref="G34:K34"/>
  </mergeCells>
  <conditionalFormatting sqref="F18:F33">
    <cfRule type="containsText" dxfId="14" priority="70" operator="containsText" text="Non">
      <formula>NOT(ISERROR(SEARCH("Non",F18)))</formula>
    </cfRule>
    <cfRule type="containsText" dxfId="13" priority="71" operator="containsText" text="Non">
      <formula>NOT(ISERROR(SEARCH("Non",F18)))</formula>
    </cfRule>
    <cfRule type="containsText" dxfId="12" priority="72" operator="containsText" text="Non">
      <formula>NOT(ISERROR(SEARCH("Non",F18)))</formula>
    </cfRule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11" priority="74" operator="containsText" text="Non">
      <formula>NOT(ISERROR(SEARCH("Non",F18)))</formula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5">
    <cfRule type="cellIs" dxfId="10" priority="8" operator="equal">
      <formula>"NV"</formula>
    </cfRule>
  </conditionalFormatting>
  <conditionalFormatting sqref="G34">
    <cfRule type="cellIs" dxfId="9" priority="9" operator="equal">
      <formula>"Saisie incomplète"</formula>
    </cfRule>
  </conditionalFormatting>
  <conditionalFormatting sqref="G35">
    <cfRule type="expression" dxfId="8" priority="5">
      <formula>IF($F$35="NV",TRUE,FALSE)</formula>
    </cfRule>
  </conditionalFormatting>
  <conditionalFormatting sqref="G38:H38">
    <cfRule type="containsText" dxfId="7" priority="29" operator="containsText" text="Non validée">
      <formula>NOT(ISERROR(SEARCH("Non validée",G38)))</formula>
    </cfRule>
  </conditionalFormatting>
  <conditionalFormatting sqref="G40:H40">
    <cfRule type="containsText" dxfId="6" priority="28" operator="containsText" text="Non validée">
      <formula>NOT(ISERROR(SEARCH("Non validée",G40)))</formula>
    </cfRule>
  </conditionalFormatting>
  <conditionalFormatting sqref="G34:K34">
    <cfRule type="cellIs" dxfId="5" priority="1" operator="equal">
      <formula>"ERREUR"</formula>
    </cfRule>
  </conditionalFormatting>
  <conditionalFormatting sqref="G35:K35">
    <cfRule type="cellIs" dxfId="4" priority="2" operator="equal">
      <formula>"Validée"</formula>
    </cfRule>
    <cfRule type="cellIs" dxfId="3" priority="3" operator="equal">
      <formula>"Non validée"</formula>
    </cfRule>
    <cfRule type="expression" dxfId="2" priority="89" stopIfTrue="1">
      <formula>$G$34="Saisie incomplète"</formula>
    </cfRule>
  </conditionalFormatting>
  <conditionalFormatting sqref="K18:K33">
    <cfRule type="cellIs" dxfId="1" priority="12" operator="equal">
      <formula>"SAISIE MULTIPLE"</formula>
    </cfRule>
  </conditionalFormatting>
  <conditionalFormatting sqref="N38:O38">
    <cfRule type="cellIs" dxfId="0" priority="33" operator="equal">
      <formula>"Non validée"</formula>
    </cfRule>
  </conditionalFormatting>
  <pageMargins left="0.25" right="0.25" top="0.75" bottom="0.75" header="0.3" footer="0.3"/>
  <pageSetup paperSize="9" scale="3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Consignes </vt:lpstr>
      <vt:lpstr>Synthèse</vt:lpstr>
      <vt:lpstr>E2 Préparation d'une production</vt:lpstr>
      <vt:lpstr>E31 Réalisation et contrôle d'u</vt:lpstr>
      <vt:lpstr>E32 implication dans un environ</vt:lpstr>
      <vt:lpstr>'E2 Préparation d''une production'!Zone_d_impression</vt:lpstr>
      <vt:lpstr>'E31 Réalisation et contrôle d''u'!Zone_d_impression</vt:lpstr>
      <vt:lpstr>'E32 implication dans un environ'!Zone_d_impression</vt:lpstr>
      <vt:lpstr>Synthèse!Zone_d_impression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 MOTALA</dc:creator>
  <cp:lastModifiedBy>Hagnere</cp:lastModifiedBy>
  <cp:lastPrinted>2024-04-05T07:15:05Z</cp:lastPrinted>
  <dcterms:created xsi:type="dcterms:W3CDTF">2024-01-05T16:53:41Z</dcterms:created>
  <dcterms:modified xsi:type="dcterms:W3CDTF">2024-04-05T12:21:13Z</dcterms:modified>
</cp:coreProperties>
</file>