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F:\E2-2022\A imprimer\lille\MAINELEC-Acade¦ümie de Lille-Version 3\MAINELEC-Académie de Lille-Version 3\"/>
    </mc:Choice>
  </mc:AlternateContent>
  <xr:revisionPtr revIDLastSave="0" documentId="13_ncr:1_{CCB88C7F-6B5E-4AE3-9C16-76183C20F0D2}" xr6:coauthVersionLast="47" xr6:coauthVersionMax="47" xr10:uidLastSave="{00000000-0000-0000-0000-000000000000}"/>
  <bookViews>
    <workbookView xWindow="1170" yWindow="90" windowWidth="21435" windowHeight="15510" xr2:uid="{00000000-000D-0000-FFFF-FFFF00000000}"/>
  </bookViews>
  <sheets>
    <sheet name="FG Grille E2-b" sheetId="16" r:id="rId1"/>
    <sheet name="Procés Verbal E2-b" sheetId="15" r:id="rId2"/>
  </sheets>
  <definedNames>
    <definedName name="_xlnm.Print_Area" localSheetId="0">'FG Grille E2-b'!$B$1:$M$71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6" i="16" l="1"/>
  <c r="Q47" i="16"/>
  <c r="Q48" i="16"/>
  <c r="Q49" i="16"/>
  <c r="Q50" i="16"/>
  <c r="Q51" i="16"/>
  <c r="Q52" i="16"/>
  <c r="Q53" i="16"/>
  <c r="Q54" i="16"/>
  <c r="Q55" i="16"/>
  <c r="Q56" i="16"/>
  <c r="Q40" i="16"/>
  <c r="Q21" i="16"/>
  <c r="Q22" i="16"/>
  <c r="Q23" i="16"/>
  <c r="Q24" i="16"/>
  <c r="Q25" i="16"/>
  <c r="U14" i="16"/>
  <c r="T14" i="16"/>
  <c r="S14" i="16"/>
  <c r="R14" i="16"/>
  <c r="Q14" i="16"/>
  <c r="Q15" i="16"/>
  <c r="Q16" i="16"/>
  <c r="Q17" i="16"/>
  <c r="H61" i="16"/>
  <c r="P46" i="16"/>
  <c r="P47" i="16"/>
  <c r="P48" i="16"/>
  <c r="P49" i="16"/>
  <c r="P50" i="16"/>
  <c r="P51" i="16"/>
  <c r="P52" i="16"/>
  <c r="P53" i="16"/>
  <c r="P54" i="16"/>
  <c r="P55" i="16"/>
  <c r="O46" i="16"/>
  <c r="O47" i="16"/>
  <c r="O48" i="16"/>
  <c r="O49" i="16"/>
  <c r="O50" i="16"/>
  <c r="O51" i="16"/>
  <c r="O52" i="16"/>
  <c r="O53" i="16"/>
  <c r="O54" i="16"/>
  <c r="O55" i="16"/>
  <c r="P39" i="16"/>
  <c r="P40" i="16"/>
  <c r="P41" i="16"/>
  <c r="P42" i="16"/>
  <c r="P43" i="16"/>
  <c r="P44" i="16"/>
  <c r="O40" i="16"/>
  <c r="O41" i="16"/>
  <c r="Q41" i="16"/>
  <c r="O42" i="16"/>
  <c r="Q42" i="16"/>
  <c r="O43" i="16"/>
  <c r="Q43" i="16"/>
  <c r="O44" i="16"/>
  <c r="Q44" i="16"/>
  <c r="O39" i="16"/>
  <c r="Q39" i="16"/>
  <c r="L58" i="16"/>
  <c r="M45" i="16"/>
  <c r="M38" i="16"/>
  <c r="U55" i="16"/>
  <c r="T55" i="16"/>
  <c r="S55" i="16"/>
  <c r="R55" i="16"/>
  <c r="U54" i="16"/>
  <c r="T54" i="16"/>
  <c r="S54" i="16"/>
  <c r="R54" i="16"/>
  <c r="U53" i="16"/>
  <c r="T53" i="16"/>
  <c r="S53" i="16"/>
  <c r="R53" i="16"/>
  <c r="U52" i="16"/>
  <c r="T52" i="16"/>
  <c r="S52" i="16"/>
  <c r="R52" i="16"/>
  <c r="U51" i="16"/>
  <c r="T51" i="16"/>
  <c r="S51" i="16"/>
  <c r="R51" i="16"/>
  <c r="U50" i="16"/>
  <c r="T50" i="16"/>
  <c r="S50" i="16"/>
  <c r="R50" i="16"/>
  <c r="U49" i="16"/>
  <c r="T49" i="16"/>
  <c r="T38" i="16"/>
  <c r="S49" i="16"/>
  <c r="R49" i="16"/>
  <c r="R45" i="16"/>
  <c r="U47" i="16"/>
  <c r="T47" i="16"/>
  <c r="S47" i="16"/>
  <c r="R47" i="16"/>
  <c r="U46" i="16"/>
  <c r="T46" i="16"/>
  <c r="S46" i="16"/>
  <c r="R46" i="16"/>
  <c r="U44" i="16"/>
  <c r="T44" i="16"/>
  <c r="S44" i="16"/>
  <c r="R44" i="16"/>
  <c r="U43" i="16"/>
  <c r="T43" i="16"/>
  <c r="S43" i="16"/>
  <c r="R43" i="16"/>
  <c r="U42" i="16"/>
  <c r="T42" i="16"/>
  <c r="S42" i="16"/>
  <c r="R42" i="16"/>
  <c r="U41" i="16"/>
  <c r="T41" i="16"/>
  <c r="S41" i="16"/>
  <c r="R41" i="16"/>
  <c r="U40" i="16"/>
  <c r="T40" i="16"/>
  <c r="S40" i="16"/>
  <c r="R40" i="16"/>
  <c r="U39" i="16"/>
  <c r="T39" i="16"/>
  <c r="S39" i="16"/>
  <c r="R39" i="16"/>
  <c r="R38" i="16"/>
  <c r="U25" i="16"/>
  <c r="T25" i="16"/>
  <c r="S25" i="16"/>
  <c r="R25" i="16"/>
  <c r="U23" i="16"/>
  <c r="T23" i="16"/>
  <c r="S23" i="16"/>
  <c r="R23" i="16"/>
  <c r="U22" i="16"/>
  <c r="T22" i="16"/>
  <c r="S22" i="16"/>
  <c r="R22" i="16"/>
  <c r="U21" i="16"/>
  <c r="T21" i="16"/>
  <c r="S21" i="16"/>
  <c r="R21" i="16"/>
  <c r="U17" i="16"/>
  <c r="T17" i="16"/>
  <c r="S17" i="16"/>
  <c r="R17" i="16"/>
  <c r="U16" i="16"/>
  <c r="T16" i="16"/>
  <c r="S16" i="16"/>
  <c r="R16" i="16"/>
  <c r="U15" i="16"/>
  <c r="T15" i="16"/>
  <c r="S15" i="16"/>
  <c r="R15" i="16"/>
  <c r="M27" i="16"/>
  <c r="O33" i="16"/>
  <c r="Q33" i="16"/>
  <c r="P33" i="16"/>
  <c r="R33" i="16"/>
  <c r="T33" i="16"/>
  <c r="U33" i="16"/>
  <c r="O34" i="16"/>
  <c r="Q34" i="16"/>
  <c r="P34" i="16"/>
  <c r="J34" i="16"/>
  <c r="S34" i="16"/>
  <c r="R34" i="16"/>
  <c r="T34" i="16"/>
  <c r="U34" i="16"/>
  <c r="O35" i="16"/>
  <c r="Q35" i="16"/>
  <c r="P35" i="16"/>
  <c r="J35" i="16"/>
  <c r="S35" i="16"/>
  <c r="R35" i="16"/>
  <c r="T35" i="16"/>
  <c r="U35" i="16"/>
  <c r="O36" i="16"/>
  <c r="Q36" i="16"/>
  <c r="P36" i="16"/>
  <c r="J36" i="16"/>
  <c r="S36" i="16"/>
  <c r="R36" i="16"/>
  <c r="T36" i="16"/>
  <c r="U36" i="16"/>
  <c r="J33" i="16"/>
  <c r="S33" i="16"/>
  <c r="F70" i="16"/>
  <c r="U56" i="16"/>
  <c r="T56" i="16"/>
  <c r="R56" i="16"/>
  <c r="P56" i="16"/>
  <c r="J56" i="16"/>
  <c r="S56" i="16"/>
  <c r="O56" i="16"/>
  <c r="U37" i="16"/>
  <c r="T37" i="16"/>
  <c r="R37" i="16"/>
  <c r="P37" i="16"/>
  <c r="J37" i="16"/>
  <c r="S37" i="16"/>
  <c r="O37" i="16"/>
  <c r="Q37" i="16"/>
  <c r="U32" i="16"/>
  <c r="T32" i="16"/>
  <c r="R32" i="16"/>
  <c r="P32" i="16"/>
  <c r="J32" i="16"/>
  <c r="S32" i="16"/>
  <c r="O32" i="16"/>
  <c r="Q32" i="16"/>
  <c r="U31" i="16"/>
  <c r="T31" i="16"/>
  <c r="R31" i="16"/>
  <c r="P31" i="16"/>
  <c r="J31" i="16"/>
  <c r="S31" i="16"/>
  <c r="O31" i="16"/>
  <c r="Q31" i="16"/>
  <c r="U30" i="16"/>
  <c r="T30" i="16"/>
  <c r="R30" i="16"/>
  <c r="P30" i="16"/>
  <c r="J30" i="16"/>
  <c r="S30" i="16"/>
  <c r="O30" i="16"/>
  <c r="Q30" i="16"/>
  <c r="U29" i="16"/>
  <c r="T29" i="16"/>
  <c r="R29" i="16"/>
  <c r="P29" i="16"/>
  <c r="J29" i="16"/>
  <c r="S29" i="16"/>
  <c r="O29" i="16"/>
  <c r="Q29" i="16"/>
  <c r="U28" i="16"/>
  <c r="T28" i="16"/>
  <c r="T27" i="16" s="1"/>
  <c r="T58" i="16" s="1"/>
  <c r="T45" i="16" s="1"/>
  <c r="R28" i="16"/>
  <c r="R27" i="16" s="1"/>
  <c r="F58" i="16" s="1"/>
  <c r="P28" i="16"/>
  <c r="J28" i="16"/>
  <c r="S28" i="16" s="1"/>
  <c r="S58" i="16" s="1"/>
  <c r="F61" i="16" s="1"/>
  <c r="O28" i="16"/>
  <c r="Q28" i="16"/>
  <c r="M19" i="16"/>
  <c r="U26" i="16"/>
  <c r="T26" i="16"/>
  <c r="R26" i="16"/>
  <c r="P26" i="16"/>
  <c r="J26" i="16"/>
  <c r="S26" i="16"/>
  <c r="O26" i="16"/>
  <c r="Q26" i="16"/>
  <c r="U20" i="16"/>
  <c r="T20" i="16"/>
  <c r="R20" i="16"/>
  <c r="P20" i="16"/>
  <c r="J20" i="16"/>
  <c r="S20" i="16"/>
  <c r="O20" i="16"/>
  <c r="Q20" i="16"/>
  <c r="M8" i="16"/>
  <c r="U18" i="16"/>
  <c r="T18" i="16"/>
  <c r="R18" i="16"/>
  <c r="P18" i="16"/>
  <c r="J18" i="16"/>
  <c r="S18" i="16"/>
  <c r="O18" i="16"/>
  <c r="Q18" i="16"/>
  <c r="U13" i="16"/>
  <c r="T13" i="16"/>
  <c r="R13" i="16"/>
  <c r="P13" i="16"/>
  <c r="J13" i="16"/>
  <c r="S13" i="16"/>
  <c r="O13" i="16"/>
  <c r="Q13" i="16"/>
  <c r="U12" i="16"/>
  <c r="T12" i="16"/>
  <c r="R12" i="16"/>
  <c r="P12" i="16"/>
  <c r="J12" i="16"/>
  <c r="S12" i="16"/>
  <c r="O12" i="16"/>
  <c r="Q12" i="16"/>
  <c r="U11" i="16"/>
  <c r="T11" i="16"/>
  <c r="R11" i="16"/>
  <c r="P11" i="16"/>
  <c r="J11" i="16"/>
  <c r="S11" i="16"/>
  <c r="O11" i="16"/>
  <c r="Q11" i="16"/>
  <c r="U10" i="16"/>
  <c r="T10" i="16"/>
  <c r="T8" i="16"/>
  <c r="R10" i="16"/>
  <c r="P10" i="16"/>
  <c r="P8" i="16"/>
  <c r="O10" i="16"/>
  <c r="Q10" i="16"/>
  <c r="U9" i="16"/>
  <c r="T9" i="16"/>
  <c r="R9" i="16"/>
  <c r="P9" i="16"/>
  <c r="O9" i="16"/>
  <c r="Q9" i="16"/>
  <c r="B26" i="15"/>
  <c r="J9" i="16"/>
  <c r="S9" i="16"/>
  <c r="R19" i="16"/>
  <c r="T19" i="16"/>
  <c r="R8" i="16"/>
  <c r="P19" i="16"/>
  <c r="J19" i="16"/>
  <c r="O19" i="16"/>
  <c r="P27" i="16"/>
  <c r="J27" i="16" s="1"/>
  <c r="O8" i="16"/>
  <c r="J10" i="16"/>
  <c r="S10" i="16"/>
  <c r="F59" i="16" l="1"/>
  <c r="P58" i="16"/>
  <c r="P45" i="16" s="1"/>
  <c r="O27" i="16"/>
  <c r="P38" i="16" l="1"/>
  <c r="J45" i="16"/>
  <c r="O45" i="16"/>
  <c r="Q45" i="16" s="1"/>
  <c r="O38" i="16" l="1"/>
  <c r="Q38" i="16" s="1"/>
  <c r="J38" i="16"/>
</calcChain>
</file>

<file path=xl/sharedStrings.xml><?xml version="1.0" encoding="utf-8"?>
<sst xmlns="http://schemas.openxmlformats.org/spreadsheetml/2006/main" count="227" uniqueCount="207">
  <si>
    <r>
      <rPr>
        <b/>
        <sz val="11"/>
        <color indexed="8"/>
        <rFont val="Arial Narrow"/>
        <family val="2"/>
      </rPr>
      <t>Nom:</t>
    </r>
    <r>
      <rPr>
        <sz val="11"/>
        <color indexed="8"/>
        <rFont val="Arial Narrow"/>
        <family val="2"/>
      </rPr>
      <t xml:space="preserve"> ……………………………….……………..</t>
    </r>
  </si>
  <si>
    <t>Prénom: ………….…………………………</t>
  </si>
  <si>
    <t>ACADEMIE DE LILLE</t>
  </si>
  <si>
    <t>Coef:</t>
  </si>
  <si>
    <t xml:space="preserve">Durée: </t>
  </si>
  <si>
    <t>Poids de la compétence</t>
  </si>
  <si>
    <t>Compétences évaluées</t>
  </si>
  <si>
    <t xml:space="preserve">Indicateurs de performance                                                                                                                </t>
  </si>
  <si>
    <t>non</t>
  </si>
  <si>
    <r>
      <t>ATTENTION</t>
    </r>
    <r>
      <rPr>
        <i/>
        <sz val="10"/>
        <color indexed="10"/>
        <rFont val="Arial Narrow"/>
        <family val="2"/>
      </rPr>
      <t xml:space="preserve">, </t>
    </r>
    <r>
      <rPr>
        <i/>
        <sz val="10"/>
        <color indexed="12"/>
        <rFont val="Arial Narrow"/>
        <family val="2"/>
      </rPr>
      <t xml:space="preserve">dans le règlement actuel de l'examen, certaines compétences sont mentionnées dans plusieurs épreuves, il ne faut pas les évaluer plusieurs fois dans des épreuves différentes. 
Un choix judicieux de la répartition des compétences à évaluer sur l’ensemble des situations d’évaluation est donc à faire globalement pour toutes les épreuves.
</t>
    </r>
    <r>
      <rPr>
        <b/>
        <i/>
        <sz val="10"/>
        <color indexed="10"/>
        <rFont val="Arial"/>
        <family val="2"/>
      </rPr>
      <t/>
    </r>
  </si>
  <si>
    <t>Taux pondéré de compétences et indicateurs évalués :</t>
  </si>
  <si>
    <r>
      <t>Note brute obtenue par calcul automatique (</t>
    </r>
    <r>
      <rPr>
        <sz val="10"/>
        <color indexed="10"/>
        <rFont val="Arial Narrow"/>
        <family val="2"/>
      </rPr>
      <t>attention</t>
    </r>
    <r>
      <rPr>
        <sz val="10"/>
        <rFont val="Arial Narrow"/>
        <family val="2"/>
      </rPr>
      <t xml:space="preserve"> si le taux de couverture des compétences est inférieur à 50%, la note n'est pas recevable) :</t>
    </r>
  </si>
  <si>
    <t>Note sur 20 proposée au jury* :</t>
  </si>
  <si>
    <t>Note x coefficient :</t>
  </si>
  <si>
    <t>* La note proposée, arrondie au demi point, est décidée par les évaluateurs à partir de la note brute qui peut être modulée de + 0 à + 1 point en fonction de la réactivité du candidat ou de tout autre attitude professionnelle positive observée.</t>
  </si>
  <si>
    <r>
      <t>ATTENTION</t>
    </r>
    <r>
      <rPr>
        <i/>
        <sz val="10"/>
        <color indexed="12"/>
        <rFont val="Arial Narrow"/>
        <family val="2"/>
      </rPr>
      <t xml:space="preserve">, si le symbole </t>
    </r>
    <r>
      <rPr>
        <sz val="10"/>
        <color indexed="10"/>
        <rFont val="Arial Narrow"/>
        <family val="2"/>
      </rPr>
      <t>◄</t>
    </r>
    <r>
      <rPr>
        <i/>
        <sz val="10"/>
        <color indexed="12"/>
        <rFont val="Arial Narrow"/>
        <family val="2"/>
      </rPr>
      <t xml:space="preserve"> apparait dans cette colonne c'est qu'il y a plus d'une valeur donnée à l'indicateur, il faut alors choisir laquelle retenir, ou que l'indicateur est mentionné "non" évalué :</t>
    </r>
  </si>
  <si>
    <t>▲</t>
  </si>
  <si>
    <t>Appréciation globale</t>
  </si>
  <si>
    <t>Noms des Correcteurs</t>
  </si>
  <si>
    <t>Signatures</t>
  </si>
  <si>
    <t>Date</t>
  </si>
  <si>
    <t>C1.4</t>
  </si>
  <si>
    <t>PROCES VERBAL</t>
  </si>
  <si>
    <t>Session: ………………..</t>
  </si>
  <si>
    <t>Identification du Diplôme</t>
  </si>
  <si>
    <t>Diplôme :</t>
  </si>
  <si>
    <t>Epreuve :</t>
  </si>
  <si>
    <t>Coefficient :</t>
  </si>
  <si>
    <t>Identification du Candidat</t>
  </si>
  <si>
    <t>Nom du candidat :</t>
  </si>
  <si>
    <t>…………………………………………………………………………………</t>
  </si>
  <si>
    <t>Prénom du candidat :</t>
  </si>
  <si>
    <t>Date de l'évaluation :</t>
  </si>
  <si>
    <t>Lieu de l'évaluation :</t>
  </si>
  <si>
    <t>Titre et description sommaire du projet, de la thématique</t>
  </si>
  <si>
    <t>Travail demandé au candidat</t>
  </si>
  <si>
    <t>Données fournies au candidat</t>
  </si>
  <si>
    <t>Observations diverses ou incidents survenus pendant le déroulement de l'épreuve</t>
  </si>
  <si>
    <t>Proposition de note au jury - Résultats obtenus</t>
  </si>
  <si>
    <t>Noms et Signatures des évaluateurs</t>
  </si>
  <si>
    <t xml:space="preserve">Date: </t>
  </si>
  <si>
    <t>Ponc</t>
  </si>
  <si>
    <t>C1.6</t>
  </si>
  <si>
    <t>C1.7</t>
  </si>
  <si>
    <t>2h</t>
  </si>
  <si>
    <t>Les procédures sont respectées</t>
  </si>
  <si>
    <t>E2-b</t>
  </si>
  <si>
    <t>Préparation d'une intervention</t>
  </si>
  <si>
    <t>PREPARER SON INTERVENTION DE MAINTENANCE</t>
  </si>
  <si>
    <t>C1.4.1</t>
  </si>
  <si>
    <r>
      <rPr>
        <b/>
        <sz val="12"/>
        <color indexed="8"/>
        <rFont val="Arial Narrow"/>
        <family val="2"/>
      </rPr>
      <t xml:space="preserve">Prendre </t>
    </r>
    <r>
      <rPr>
        <sz val="12"/>
        <color indexed="8"/>
        <rFont val="Arial Narrow"/>
        <family val="2"/>
      </rPr>
      <t>en charge la demande d'intervention</t>
    </r>
  </si>
  <si>
    <t>Les indications portées sur la demande d'intervention sont identifiées et assimilées.</t>
  </si>
  <si>
    <t>C1.4.2</t>
  </si>
  <si>
    <r>
      <rPr>
        <b/>
        <sz val="12"/>
        <color indexed="8"/>
        <rFont val="Arial Narrow"/>
        <family val="2"/>
      </rPr>
      <t xml:space="preserve">Collecter </t>
    </r>
    <r>
      <rPr>
        <sz val="12"/>
        <color indexed="8"/>
        <rFont val="Arial Narrow"/>
        <family val="2"/>
      </rPr>
      <t>les documents nécessaires à l'intervention.</t>
    </r>
  </si>
  <si>
    <t>les documents collectés permettent d'organiser l'intervention</t>
  </si>
  <si>
    <t>C1.4.3</t>
  </si>
  <si>
    <t>C1.4.4</t>
  </si>
  <si>
    <r>
      <rPr>
        <b/>
        <sz val="12"/>
        <color indexed="8"/>
        <rFont val="Arial Narrow"/>
        <family val="2"/>
      </rPr>
      <t xml:space="preserve">Prendre connaissance ou établir </t>
    </r>
    <r>
      <rPr>
        <sz val="12"/>
        <color indexed="8"/>
        <rFont val="Arial Narrow"/>
        <family val="2"/>
      </rPr>
      <t>la procédure de son intervention</t>
    </r>
  </si>
  <si>
    <t>La procédure est correctement interprétée OU les activités sont organisées chronologiquement</t>
  </si>
  <si>
    <t>C1.4.5</t>
  </si>
  <si>
    <t>Tous les critères de planification sont respectés</t>
  </si>
  <si>
    <r>
      <t>Identifier l</t>
    </r>
    <r>
      <rPr>
        <sz val="12"/>
        <color indexed="8"/>
        <rFont val="Arial Narrow"/>
        <family val="2"/>
      </rPr>
      <t>es risques de son intervention :
     Evaluer les difficultés d'accès aus composants.
     Situer le ou les dispositifs de sécurité interne ou externe du bien</t>
    </r>
    <r>
      <rPr>
        <b/>
        <sz val="12"/>
        <color indexed="8"/>
        <rFont val="Arial Narrow"/>
        <family val="2"/>
      </rPr>
      <t>.</t>
    </r>
  </si>
  <si>
    <t xml:space="preserve">     
 Les contraintes d'accès sont repérées et énumérées.
 Les dispositifs de sécurité sont convenablement localisés.                                                                                                       
     </t>
  </si>
  <si>
    <t>C1.4.6</t>
  </si>
  <si>
    <r>
      <t xml:space="preserve">Planifier </t>
    </r>
    <r>
      <rPr>
        <sz val="12"/>
        <color indexed="8"/>
        <rFont val="Arial Narrow"/>
        <family val="2"/>
      </rPr>
      <t>son intervention en tenant compte :
     des impératifs de production ;
     Des stocks disponibles ;
     de la durée estimée de son intervention.</t>
    </r>
  </si>
  <si>
    <t>Après inventaire, l'ensemble des outils, appareils, moyens et autres sont inventoriés, rassemblés et vérifiés.</t>
  </si>
  <si>
    <t>PARTICIPER A L'ARRET D'UN BIEN DANS LE RESPECT DES PROCEDURES</t>
  </si>
  <si>
    <t>C1.5.1</t>
  </si>
  <si>
    <t>C1.5.1.1</t>
  </si>
  <si>
    <r>
      <rPr>
        <b/>
        <sz val="12"/>
        <color indexed="8"/>
        <rFont val="Arial Narrow"/>
        <family val="2"/>
      </rPr>
      <t xml:space="preserve">Préparer </t>
    </r>
    <r>
      <rPr>
        <sz val="12"/>
        <color indexed="8"/>
        <rFont val="Arial Narrow"/>
        <family val="2"/>
      </rPr>
      <t>le bien pour une mise à l'arrêt</t>
    </r>
  </si>
  <si>
    <t>Les zones d'actions des effecteurs et la zone de travail sont propres et dégagées</t>
  </si>
  <si>
    <t>C1.5.1.2</t>
  </si>
  <si>
    <t>C1.5.1.3</t>
  </si>
  <si>
    <t>C1.5.1.4</t>
  </si>
  <si>
    <t>Les descriptifs des différents modes de marche et d'arrêt, le document unique d'évaluation des risques sont lus et interprétés.</t>
  </si>
  <si>
    <r>
      <rPr>
        <b/>
        <sz val="12"/>
        <color indexed="8"/>
        <rFont val="Arial Narrow"/>
        <family val="2"/>
      </rPr>
      <t>S'approprier</t>
    </r>
    <r>
      <rPr>
        <sz val="12"/>
        <color indexed="8"/>
        <rFont val="Arial Narrow"/>
        <family val="2"/>
      </rPr>
      <t xml:space="preserve"> les différentes procédures de mise à l'arrêt et de sécurité.</t>
    </r>
  </si>
  <si>
    <t>C1.5.2</t>
  </si>
  <si>
    <t>PARTICIPER A LA REMISE EN SERVICE D'UN SYSTEME DANS LE RESPECT DES PROCEDURES</t>
  </si>
  <si>
    <t>C1.5.2.1</t>
  </si>
  <si>
    <r>
      <rPr>
        <b/>
        <sz val="12"/>
        <color indexed="8"/>
        <rFont val="Arial Narrow"/>
        <family val="2"/>
      </rPr>
      <t xml:space="preserve"> Préparer </t>
    </r>
    <r>
      <rPr>
        <sz val="12"/>
        <color indexed="8"/>
        <rFont val="Arial Narrow"/>
        <family val="2"/>
      </rPr>
      <t>le système pour une remise en service</t>
    </r>
  </si>
  <si>
    <t>Les zones d’actions des effecteurs et la zone de travail sont propres et dégagées</t>
  </si>
  <si>
    <t>C1.5.2.2</t>
  </si>
  <si>
    <t>Les descriptifs des différents modes de marche, le document 
unique d’évaluation des risques sont lus et interprétés sans 
erreur</t>
  </si>
  <si>
    <t>C1.4.7</t>
  </si>
  <si>
    <t>PREPARER</t>
  </si>
  <si>
    <t>C1.4.8</t>
  </si>
  <si>
    <t>C1.4.9</t>
  </si>
  <si>
    <t>REALISER</t>
  </si>
  <si>
    <r>
      <rPr>
        <b/>
        <sz val="12"/>
        <color indexed="8"/>
        <rFont val="Arial Narrow"/>
        <family val="2"/>
      </rPr>
      <t>Inventorier</t>
    </r>
    <r>
      <rPr>
        <sz val="12"/>
        <color indexed="8"/>
        <rFont val="Arial Narrow"/>
        <family val="2"/>
      </rPr>
      <t>, consulter, rassembler et vérifier (tout ou partie) :
     les outils ;
     les appareils de mesures et de contrôles ;
     les moyens de manutention et de sécurité nécessaires ;
     les moyens de protection individuelle et collectif ;
     le(s) pièce(s)s de rechange et consommable.</t>
    </r>
  </si>
  <si>
    <r>
      <rPr>
        <b/>
        <sz val="12"/>
        <color indexed="8"/>
        <rFont val="Arial Narrow"/>
        <family val="2"/>
      </rPr>
      <t>Consigner</t>
    </r>
    <r>
      <rPr>
        <sz val="12"/>
        <color indexed="8"/>
        <rFont val="Arial Narrow"/>
        <family val="2"/>
      </rPr>
      <t xml:space="preserve"> tout ou partie du système (énergie, accès …) selon le niveau d’agrément. </t>
    </r>
  </si>
  <si>
    <r>
      <rPr>
        <b/>
        <sz val="12"/>
        <color indexed="8"/>
        <rFont val="Arial Narrow"/>
        <family val="2"/>
      </rPr>
      <t>Préparer</t>
    </r>
    <r>
      <rPr>
        <sz val="12"/>
        <color indexed="8"/>
        <rFont val="Arial Narrow"/>
        <family val="2"/>
      </rPr>
      <t xml:space="preserve"> la zone d’intervention (le système et son environnement)</t>
    </r>
  </si>
  <si>
    <t>Les procédures de consignation sont respectées. Le système 
est correctement consigné</t>
  </si>
  <si>
    <t>La zone d’intervention est correctement préparée</t>
  </si>
  <si>
    <t>Les procédures de déconsignation sont respectées. Le système est correctement déconsigné</t>
  </si>
  <si>
    <r>
      <rPr>
        <b/>
        <sz val="12"/>
        <color indexed="8"/>
        <rFont val="Arial Narrow"/>
        <family val="2"/>
      </rPr>
      <t>Déconsigner</t>
    </r>
    <r>
      <rPr>
        <sz val="12"/>
        <color indexed="8"/>
        <rFont val="Arial Narrow"/>
        <family val="2"/>
      </rPr>
      <t xml:space="preserve"> tout ou partie du système (énergie, accès…) selon le niveau d’agrément. </t>
    </r>
  </si>
  <si>
    <t>C1.5.1.6</t>
  </si>
  <si>
    <t>Les modes d’arrêt sont vérifiés et conformes à leurs descriptifs</t>
  </si>
  <si>
    <r>
      <rPr>
        <b/>
        <sz val="12"/>
        <color indexed="8"/>
        <rFont val="Arial Narrow"/>
        <family val="2"/>
      </rPr>
      <t xml:space="preserve">Vérifier </t>
    </r>
    <r>
      <rPr>
        <sz val="12"/>
        <color indexed="8"/>
        <rFont val="Arial Narrow"/>
        <family val="2"/>
      </rPr>
      <t>le bon fonctionnement des différents modes de marche et d’arrêt</t>
    </r>
  </si>
  <si>
    <r>
      <rPr>
        <b/>
        <sz val="12"/>
        <color indexed="8"/>
        <rFont val="Arial Narrow"/>
        <family val="2"/>
      </rPr>
      <t>Mettre</t>
    </r>
    <r>
      <rPr>
        <sz val="12"/>
        <color indexed="8"/>
        <rFont val="Arial Narrow"/>
        <family val="2"/>
      </rPr>
      <t xml:space="preserve"> le système en position initiale</t>
    </r>
  </si>
  <si>
    <t>Le système est mis en position initiale en toute sécurité</t>
  </si>
  <si>
    <t>Maîtriser les risques 
tout au long de l’intervention</t>
  </si>
  <si>
    <t>Les risques sont identifiés et les mesures de prévention respectées</t>
  </si>
  <si>
    <t>Le plan de prévention est compris et appliqué</t>
  </si>
  <si>
    <r>
      <rPr>
        <b/>
        <sz val="12"/>
        <color indexed="8"/>
        <rFont val="Arial Narrow"/>
        <family val="2"/>
      </rPr>
      <t>Consigner</t>
    </r>
    <r>
      <rPr>
        <sz val="12"/>
        <color indexed="8"/>
        <rFont val="Arial Narrow"/>
        <family val="2"/>
      </rPr>
      <t xml:space="preserve"> le système (énergie, accès …) selon le niveau d’agrément. </t>
    </r>
  </si>
  <si>
    <r>
      <rPr>
        <b/>
        <sz val="12"/>
        <color indexed="8"/>
        <rFont val="Arial Narrow"/>
        <family val="2"/>
      </rPr>
      <t>Déconsigner</t>
    </r>
    <r>
      <rPr>
        <sz val="12"/>
        <color indexed="8"/>
        <rFont val="Arial Narrow"/>
        <family val="2"/>
      </rPr>
      <t xml:space="preserve"> le système. </t>
    </r>
  </si>
  <si>
    <t>C1.5.2.4</t>
  </si>
  <si>
    <r>
      <t xml:space="preserve">Vérifier </t>
    </r>
    <r>
      <rPr>
        <sz val="12"/>
        <color indexed="8"/>
        <rFont val="Arial Narrow"/>
        <family val="2"/>
      </rPr>
      <t>la présence et les niveaux des énergies d’alimentation</t>
    </r>
  </si>
  <si>
    <t>La présence et les niveaux des énergies sont identifiés et 
conformes au cahier des charges.</t>
  </si>
  <si>
    <t>C1.5.2.5</t>
  </si>
  <si>
    <t>C1.5.2.6</t>
  </si>
  <si>
    <t>C1.5.2.7</t>
  </si>
  <si>
    <t>C1.5.2.8</t>
  </si>
  <si>
    <t>C1.5.2.9</t>
  </si>
  <si>
    <t>C1.5.2.10</t>
  </si>
  <si>
    <r>
      <rPr>
        <b/>
        <sz val="12"/>
        <color indexed="8"/>
        <rFont val="Arial Narrow"/>
        <family val="2"/>
      </rPr>
      <t>Vérifier</t>
    </r>
    <r>
      <rPr>
        <sz val="12"/>
        <color indexed="8"/>
        <rFont val="Arial Narrow"/>
        <family val="2"/>
      </rPr>
      <t xml:space="preserve"> l’efficacité de la chaîne de sécurité</t>
    </r>
  </si>
  <si>
    <t>Les arrêts d’urgence et les éléments de sécurité sont vérifiés et efficaces</t>
  </si>
  <si>
    <t>Le système est prêt à 
fonctionner</t>
  </si>
  <si>
    <r>
      <rPr>
        <b/>
        <sz val="12"/>
        <color indexed="8"/>
        <rFont val="Arial Narrow"/>
        <family val="2"/>
      </rPr>
      <t xml:space="preserve">Participer </t>
    </r>
    <r>
      <rPr>
        <sz val="12"/>
        <color indexed="8"/>
        <rFont val="Arial Narrow"/>
        <family val="2"/>
      </rPr>
      <t>à la mise en œuvre des procédures de remise en service</t>
    </r>
  </si>
  <si>
    <r>
      <rPr>
        <b/>
        <sz val="12"/>
        <color indexed="8"/>
        <rFont val="Arial Narrow"/>
        <family val="2"/>
      </rPr>
      <t>Vérifier</t>
    </r>
    <r>
      <rPr>
        <sz val="12"/>
        <color indexed="8"/>
        <rFont val="Arial Narrow"/>
        <family val="2"/>
      </rPr>
      <t xml:space="preserve"> le bon fonctionnement du système</t>
    </r>
  </si>
  <si>
    <t>Le système fonctionne correctement, ses performances sont vérifiées et conformes</t>
  </si>
  <si>
    <r>
      <t xml:space="preserve">Vérifier </t>
    </r>
    <r>
      <rPr>
        <sz val="12"/>
        <color indexed="8"/>
        <rFont val="Arial Narrow"/>
        <family val="2"/>
      </rPr>
      <t xml:space="preserve">le bon fonctionnement des différents modes de marche et d’arrêt </t>
    </r>
  </si>
  <si>
    <t>Les différents modes de marche et d’arrêt sont vérifiés et conformes à leurs descriptifs</t>
  </si>
  <si>
    <r>
      <t xml:space="preserve">Transmettre </t>
    </r>
    <r>
      <rPr>
        <sz val="12"/>
        <color indexed="8"/>
        <rFont val="Arial Narrow"/>
        <family val="2"/>
      </rPr>
      <t>éventuellement les nouvelles consignes à l’utilisateur et lui remettre le système</t>
    </r>
  </si>
  <si>
    <t>Les nouvelles consignes sont transmises sans équivoque et 
le système est remis à l’utilisateur</t>
  </si>
  <si>
    <t>RESPECTER LES REGLES ENVIRONNEMENTALES</t>
  </si>
  <si>
    <t>C1.6.1</t>
  </si>
  <si>
    <t>C1.6.2</t>
  </si>
  <si>
    <t>C1.6.3</t>
  </si>
  <si>
    <t>C1.6.4</t>
  </si>
  <si>
    <t>C1.6.5</t>
  </si>
  <si>
    <t>C1.6.6</t>
  </si>
  <si>
    <r>
      <t xml:space="preserve">Prendre </t>
    </r>
    <r>
      <rPr>
        <sz val="12"/>
        <color indexed="8"/>
        <rFont val="Arial Narrow"/>
        <family val="2"/>
      </rPr>
      <t>connaissance, sur site, des procédures liées aux obligations environnementales et des usages liés au tri et à la valorisation des déchets</t>
    </r>
  </si>
  <si>
    <t>Les procédures liées aux obligations environnementales et les 
usages liés au tri et à la valorisation des déchets sont connus</t>
  </si>
  <si>
    <r>
      <t xml:space="preserve">Appliquer </t>
    </r>
    <r>
      <rPr>
        <sz val="12"/>
        <color indexed="8"/>
        <rFont val="Arial Narrow"/>
        <family val="2"/>
      </rPr>
      <t>les procédures de respect de l’environnement des lieux et des systèmes</t>
    </r>
  </si>
  <si>
    <t>Les procédures de respect de l’environnement sont appliquées</t>
  </si>
  <si>
    <r>
      <t xml:space="preserve"> Respecter </t>
    </r>
    <r>
      <rPr>
        <sz val="12"/>
        <color indexed="8"/>
        <rFont val="Arial Narrow"/>
        <family val="2"/>
      </rPr>
      <t>les règles de santé et de sécurité au travail</t>
    </r>
  </si>
  <si>
    <t>Les règles de santé et de sécurité au travail sont respectéess</t>
  </si>
  <si>
    <r>
      <t xml:space="preserve">Trier </t>
    </r>
    <r>
      <rPr>
        <sz val="12"/>
        <color indexed="8"/>
        <rFont val="Arial Narrow"/>
        <family val="2"/>
      </rPr>
      <t>et évacuer les déchets</t>
    </r>
  </si>
  <si>
    <t>Les déchets sont triés et évacués de manière sélective</t>
  </si>
  <si>
    <r>
      <t xml:space="preserve"> Tenir </t>
    </r>
    <r>
      <rPr>
        <sz val="12"/>
        <color indexed="8"/>
        <rFont val="Arial Narrow"/>
        <family val="2"/>
      </rPr>
      <t>son poste de travail en ordre et propre</t>
    </r>
  </si>
  <si>
    <t>Le poste de travail est rangé et propre</t>
  </si>
  <si>
    <r>
      <t>Utiliser</t>
    </r>
    <r>
      <rPr>
        <sz val="12"/>
        <color indexed="8"/>
        <rFont val="Arial Narrow"/>
        <family val="2"/>
      </rPr>
      <t xml:space="preserve"> raisonnablement le(s) consommable(s)</t>
    </r>
  </si>
  <si>
    <t>Le(s) consommable(s) est (sont) utilisé(s) sans gaspillage</t>
  </si>
  <si>
    <t>IDENTIFIER ET MAITRISER LES RISQUES POUR LES BIENS ET LES PERSONNES</t>
  </si>
  <si>
    <t>C1.7.1</t>
  </si>
  <si>
    <t>C1.7.2</t>
  </si>
  <si>
    <t>C1.7.3</t>
  </si>
  <si>
    <t>C1.7.4</t>
  </si>
  <si>
    <t>C1.7.5</t>
  </si>
  <si>
    <r>
      <t xml:space="preserve"> Identifier l</t>
    </r>
    <r>
      <rPr>
        <sz val="12"/>
        <color indexed="8"/>
        <rFont val="Arial Narrow"/>
        <family val="2"/>
      </rPr>
      <t>es phénomènes dangereux et les situations 
dangereuses liés :
    au système et à son environnement
    à l’activité de maintenance</t>
    </r>
  </si>
  <si>
    <t>Les phénomènes dangereux et les situations dangereuses liés au système, à son 
environnement et à l’activité sont identifiés.</t>
  </si>
  <si>
    <r>
      <t xml:space="preserve">Déterminer </t>
    </r>
    <r>
      <rPr>
        <sz val="12"/>
        <color indexed="8"/>
        <rFont val="Arial Narrow"/>
        <family val="2"/>
      </rPr>
      <t>les mesures de prévention en regard des situations 
dangereuses identifiées dans l’acte de maintenance</t>
    </r>
  </si>
  <si>
    <t>Les mesures de prévention définies sont adaptées aux 
situations dangereuses identifiées</t>
  </si>
  <si>
    <t xml:space="preserve">  mettre en œuvre des équipements de protection individuelle (E.P.I.)</t>
  </si>
  <si>
    <t xml:space="preserve">  utiliser des équipementsindividuels de sécurité (EIS)</t>
  </si>
  <si>
    <t xml:space="preserve">  mettre en œuvre des équipements de protection collective (EPC)</t>
  </si>
  <si>
    <t xml:space="preserve">  consigner (énergie, accès …)</t>
  </si>
  <si>
    <t xml:space="preserve">  respecter les procédures</t>
  </si>
  <si>
    <r>
      <t xml:space="preserve">Appliquer </t>
    </r>
    <r>
      <rPr>
        <sz val="12"/>
        <color indexed="8"/>
        <rFont val="Arial Narrow"/>
        <family val="2"/>
      </rPr>
      <t>les mesures définies (si nécessaire):</t>
    </r>
  </si>
  <si>
    <t>La mise en œuvre des EPI est correcte</t>
  </si>
  <si>
    <t>La mise en œuvre des EIS est correcte</t>
  </si>
  <si>
    <t>La mise en œuvre des EPC est correcte</t>
  </si>
  <si>
    <t>Les consignations sont correctement réalisées</t>
  </si>
  <si>
    <r>
      <t xml:space="preserve">Maitriser </t>
    </r>
    <r>
      <rPr>
        <sz val="12"/>
        <color indexed="8"/>
        <rFont val="Arial Narrow"/>
        <family val="2"/>
      </rPr>
      <t>les risques tout au long de l’intervention</t>
    </r>
  </si>
  <si>
    <t>Les risques sont identifiés et les mesures de préventions respectées</t>
  </si>
  <si>
    <r>
      <rPr>
        <b/>
        <sz val="12"/>
        <color indexed="8"/>
        <rFont val="Arial Narrow"/>
        <family val="2"/>
      </rPr>
      <t>Proposer</t>
    </r>
    <r>
      <rPr>
        <sz val="12"/>
        <color indexed="8"/>
        <rFont val="Arial Narrow"/>
        <family val="2"/>
      </rPr>
      <t xml:space="preserve"> des modifications au plan de prévention (si besoin)</t>
    </r>
  </si>
  <si>
    <t>Les propositions permettent de :
- se prémunir de situations ou de phénomènes dangereux résiduels identifiés
- améliorer les mesures de prévention préconisées</t>
  </si>
  <si>
    <r>
      <rPr>
        <b/>
        <sz val="11"/>
        <color indexed="8"/>
        <rFont val="Arial Narrow"/>
        <family val="2"/>
      </rPr>
      <t>Thème:</t>
    </r>
    <r>
      <rPr>
        <sz val="11"/>
        <color indexed="8"/>
        <rFont val="Arial Narrow"/>
        <family val="2"/>
      </rPr>
      <t xml:space="preserve"> MAINELEC</t>
    </r>
  </si>
  <si>
    <r>
      <rPr>
        <b/>
        <sz val="11"/>
        <color indexed="8"/>
        <rFont val="Arial Narrow"/>
        <family val="2"/>
      </rPr>
      <t>Etablissement :</t>
    </r>
    <r>
      <rPr>
        <sz val="11"/>
        <color indexed="8"/>
        <rFont val="Arial Narrow"/>
        <family val="2"/>
      </rPr>
      <t xml:space="preserve"> LP Edmond LABBE - DOUAI</t>
    </r>
  </si>
  <si>
    <t>Question</t>
  </si>
  <si>
    <t xml:space="preserve"> /10</t>
  </si>
  <si>
    <t>/10</t>
  </si>
  <si>
    <t>BACCALAUREAT PROFESSIONNEL
MAINTENANCE DES SYSTEMES DE PRODUCTION CONNECTES</t>
  </si>
  <si>
    <t>E2-b : PREPARATION D'UNE INTERVENTION</t>
  </si>
  <si>
    <r>
      <rPr>
        <b/>
        <sz val="11"/>
        <color indexed="8"/>
        <rFont val="Arial Narrow"/>
        <family val="2"/>
      </rPr>
      <t>Etablissement :</t>
    </r>
    <r>
      <rPr>
        <sz val="11"/>
        <color indexed="8"/>
        <rFont val="Arial Narrow"/>
        <family val="2"/>
      </rPr>
      <t xml:space="preserve">  LP Edmond LABBE - DOUAI</t>
    </r>
  </si>
  <si>
    <r>
      <t xml:space="preserve">........ / 30
</t>
    </r>
    <r>
      <rPr>
        <i/>
        <sz val="10"/>
        <color indexed="8"/>
        <rFont val="Arial Narrow"/>
        <family val="2"/>
      </rPr>
      <t>(en points entiers)</t>
    </r>
  </si>
  <si>
    <t>( ................ sur trente points )</t>
  </si>
  <si>
    <t>Q1.1</t>
  </si>
  <si>
    <t>Q4.4</t>
  </si>
  <si>
    <t>Q4.5</t>
  </si>
  <si>
    <t>Q5.1</t>
  </si>
  <si>
    <t>Q5.2</t>
  </si>
  <si>
    <t>Q5</t>
  </si>
  <si>
    <t>Q4.6</t>
  </si>
  <si>
    <t>Q5.4</t>
  </si>
  <si>
    <t>Q5-3</t>
  </si>
  <si>
    <t>Q5.5</t>
  </si>
  <si>
    <t>Q7.1</t>
  </si>
  <si>
    <t>Se reporter à la compétence C1.4.9</t>
  </si>
  <si>
    <t>Se reporter à la compétence C1.4.7</t>
  </si>
  <si>
    <t xml:space="preserve">Q2.1-  Q4.2  </t>
  </si>
  <si>
    <t>Q4.1</t>
  </si>
  <si>
    <t>Q7.2</t>
  </si>
  <si>
    <t>S’approprier les différentes procédures de remise en service et de sécurité.</t>
  </si>
  <si>
    <t>Q8.1</t>
  </si>
  <si>
    <t>Q8.3</t>
  </si>
  <si>
    <t>Bac Pro MSPC</t>
  </si>
  <si>
    <t>Q3.3</t>
  </si>
  <si>
    <t>Q1,1</t>
  </si>
  <si>
    <t xml:space="preserve">Q1.1 </t>
  </si>
  <si>
    <t>Q1.2</t>
  </si>
  <si>
    <t xml:space="preserve"> Q2,2
Q2,3</t>
  </si>
  <si>
    <t xml:space="preserve"> Q3.5
Q3.6
Q4.4 Q4.5</t>
  </si>
  <si>
    <t>Q4,1</t>
  </si>
  <si>
    <t>Q4.2</t>
  </si>
  <si>
    <t>Q7,1</t>
  </si>
  <si>
    <t>Q7,2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</si>
</sst>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
  </numFmts>
  <fonts count="45" x14ac:knownFonts="1">
    <font>
      <sz val="11"/>
      <color theme="1"/>
      <name val="Calibri"/>
      <family val="2"/>
      <scheme val="minor"/>
    </font>
    <font>
      <b/>
      <sz val="11"/>
      <color indexed="8"/>
      <name val="Arial Narrow"/>
      <family val="2"/>
    </font>
    <font>
      <sz val="11"/>
      <color indexed="8"/>
      <name val="Arial Narrow"/>
      <family val="2"/>
    </font>
    <font>
      <b/>
      <sz val="10"/>
      <color indexed="12"/>
      <name val="Arial Narrow"/>
      <family val="2"/>
    </font>
    <font>
      <b/>
      <sz val="10"/>
      <name val="Arial Narrow"/>
      <family val="2"/>
    </font>
    <font>
      <b/>
      <i/>
      <sz val="10"/>
      <name val="Arial Narrow"/>
      <family val="2"/>
    </font>
    <font>
      <sz val="10"/>
      <name val="Arial Narrow"/>
      <family val="2"/>
    </font>
    <font>
      <sz val="10"/>
      <color indexed="10"/>
      <name val="Arial Narrow"/>
      <family val="2"/>
    </font>
    <font>
      <sz val="10"/>
      <color indexed="12"/>
      <name val="Arial Narrow"/>
      <family val="2"/>
    </font>
    <font>
      <b/>
      <sz val="10"/>
      <color indexed="10"/>
      <name val="Arial Narrow"/>
      <family val="2"/>
    </font>
    <font>
      <b/>
      <i/>
      <sz val="10"/>
      <color indexed="10"/>
      <name val="Arial Narrow"/>
      <family val="2"/>
    </font>
    <font>
      <i/>
      <sz val="10"/>
      <color indexed="10"/>
      <name val="Arial Narrow"/>
      <family val="2"/>
    </font>
    <font>
      <i/>
      <sz val="10"/>
      <color indexed="12"/>
      <name val="Arial Narrow"/>
      <family val="2"/>
    </font>
    <font>
      <b/>
      <i/>
      <sz val="10"/>
      <color indexed="10"/>
      <name val="Arial"/>
      <family val="2"/>
    </font>
    <font>
      <i/>
      <sz val="10"/>
      <name val="Arial Narrow"/>
      <family val="2"/>
    </font>
    <font>
      <b/>
      <i/>
      <sz val="10"/>
      <color indexed="12"/>
      <name val="Arial Narrow"/>
      <family val="2"/>
    </font>
    <font>
      <sz val="10"/>
      <name val="Arial"/>
      <family val="2"/>
    </font>
    <font>
      <sz val="12"/>
      <name val="Arial Narrow"/>
      <family val="2"/>
    </font>
    <font>
      <sz val="12"/>
      <color indexed="8"/>
      <name val="Arial Narrow"/>
      <family val="2"/>
    </font>
    <font>
      <b/>
      <sz val="12"/>
      <name val="Arial Narrow"/>
      <family val="2"/>
    </font>
    <font>
      <b/>
      <sz val="12"/>
      <color indexed="8"/>
      <name val="Arial Narrow"/>
      <family val="2"/>
    </font>
    <font>
      <b/>
      <sz val="14"/>
      <name val="Arial Narrow"/>
      <family val="2"/>
    </font>
    <font>
      <b/>
      <sz val="16"/>
      <name val="Arial Narrow"/>
      <family val="2"/>
    </font>
    <font>
      <i/>
      <sz val="10"/>
      <color indexed="8"/>
      <name val="Arial Narrow"/>
      <family val="2"/>
    </font>
    <font>
      <sz val="8"/>
      <name val="Calibri"/>
      <family val="2"/>
    </font>
    <font>
      <sz val="11"/>
      <color theme="1"/>
      <name val="Calibri"/>
      <family val="2"/>
      <scheme val="minor"/>
    </font>
    <font>
      <sz val="10"/>
      <color theme="1"/>
      <name val="Arial Narrow"/>
      <family val="2"/>
    </font>
    <font>
      <sz val="11"/>
      <color theme="1"/>
      <name val="Arial Narrow"/>
      <family val="2"/>
    </font>
    <font>
      <b/>
      <sz val="11"/>
      <color theme="1"/>
      <name val="Arial Narrow"/>
      <family val="2"/>
    </font>
    <font>
      <b/>
      <sz val="16"/>
      <color theme="1"/>
      <name val="Arial Narrow"/>
      <family val="2"/>
    </font>
    <font>
      <b/>
      <sz val="10"/>
      <color theme="1"/>
      <name val="Arial Narrow"/>
      <family val="2"/>
    </font>
    <font>
      <b/>
      <sz val="10"/>
      <color rgb="FFFF0000"/>
      <name val="Arial Narrow"/>
      <family val="2"/>
    </font>
    <font>
      <sz val="12"/>
      <color theme="1"/>
      <name val="Arial Narrow"/>
      <family val="2"/>
    </font>
    <font>
      <sz val="20"/>
      <color theme="1"/>
      <name val="Arial Narrow"/>
      <family val="2"/>
    </font>
    <font>
      <b/>
      <sz val="9"/>
      <color theme="1"/>
      <name val="Arial Narrow"/>
      <family val="2"/>
    </font>
    <font>
      <sz val="10"/>
      <color theme="0"/>
      <name val="Arial Narrow"/>
      <family val="2"/>
    </font>
    <font>
      <sz val="10"/>
      <color rgb="FFFF0000"/>
      <name val="Arial Narrow"/>
      <family val="2"/>
    </font>
    <font>
      <b/>
      <sz val="12"/>
      <color theme="1"/>
      <name val="Arial Narrow"/>
      <family val="2"/>
    </font>
    <font>
      <sz val="11"/>
      <color theme="0"/>
      <name val="Arial Narrow"/>
      <family val="2"/>
    </font>
    <font>
      <b/>
      <sz val="11"/>
      <color theme="0"/>
      <name val="Arial Narrow"/>
      <family val="2"/>
    </font>
    <font>
      <sz val="11"/>
      <color rgb="FFFF0000"/>
      <name val="Arial Narrow"/>
      <family val="2"/>
    </font>
    <font>
      <b/>
      <sz val="12"/>
      <color theme="9" tint="-0.249977111117893"/>
      <name val="Arial Narrow"/>
      <family val="2"/>
    </font>
    <font>
      <sz val="12"/>
      <color theme="1"/>
      <name val="Calibri"/>
      <family val="2"/>
      <scheme val="minor"/>
    </font>
    <font>
      <b/>
      <sz val="12"/>
      <color theme="1"/>
      <name val="Calibri"/>
      <family val="2"/>
      <scheme val="minor"/>
    </font>
    <font>
      <b/>
      <sz val="14"/>
      <color theme="1"/>
      <name val="Arial Narrow"/>
      <family val="2"/>
    </font>
  </fonts>
  <fills count="12">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4.9989318521683403E-2"/>
        <bgColor indexed="64"/>
      </patternFill>
    </fill>
  </fills>
  <borders count="61">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164" fontId="16" fillId="0" borderId="0" applyFont="0" applyFill="0" applyBorder="0" applyAlignment="0" applyProtection="0"/>
    <xf numFmtId="0" fontId="16" fillId="0" borderId="0"/>
    <xf numFmtId="0" fontId="16" fillId="0" borderId="0"/>
    <xf numFmtId="0" fontId="25" fillId="0" borderId="0"/>
  </cellStyleXfs>
  <cellXfs count="292">
    <xf numFmtId="0" fontId="0" fillId="0" borderId="0" xfId="0"/>
    <xf numFmtId="0" fontId="26" fillId="0" borderId="0" xfId="0" applyFont="1"/>
    <xf numFmtId="0" fontId="27" fillId="0" borderId="1" xfId="0" applyFont="1" applyBorder="1" applyAlignment="1">
      <alignment vertical="center"/>
    </xf>
    <xf numFmtId="0" fontId="28" fillId="0" borderId="2" xfId="0" applyFont="1" applyBorder="1" applyAlignment="1">
      <alignment vertical="center"/>
    </xf>
    <xf numFmtId="0" fontId="29" fillId="0" borderId="3" xfId="0" applyFont="1" applyBorder="1" applyAlignment="1">
      <alignment horizontal="center" vertical="center"/>
    </xf>
    <xf numFmtId="0" fontId="30" fillId="0" borderId="0" xfId="0" applyFont="1" applyAlignment="1">
      <alignment horizontal="center" vertical="center" wrapText="1"/>
    </xf>
    <xf numFmtId="0" fontId="27" fillId="0" borderId="0" xfId="0" applyFont="1" applyAlignment="1">
      <alignment vertical="center"/>
    </xf>
    <xf numFmtId="0" fontId="28" fillId="4" borderId="4"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0" xfId="0" applyFont="1" applyAlignment="1">
      <alignment vertical="center"/>
    </xf>
    <xf numFmtId="0" fontId="31" fillId="0" borderId="0" xfId="0" applyFont="1" applyAlignment="1">
      <alignment horizontal="left" vertical="center"/>
    </xf>
    <xf numFmtId="0" fontId="6" fillId="0" borderId="0" xfId="0" applyFont="1" applyAlignment="1" applyProtection="1">
      <alignment horizontal="center" vertical="top" wrapText="1"/>
      <protection locked="0"/>
    </xf>
    <xf numFmtId="0" fontId="6" fillId="0" borderId="0" xfId="0" applyFont="1" applyAlignment="1" applyProtection="1">
      <alignment vertical="top" wrapText="1"/>
      <protection locked="0"/>
    </xf>
    <xf numFmtId="0" fontId="4" fillId="0" borderId="8"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wrapText="1"/>
      <protection locked="0"/>
    </xf>
    <xf numFmtId="0" fontId="6" fillId="0" borderId="0" xfId="0" applyFont="1"/>
    <xf numFmtId="2" fontId="6" fillId="0" borderId="0" xfId="0" applyNumberFormat="1" applyFont="1" applyAlignment="1">
      <alignment horizontal="center" vertical="center"/>
    </xf>
    <xf numFmtId="0" fontId="32" fillId="5" borderId="9" xfId="0" applyFont="1" applyFill="1" applyBorder="1" applyAlignment="1">
      <alignment vertical="center" wrapText="1"/>
    </xf>
    <xf numFmtId="0" fontId="19" fillId="2" borderId="13" xfId="0" applyFont="1" applyFill="1" applyBorder="1" applyAlignment="1">
      <alignment horizontal="center" vertical="center"/>
    </xf>
    <xf numFmtId="0" fontId="32" fillId="5" borderId="12" xfId="0" applyFont="1" applyFill="1" applyBorder="1" applyAlignment="1">
      <alignment horizontal="left" vertical="top" wrapText="1"/>
    </xf>
    <xf numFmtId="0" fontId="32" fillId="5" borderId="14"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16" xfId="0" applyFont="1" applyFill="1" applyBorder="1" applyAlignment="1">
      <alignment horizontal="center" vertical="center"/>
    </xf>
    <xf numFmtId="0" fontId="22" fillId="5" borderId="17" xfId="0" applyFont="1" applyFill="1" applyBorder="1" applyAlignment="1" applyProtection="1">
      <alignment horizontal="center" vertical="center"/>
      <protection locked="0"/>
    </xf>
    <xf numFmtId="0" fontId="22" fillId="5" borderId="18" xfId="0" applyFont="1" applyFill="1" applyBorder="1" applyAlignment="1" applyProtection="1">
      <alignment horizontal="center" vertical="center"/>
      <protection locked="0"/>
    </xf>
    <xf numFmtId="0" fontId="22" fillId="5" borderId="8" xfId="0" applyFont="1" applyFill="1" applyBorder="1" applyAlignment="1" applyProtection="1">
      <alignment horizontal="center" vertical="center"/>
      <protection locked="0"/>
    </xf>
    <xf numFmtId="0" fontId="22" fillId="5" borderId="19" xfId="0" applyFont="1" applyFill="1" applyBorder="1" applyAlignment="1" applyProtection="1">
      <alignment horizontal="center" vertical="center"/>
      <protection locked="0"/>
    </xf>
    <xf numFmtId="0" fontId="22" fillId="5" borderId="11" xfId="0" applyFont="1" applyFill="1" applyBorder="1" applyAlignment="1" applyProtection="1">
      <alignment horizontal="center" vertical="center"/>
      <protection locked="0"/>
    </xf>
    <xf numFmtId="0" fontId="22" fillId="5" borderId="9" xfId="0" applyFont="1" applyFill="1" applyBorder="1" applyAlignment="1" applyProtection="1">
      <alignment horizontal="center" vertical="center"/>
      <protection locked="0"/>
    </xf>
    <xf numFmtId="0" fontId="22" fillId="5" borderId="20"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21" fillId="2" borderId="4" xfId="0" applyFont="1" applyFill="1" applyBorder="1" applyAlignment="1">
      <alignment horizontal="center" vertical="center"/>
    </xf>
    <xf numFmtId="0" fontId="22" fillId="5" borderId="14" xfId="0" applyFont="1" applyFill="1" applyBorder="1" applyAlignment="1" applyProtection="1">
      <alignment horizontal="center" vertical="center"/>
      <protection locked="0"/>
    </xf>
    <xf numFmtId="0" fontId="32" fillId="5" borderId="9" xfId="0" applyFont="1" applyFill="1" applyBorder="1" applyAlignment="1">
      <alignment vertical="top" wrapText="1"/>
    </xf>
    <xf numFmtId="0" fontId="19" fillId="2" borderId="22" xfId="0" applyFont="1" applyFill="1" applyBorder="1" applyAlignment="1">
      <alignment horizontal="center" vertical="center"/>
    </xf>
    <xf numFmtId="0" fontId="22" fillId="2" borderId="23" xfId="0" applyFont="1" applyFill="1" applyBorder="1" applyAlignment="1">
      <alignment vertical="center"/>
    </xf>
    <xf numFmtId="0" fontId="22" fillId="2" borderId="24" xfId="0" applyFont="1" applyFill="1" applyBorder="1" applyAlignment="1">
      <alignment vertical="center"/>
    </xf>
    <xf numFmtId="0" fontId="32" fillId="5" borderId="25" xfId="0" applyFont="1" applyFill="1" applyBorder="1" applyAlignment="1">
      <alignment horizontal="left" vertical="top" wrapText="1"/>
    </xf>
    <xf numFmtId="0" fontId="27" fillId="0" borderId="14" xfId="0" applyFont="1" applyBorder="1" applyAlignment="1">
      <alignment horizontal="left" vertical="center" wrapText="1"/>
    </xf>
    <xf numFmtId="0" fontId="27" fillId="0" borderId="19" xfId="0" applyFont="1" applyBorder="1" applyAlignment="1">
      <alignment horizontal="left" vertical="center" wrapText="1"/>
    </xf>
    <xf numFmtId="0" fontId="27" fillId="0" borderId="14" xfId="0" applyFont="1" applyBorder="1" applyAlignment="1">
      <alignment horizontal="right" vertical="center" wrapText="1"/>
    </xf>
    <xf numFmtId="0" fontId="3" fillId="0" borderId="26" xfId="0" applyFont="1" applyBorder="1" applyAlignment="1" applyProtection="1">
      <alignment horizontal="center" vertical="center" wrapText="1"/>
      <protection locked="0"/>
    </xf>
    <xf numFmtId="0" fontId="27" fillId="0" borderId="19" xfId="0" applyFont="1" applyBorder="1" applyAlignment="1">
      <alignment horizontal="right" vertical="center" wrapText="1"/>
    </xf>
    <xf numFmtId="0" fontId="27" fillId="0" borderId="27" xfId="0" applyFont="1" applyBorder="1" applyAlignment="1">
      <alignment horizontal="right" vertical="center" wrapText="1"/>
    </xf>
    <xf numFmtId="0" fontId="3" fillId="0" borderId="28" xfId="0" applyFont="1" applyBorder="1" applyAlignment="1" applyProtection="1">
      <alignment horizontal="center" vertical="center" wrapText="1"/>
      <protection locked="0"/>
    </xf>
    <xf numFmtId="0" fontId="3" fillId="0" borderId="26" xfId="0" applyFont="1" applyBorder="1" applyAlignment="1" applyProtection="1">
      <alignment horizontal="left" vertical="center" wrapText="1"/>
      <protection locked="0"/>
    </xf>
    <xf numFmtId="0" fontId="27" fillId="0" borderId="29" xfId="0" applyFont="1" applyBorder="1" applyAlignment="1">
      <alignment horizontal="left" vertical="center" wrapText="1"/>
    </xf>
    <xf numFmtId="0" fontId="33" fillId="0" borderId="4" xfId="0" applyFont="1" applyBorder="1" applyAlignment="1">
      <alignment horizontal="center" vertical="center" wrapText="1"/>
    </xf>
    <xf numFmtId="0" fontId="33" fillId="0" borderId="16" xfId="0" applyFont="1" applyBorder="1" applyAlignment="1">
      <alignment horizontal="center" vertical="center"/>
    </xf>
    <xf numFmtId="0" fontId="4" fillId="0" borderId="30" xfId="0" applyFont="1" applyBorder="1" applyAlignment="1">
      <alignment horizontal="center" vertical="center" wrapText="1"/>
    </xf>
    <xf numFmtId="14" fontId="6" fillId="0" borderId="24" xfId="0" applyNumberFormat="1" applyFont="1" applyBorder="1" applyAlignment="1">
      <alignment horizontal="left" vertical="center"/>
    </xf>
    <xf numFmtId="0" fontId="34" fillId="4" borderId="13" xfId="0" applyFont="1" applyFill="1" applyBorder="1" applyAlignment="1">
      <alignment horizontal="center" vertical="center" textRotation="90"/>
    </xf>
    <xf numFmtId="0" fontId="35" fillId="0" borderId="0" xfId="0" applyFont="1"/>
    <xf numFmtId="2" fontId="35" fillId="0" borderId="0" xfId="0" applyNumberFormat="1" applyFont="1" applyAlignment="1">
      <alignment horizontal="center" vertical="center"/>
    </xf>
    <xf numFmtId="0" fontId="35" fillId="0" borderId="0" xfId="0" applyFont="1" applyAlignment="1">
      <alignment horizontal="center" vertical="center"/>
    </xf>
    <xf numFmtId="10" fontId="35" fillId="0" borderId="0" xfId="0" applyNumberFormat="1" applyFont="1" applyAlignment="1">
      <alignment horizontal="center" vertical="center"/>
    </xf>
    <xf numFmtId="0" fontId="36" fillId="0" borderId="0" xfId="0" applyFont="1" applyAlignment="1">
      <alignment horizontal="center" vertical="center"/>
    </xf>
    <xf numFmtId="2" fontId="36" fillId="0" borderId="0" xfId="0" applyNumberFormat="1" applyFont="1" applyAlignment="1">
      <alignment horizontal="center" vertical="center"/>
    </xf>
    <xf numFmtId="10" fontId="36" fillId="0" borderId="0" xfId="0" applyNumberFormat="1" applyFont="1" applyAlignment="1">
      <alignment horizontal="center" vertical="center"/>
    </xf>
    <xf numFmtId="9" fontId="31" fillId="0" borderId="0" xfId="0" applyNumberFormat="1" applyFont="1" applyAlignment="1">
      <alignment horizontal="center" vertical="center"/>
    </xf>
    <xf numFmtId="2" fontId="31" fillId="0" borderId="0" xfId="0" applyNumberFormat="1" applyFont="1" applyAlignment="1">
      <alignment horizontal="center" vertical="center"/>
    </xf>
    <xf numFmtId="0" fontId="32" fillId="5" borderId="18" xfId="0" applyFont="1" applyFill="1" applyBorder="1" applyAlignment="1">
      <alignment vertical="center" wrapText="1"/>
    </xf>
    <xf numFmtId="0" fontId="32" fillId="5" borderId="19" xfId="0" applyFont="1" applyFill="1" applyBorder="1" applyAlignment="1">
      <alignment horizontal="center" vertical="center"/>
    </xf>
    <xf numFmtId="0" fontId="32" fillId="5" borderId="27" xfId="0" applyFont="1" applyFill="1" applyBorder="1" applyAlignment="1">
      <alignment horizontal="center" vertical="center"/>
    </xf>
    <xf numFmtId="0" fontId="32" fillId="5" borderId="17" xfId="0" applyFont="1" applyFill="1" applyBorder="1" applyAlignment="1">
      <alignment horizontal="center" vertical="center"/>
    </xf>
    <xf numFmtId="0" fontId="32" fillId="5" borderId="11" xfId="0" applyFont="1" applyFill="1" applyBorder="1" applyAlignment="1">
      <alignment horizontal="left" vertical="center" wrapText="1"/>
    </xf>
    <xf numFmtId="0" fontId="32" fillId="5" borderId="18" xfId="0" applyFont="1" applyFill="1" applyBorder="1" applyAlignment="1">
      <alignment horizontal="left" vertical="center" wrapText="1"/>
    </xf>
    <xf numFmtId="0" fontId="37" fillId="5" borderId="11" xfId="0" applyFont="1" applyFill="1" applyBorder="1" applyAlignment="1">
      <alignment horizontal="left" vertical="top" wrapText="1"/>
    </xf>
    <xf numFmtId="0" fontId="32" fillId="5" borderId="8" xfId="0" applyFont="1" applyFill="1" applyBorder="1" applyAlignment="1">
      <alignment vertical="center" wrapText="1"/>
    </xf>
    <xf numFmtId="0" fontId="18" fillId="5" borderId="11" xfId="0" applyFont="1" applyFill="1" applyBorder="1" applyAlignment="1">
      <alignment horizontal="left" vertical="center" wrapText="1"/>
    </xf>
    <xf numFmtId="0" fontId="32" fillId="6" borderId="19" xfId="0" applyFont="1" applyFill="1" applyBorder="1" applyAlignment="1">
      <alignment horizontal="center" vertical="center"/>
    </xf>
    <xf numFmtId="0" fontId="32" fillId="6" borderId="11" xfId="0" applyFont="1" applyFill="1" applyBorder="1" applyAlignment="1">
      <alignment horizontal="left" vertical="top" wrapText="1"/>
    </xf>
    <xf numFmtId="0" fontId="17" fillId="6" borderId="9" xfId="0" applyFont="1" applyFill="1" applyBorder="1" applyAlignment="1">
      <alignment vertical="center" wrapText="1"/>
    </xf>
    <xf numFmtId="0" fontId="22" fillId="6" borderId="14" xfId="0" applyFont="1" applyFill="1" applyBorder="1" applyAlignment="1" applyProtection="1">
      <alignment horizontal="center" vertical="center"/>
      <protection locked="0"/>
    </xf>
    <xf numFmtId="0" fontId="22" fillId="6" borderId="20" xfId="0" applyFont="1" applyFill="1" applyBorder="1" applyAlignment="1" applyProtection="1">
      <alignment horizontal="center" vertical="center"/>
      <protection locked="0"/>
    </xf>
    <xf numFmtId="0" fontId="22" fillId="6" borderId="21" xfId="0" applyFont="1" applyFill="1" applyBorder="1" applyAlignment="1" applyProtection="1">
      <alignment horizontal="center" vertical="center"/>
      <protection locked="0"/>
    </xf>
    <xf numFmtId="0" fontId="22" fillId="6" borderId="19" xfId="0" applyFont="1" applyFill="1" applyBorder="1" applyAlignment="1" applyProtection="1">
      <alignment horizontal="center" vertical="center"/>
      <protection locked="0"/>
    </xf>
    <xf numFmtId="0" fontId="22" fillId="6" borderId="11" xfId="0" applyFont="1" applyFill="1" applyBorder="1" applyAlignment="1" applyProtection="1">
      <alignment horizontal="center" vertical="center"/>
      <protection locked="0"/>
    </xf>
    <xf numFmtId="0" fontId="22" fillId="6" borderId="9" xfId="0" applyFont="1" applyFill="1" applyBorder="1" applyAlignment="1" applyProtection="1">
      <alignment horizontal="center" vertical="center"/>
      <protection locked="0"/>
    </xf>
    <xf numFmtId="0" fontId="32" fillId="6" borderId="14" xfId="0" applyFont="1" applyFill="1" applyBorder="1" applyAlignment="1">
      <alignment horizontal="center" vertical="center"/>
    </xf>
    <xf numFmtId="0" fontId="32" fillId="6" borderId="20" xfId="0" applyFont="1" applyFill="1" applyBorder="1" applyAlignment="1">
      <alignment vertical="center" wrapText="1"/>
    </xf>
    <xf numFmtId="0" fontId="32" fillId="6" borderId="31" xfId="0" applyFont="1" applyFill="1" applyBorder="1" applyAlignment="1">
      <alignment vertical="center" wrapText="1"/>
    </xf>
    <xf numFmtId="0" fontId="32" fillId="6" borderId="12" xfId="0" applyFont="1" applyFill="1" applyBorder="1" applyAlignment="1">
      <alignment vertical="top" wrapText="1"/>
    </xf>
    <xf numFmtId="0" fontId="22" fillId="7" borderId="14" xfId="0" applyFont="1" applyFill="1" applyBorder="1" applyAlignment="1" applyProtection="1">
      <alignment horizontal="center" vertical="center"/>
      <protection locked="0"/>
    </xf>
    <xf numFmtId="0" fontId="22" fillId="7" borderId="20" xfId="0" applyFont="1" applyFill="1" applyBorder="1" applyAlignment="1" applyProtection="1">
      <alignment horizontal="center" vertical="center"/>
      <protection locked="0"/>
    </xf>
    <xf numFmtId="0" fontId="22" fillId="7" borderId="21" xfId="0" applyFont="1" applyFill="1" applyBorder="1" applyAlignment="1" applyProtection="1">
      <alignment horizontal="center" vertical="center"/>
      <protection locked="0"/>
    </xf>
    <xf numFmtId="0" fontId="37" fillId="6" borderId="11" xfId="0" applyFont="1" applyFill="1" applyBorder="1" applyAlignment="1">
      <alignment horizontal="left" vertical="top" wrapText="1"/>
    </xf>
    <xf numFmtId="0" fontId="22" fillId="7" borderId="19" xfId="0" applyFont="1" applyFill="1" applyBorder="1" applyAlignment="1" applyProtection="1">
      <alignment horizontal="center" vertical="center"/>
      <protection locked="0"/>
    </xf>
    <xf numFmtId="0" fontId="22" fillId="7" borderId="11" xfId="0" applyFont="1" applyFill="1" applyBorder="1" applyAlignment="1" applyProtection="1">
      <alignment horizontal="center" vertical="center"/>
      <protection locked="0"/>
    </xf>
    <xf numFmtId="0" fontId="22" fillId="7" borderId="9" xfId="0" applyFont="1" applyFill="1" applyBorder="1" applyAlignment="1" applyProtection="1">
      <alignment horizontal="center" vertical="center"/>
      <protection locked="0"/>
    </xf>
    <xf numFmtId="0" fontId="37" fillId="5" borderId="11" xfId="0" applyFont="1" applyFill="1" applyBorder="1" applyAlignment="1">
      <alignment horizontal="left" vertical="center" wrapText="1"/>
    </xf>
    <xf numFmtId="0" fontId="19" fillId="2" borderId="32" xfId="0" applyFont="1" applyFill="1" applyBorder="1" applyAlignment="1">
      <alignment horizontal="center" vertical="center"/>
    </xf>
    <xf numFmtId="0" fontId="26" fillId="8" borderId="0" xfId="0" applyFont="1" applyFill="1"/>
    <xf numFmtId="0" fontId="26" fillId="8" borderId="33" xfId="0" applyFont="1" applyFill="1" applyBorder="1"/>
    <xf numFmtId="0" fontId="26" fillId="8" borderId="23" xfId="0" applyFont="1" applyFill="1" applyBorder="1"/>
    <xf numFmtId="0" fontId="30" fillId="5" borderId="0" xfId="0" applyFont="1" applyFill="1" applyAlignment="1">
      <alignment horizontal="center" vertical="center" textRotation="90" wrapText="1"/>
    </xf>
    <xf numFmtId="0" fontId="32" fillId="6" borderId="12" xfId="0" applyFont="1" applyFill="1" applyBorder="1" applyAlignment="1">
      <alignment horizontal="left" vertical="top"/>
    </xf>
    <xf numFmtId="0" fontId="32" fillId="6" borderId="27" xfId="0" applyFont="1" applyFill="1" applyBorder="1" applyAlignment="1">
      <alignment horizontal="center" vertical="center"/>
    </xf>
    <xf numFmtId="0" fontId="37" fillId="6" borderId="34" xfId="0" applyFont="1" applyFill="1" applyBorder="1" applyAlignment="1">
      <alignment horizontal="left" vertical="top" wrapText="1"/>
    </xf>
    <xf numFmtId="0" fontId="32" fillId="6" borderId="35" xfId="0" applyFont="1" applyFill="1" applyBorder="1" applyAlignment="1">
      <alignment horizontal="left" vertical="top" wrapText="1"/>
    </xf>
    <xf numFmtId="0" fontId="32" fillId="6" borderId="12" xfId="0" applyFont="1" applyFill="1" applyBorder="1" applyAlignment="1">
      <alignment horizontal="left" vertical="top" wrapText="1"/>
    </xf>
    <xf numFmtId="0" fontId="32" fillId="6" borderId="20" xfId="0" applyFont="1" applyFill="1" applyBorder="1" applyAlignment="1">
      <alignment horizontal="left" vertical="top" wrapText="1"/>
    </xf>
    <xf numFmtId="0" fontId="32" fillId="6" borderId="36" xfId="0" applyFont="1" applyFill="1" applyBorder="1" applyAlignment="1">
      <alignment horizontal="left" vertical="top"/>
    </xf>
    <xf numFmtId="0" fontId="32" fillId="6" borderId="37" xfId="0" applyFont="1" applyFill="1" applyBorder="1" applyAlignment="1">
      <alignment horizontal="left" vertical="center" wrapText="1"/>
    </xf>
    <xf numFmtId="0" fontId="32" fillId="6" borderId="38" xfId="0" applyFont="1" applyFill="1" applyBorder="1" applyAlignment="1">
      <alignment horizontal="left" vertical="top" wrapText="1"/>
    </xf>
    <xf numFmtId="0" fontId="2" fillId="0" borderId="39" xfId="0" applyFont="1" applyBorder="1" applyAlignment="1">
      <alignment vertical="center"/>
    </xf>
    <xf numFmtId="0" fontId="6" fillId="9" borderId="0" xfId="0" applyFont="1" applyFill="1"/>
    <xf numFmtId="0" fontId="31" fillId="9" borderId="0" xfId="0" applyFont="1" applyFill="1" applyAlignment="1">
      <alignment horizontal="center" vertical="center"/>
    </xf>
    <xf numFmtId="9" fontId="36" fillId="9" borderId="0" xfId="0" applyNumberFormat="1" applyFont="1" applyFill="1" applyAlignment="1">
      <alignment horizontal="center" vertical="center"/>
    </xf>
    <xf numFmtId="9" fontId="31" fillId="9" borderId="0" xfId="0" applyNumberFormat="1" applyFont="1" applyFill="1" applyAlignment="1">
      <alignment horizontal="center" vertical="center"/>
    </xf>
    <xf numFmtId="0" fontId="6" fillId="9" borderId="0" xfId="0" applyFont="1" applyFill="1" applyAlignment="1">
      <alignment horizontal="center" vertical="center"/>
    </xf>
    <xf numFmtId="0" fontId="6" fillId="9" borderId="0" xfId="0" applyFont="1" applyFill="1" applyAlignment="1">
      <alignment vertical="center" wrapText="1"/>
    </xf>
    <xf numFmtId="0" fontId="14" fillId="9" borderId="0" xfId="0" applyFont="1" applyFill="1" applyAlignment="1">
      <alignment horizontal="right" vertical="center"/>
    </xf>
    <xf numFmtId="0" fontId="6" fillId="9" borderId="0" xfId="0" applyFont="1" applyFill="1" applyAlignment="1">
      <alignment horizontal="right" vertical="center"/>
    </xf>
    <xf numFmtId="0" fontId="9" fillId="9" borderId="0" xfId="0" applyFont="1" applyFill="1" applyAlignment="1">
      <alignment horizontal="center" vertical="center"/>
    </xf>
    <xf numFmtId="9" fontId="8" fillId="9" borderId="0" xfId="0" applyNumberFormat="1" applyFont="1" applyFill="1" applyAlignment="1">
      <alignment horizontal="center" vertical="center"/>
    </xf>
    <xf numFmtId="0" fontId="6" fillId="9" borderId="0" xfId="0" applyFont="1" applyFill="1" applyAlignment="1">
      <alignment horizontal="right" vertical="center" wrapText="1"/>
    </xf>
    <xf numFmtId="9" fontId="7" fillId="9" borderId="0" xfId="0" applyNumberFormat="1" applyFont="1" applyFill="1" applyAlignment="1">
      <alignment horizontal="center" vertical="center"/>
    </xf>
    <xf numFmtId="0" fontId="26" fillId="9" borderId="0" xfId="0" applyFont="1" applyFill="1"/>
    <xf numFmtId="0" fontId="6" fillId="9" borderId="0" xfId="0" applyFont="1" applyFill="1" applyAlignment="1" applyProtection="1">
      <alignment horizontal="center" vertical="center" wrapText="1"/>
      <protection locked="0"/>
    </xf>
    <xf numFmtId="0" fontId="6" fillId="9" borderId="0" xfId="0" applyFont="1" applyFill="1" applyAlignment="1" applyProtection="1">
      <alignment horizontal="center" vertical="center"/>
      <protection locked="0"/>
    </xf>
    <xf numFmtId="14" fontId="6" fillId="9" borderId="0" xfId="0" applyNumberFormat="1" applyFont="1" applyFill="1" applyAlignment="1">
      <alignment horizontal="center" vertical="center"/>
    </xf>
    <xf numFmtId="0" fontId="7" fillId="9" borderId="0" xfId="0" applyFont="1" applyFill="1" applyAlignment="1">
      <alignment vertical="center"/>
    </xf>
    <xf numFmtId="0" fontId="38" fillId="9" borderId="0" xfId="0" applyFont="1" applyFill="1" applyAlignment="1">
      <alignment horizontal="left" vertical="center" indent="3"/>
    </xf>
    <xf numFmtId="0" fontId="35" fillId="9" borderId="0" xfId="0" applyFont="1" applyFill="1"/>
    <xf numFmtId="0" fontId="6" fillId="9" borderId="0" xfId="0" applyFont="1" applyFill="1" applyAlignment="1" applyProtection="1">
      <alignment horizontal="center" vertical="top" wrapText="1"/>
      <protection locked="0"/>
    </xf>
    <xf numFmtId="0" fontId="7" fillId="9" borderId="0" xfId="0" applyFont="1" applyFill="1" applyAlignment="1">
      <alignment vertical="top" wrapText="1"/>
    </xf>
    <xf numFmtId="0" fontId="38" fillId="9" borderId="0" xfId="0" applyFont="1" applyFill="1" applyAlignment="1">
      <alignment horizontal="left" vertical="top" indent="3"/>
    </xf>
    <xf numFmtId="0" fontId="6" fillId="9" borderId="0" xfId="0" applyFont="1" applyFill="1" applyAlignment="1">
      <alignment vertical="center"/>
    </xf>
    <xf numFmtId="0" fontId="39" fillId="9" borderId="0" xfId="0" applyFont="1" applyFill="1" applyAlignment="1">
      <alignment vertical="center"/>
    </xf>
    <xf numFmtId="0" fontId="7" fillId="9" borderId="0" xfId="0" applyFont="1" applyFill="1" applyAlignment="1">
      <alignment horizontal="center" vertical="center"/>
    </xf>
    <xf numFmtId="0" fontId="40" fillId="9" borderId="0" xfId="0" applyFont="1" applyFill="1" applyAlignment="1">
      <alignment horizontal="left" vertical="top" indent="3"/>
    </xf>
    <xf numFmtId="0" fontId="29" fillId="9" borderId="0" xfId="0" applyFont="1" applyFill="1" applyAlignment="1">
      <alignment horizontal="center" vertical="center"/>
    </xf>
    <xf numFmtId="0" fontId="26" fillId="9" borderId="0" xfId="0" applyFont="1" applyFill="1" applyAlignment="1">
      <alignment horizontal="center" vertical="center"/>
    </xf>
    <xf numFmtId="0" fontId="7" fillId="0" borderId="40" xfId="0" applyFont="1" applyBorder="1" applyAlignment="1">
      <alignment vertical="center"/>
    </xf>
    <xf numFmtId="0" fontId="30" fillId="4" borderId="32" xfId="0" applyFont="1" applyFill="1" applyBorder="1" applyAlignment="1">
      <alignment horizontal="center" vertical="center"/>
    </xf>
    <xf numFmtId="0" fontId="31" fillId="8" borderId="0" xfId="0" applyFont="1" applyFill="1" applyAlignment="1">
      <alignment horizontal="left" vertical="center"/>
    </xf>
    <xf numFmtId="0" fontId="31" fillId="8" borderId="40" xfId="0" applyFont="1" applyFill="1" applyBorder="1" applyAlignment="1">
      <alignment horizontal="left" vertical="center"/>
    </xf>
    <xf numFmtId="0" fontId="34" fillId="4" borderId="4" xfId="0" applyFont="1" applyFill="1" applyBorder="1" applyAlignment="1">
      <alignment horizontal="center" vertical="center" textRotation="90"/>
    </xf>
    <xf numFmtId="0" fontId="30" fillId="4" borderId="16" xfId="0" applyFont="1" applyFill="1" applyBorder="1" applyAlignment="1">
      <alignment horizontal="center" vertical="center" textRotation="90"/>
    </xf>
    <xf numFmtId="0" fontId="34" fillId="4" borderId="16" xfId="0" applyFont="1" applyFill="1" applyBorder="1" applyAlignment="1">
      <alignment horizontal="center" vertical="center" textRotation="90"/>
    </xf>
    <xf numFmtId="0" fontId="37" fillId="5" borderId="20" xfId="0" applyFont="1" applyFill="1" applyBorder="1" applyAlignment="1">
      <alignment horizontal="left" vertical="top" wrapText="1"/>
    </xf>
    <xf numFmtId="0" fontId="32" fillId="5" borderId="31" xfId="0" applyFont="1" applyFill="1" applyBorder="1" applyAlignment="1">
      <alignment horizontal="left" vertical="top" wrapText="1"/>
    </xf>
    <xf numFmtId="0" fontId="6" fillId="8" borderId="42" xfId="0" applyFont="1" applyFill="1" applyBorder="1"/>
    <xf numFmtId="0" fontId="19" fillId="2" borderId="43" xfId="0" applyFont="1" applyFill="1" applyBorder="1" applyAlignment="1">
      <alignment horizontal="center" vertical="center"/>
    </xf>
    <xf numFmtId="0" fontId="4" fillId="2" borderId="43" xfId="0" applyFont="1" applyFill="1" applyBorder="1" applyAlignment="1">
      <alignment vertical="center"/>
    </xf>
    <xf numFmtId="0" fontId="4" fillId="2" borderId="44" xfId="0" applyFont="1" applyFill="1" applyBorder="1" applyAlignment="1">
      <alignment vertical="center"/>
    </xf>
    <xf numFmtId="0" fontId="41" fillId="0" borderId="40" xfId="0" applyFont="1" applyBorder="1" applyAlignment="1">
      <alignment horizontal="center" vertical="center"/>
    </xf>
    <xf numFmtId="0" fontId="32" fillId="6" borderId="11" xfId="0" applyFont="1" applyFill="1" applyBorder="1" applyAlignment="1">
      <alignment horizontal="left" vertical="center" wrapText="1"/>
    </xf>
    <xf numFmtId="0" fontId="41" fillId="8" borderId="40" xfId="0" applyFont="1" applyFill="1" applyBorder="1" applyAlignment="1">
      <alignment horizontal="left" vertical="center"/>
    </xf>
    <xf numFmtId="0" fontId="41" fillId="8" borderId="40" xfId="0" applyFont="1" applyFill="1" applyBorder="1" applyAlignment="1">
      <alignment horizontal="center" vertical="center"/>
    </xf>
    <xf numFmtId="0" fontId="41" fillId="0" borderId="40" xfId="0" applyFont="1" applyBorder="1" applyAlignment="1">
      <alignment horizontal="center" vertical="center" wrapText="1"/>
    </xf>
    <xf numFmtId="0" fontId="41" fillId="7" borderId="40" xfId="0" applyFont="1" applyFill="1" applyBorder="1" applyAlignment="1">
      <alignment horizontal="center" vertical="center"/>
    </xf>
    <xf numFmtId="0" fontId="22" fillId="7" borderId="27" xfId="0" applyFont="1" applyFill="1" applyBorder="1" applyAlignment="1" applyProtection="1">
      <alignment horizontal="center" vertical="center"/>
      <protection locked="0"/>
    </xf>
    <xf numFmtId="0" fontId="22" fillId="7" borderId="34" xfId="0" applyFont="1" applyFill="1" applyBorder="1" applyAlignment="1" applyProtection="1">
      <alignment horizontal="center" vertical="center"/>
      <protection locked="0"/>
    </xf>
    <xf numFmtId="0" fontId="22" fillId="7" borderId="41" xfId="0" applyFont="1" applyFill="1" applyBorder="1" applyAlignment="1" applyProtection="1">
      <alignment horizontal="center" vertical="center"/>
      <protection locked="0"/>
    </xf>
    <xf numFmtId="0" fontId="22" fillId="7" borderId="29" xfId="0" applyFont="1" applyFill="1" applyBorder="1" applyAlignment="1" applyProtection="1">
      <alignment horizontal="center" vertical="center"/>
      <protection locked="0"/>
    </xf>
    <xf numFmtId="0" fontId="22" fillId="7" borderId="37" xfId="0" applyFont="1" applyFill="1" applyBorder="1" applyAlignment="1" applyProtection="1">
      <alignment horizontal="center" vertical="center"/>
      <protection locked="0"/>
    </xf>
    <xf numFmtId="0" fontId="22" fillId="7" borderId="10" xfId="0" applyFont="1" applyFill="1" applyBorder="1" applyAlignment="1" applyProtection="1">
      <alignment horizontal="center" vertical="center"/>
      <protection locked="0"/>
    </xf>
    <xf numFmtId="0" fontId="41" fillId="7" borderId="45" xfId="0" applyFont="1" applyFill="1" applyBorder="1" applyAlignment="1">
      <alignment horizontal="center" vertical="center"/>
    </xf>
    <xf numFmtId="0" fontId="37" fillId="7" borderId="40" xfId="0" applyFont="1" applyFill="1" applyBorder="1" applyAlignment="1">
      <alignment horizontal="center" vertical="center"/>
    </xf>
    <xf numFmtId="9" fontId="3" fillId="0" borderId="17" xfId="0" applyNumberFormat="1" applyFont="1" applyBorder="1" applyAlignment="1">
      <alignment horizontal="left" vertical="center" wrapText="1"/>
    </xf>
    <xf numFmtId="0" fontId="35" fillId="0" borderId="8" xfId="0" applyFont="1" applyBorder="1"/>
    <xf numFmtId="0" fontId="26" fillId="0" borderId="19" xfId="0" applyFont="1" applyBorder="1"/>
    <xf numFmtId="9" fontId="36" fillId="0" borderId="9" xfId="0" applyNumberFormat="1" applyFont="1" applyBorder="1" applyAlignment="1">
      <alignment horizontal="center" vertical="center"/>
    </xf>
    <xf numFmtId="9" fontId="3" fillId="8" borderId="19" xfId="0" applyNumberFormat="1" applyFont="1" applyFill="1" applyBorder="1" applyAlignment="1">
      <alignment horizontal="center" vertical="center"/>
    </xf>
    <xf numFmtId="9" fontId="31" fillId="0" borderId="9" xfId="0" applyNumberFormat="1" applyFont="1" applyBorder="1" applyAlignment="1">
      <alignment horizontal="center" vertical="center"/>
    </xf>
    <xf numFmtId="9" fontId="8" fillId="0" borderId="19" xfId="0" applyNumberFormat="1" applyFont="1" applyBorder="1" applyAlignment="1">
      <alignment horizontal="center" vertical="center"/>
    </xf>
    <xf numFmtId="9" fontId="8" fillId="0" borderId="29" xfId="0" applyNumberFormat="1" applyFont="1" applyBorder="1" applyAlignment="1">
      <alignment horizontal="center" vertical="center"/>
    </xf>
    <xf numFmtId="9" fontId="31" fillId="0" borderId="10" xfId="0" applyNumberFormat="1" applyFont="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46" xfId="0" applyFont="1" applyBorder="1"/>
    <xf numFmtId="0" fontId="6" fillId="0" borderId="39" xfId="0" applyFont="1" applyBorder="1" applyAlignment="1" applyProtection="1">
      <alignment horizontal="center" vertical="center" wrapText="1"/>
      <protection locked="0"/>
    </xf>
    <xf numFmtId="0" fontId="6" fillId="0" borderId="47" xfId="0" applyFont="1" applyBorder="1"/>
    <xf numFmtId="14" fontId="6" fillId="9" borderId="0" xfId="0" applyNumberFormat="1" applyFont="1" applyFill="1" applyAlignment="1">
      <alignment horizontal="center" vertical="center"/>
    </xf>
    <xf numFmtId="0" fontId="6" fillId="9" borderId="0" xfId="0" applyFont="1" applyFill="1" applyAlignment="1">
      <alignment horizontal="center" vertical="center"/>
    </xf>
    <xf numFmtId="0" fontId="4" fillId="3" borderId="4" xfId="0" applyFont="1" applyFill="1" applyBorder="1" applyAlignment="1">
      <alignment horizontal="center" vertical="center"/>
    </xf>
    <xf numFmtId="0" fontId="4" fillId="3" borderId="15"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4" fillId="0" borderId="1" xfId="0" applyFont="1" applyBorder="1" applyAlignment="1">
      <alignment horizontal="center" vertical="center" wrapText="1"/>
    </xf>
    <xf numFmtId="0" fontId="6" fillId="0" borderId="48" xfId="0" applyFont="1" applyBorder="1"/>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14" fontId="6" fillId="0" borderId="29" xfId="0" applyNumberFormat="1" applyFont="1" applyBorder="1" applyAlignment="1" applyProtection="1">
      <alignment horizontal="center" vertical="center"/>
      <protection locked="0"/>
    </xf>
    <xf numFmtId="14" fontId="6" fillId="0" borderId="37" xfId="0" applyNumberFormat="1" applyFont="1" applyBorder="1" applyAlignment="1" applyProtection="1">
      <alignment horizontal="center" vertical="center"/>
      <protection locked="0"/>
    </xf>
    <xf numFmtId="14" fontId="6" fillId="0" borderId="10" xfId="0" applyNumberFormat="1" applyFont="1" applyBorder="1" applyAlignment="1" applyProtection="1">
      <alignment horizontal="center" vertical="center"/>
      <protection locked="0"/>
    </xf>
    <xf numFmtId="165" fontId="4" fillId="9" borderId="4" xfId="0" applyNumberFormat="1" applyFont="1" applyFill="1" applyBorder="1" applyAlignment="1" applyProtection="1">
      <alignment horizontal="center" vertical="center"/>
      <protection locked="0"/>
    </xf>
    <xf numFmtId="165" fontId="4" fillId="9" borderId="15" xfId="0" applyNumberFormat="1" applyFont="1" applyFill="1" applyBorder="1" applyAlignment="1" applyProtection="1">
      <alignment horizontal="center" vertical="center"/>
      <protection locked="0"/>
    </xf>
    <xf numFmtId="0" fontId="4" fillId="9" borderId="15" xfId="0" applyFont="1" applyFill="1" applyBorder="1" applyAlignment="1">
      <alignment horizontal="center" vertical="center"/>
    </xf>
    <xf numFmtId="0" fontId="4" fillId="9" borderId="16" xfId="0" applyFont="1" applyFill="1" applyBorder="1" applyAlignment="1">
      <alignment horizontal="center" vertical="center"/>
    </xf>
    <xf numFmtId="165" fontId="31" fillId="9" borderId="4" xfId="0" applyNumberFormat="1" applyFont="1" applyFill="1" applyBorder="1" applyAlignment="1" applyProtection="1">
      <alignment horizontal="center" vertical="center"/>
      <protection locked="0"/>
    </xf>
    <xf numFmtId="165" fontId="31" fillId="9" borderId="15" xfId="0" applyNumberFormat="1" applyFont="1" applyFill="1" applyBorder="1" applyAlignment="1" applyProtection="1">
      <alignment horizontal="center" vertical="center"/>
      <protection locked="0"/>
    </xf>
    <xf numFmtId="0" fontId="31" fillId="9" borderId="15" xfId="0" applyFont="1" applyFill="1" applyBorder="1" applyAlignment="1">
      <alignment horizontal="center" vertical="center"/>
    </xf>
    <xf numFmtId="0" fontId="31" fillId="9" borderId="16" xfId="0" applyFont="1" applyFill="1" applyBorder="1" applyAlignment="1">
      <alignment horizontal="center" vertical="center"/>
    </xf>
    <xf numFmtId="0" fontId="14" fillId="9" borderId="0" xfId="0" applyFont="1" applyFill="1" applyAlignment="1">
      <alignment horizontal="left" vertical="center" wrapText="1"/>
    </xf>
    <xf numFmtId="0" fontId="10" fillId="9" borderId="0" xfId="0" applyFont="1" applyFill="1" applyAlignment="1">
      <alignment horizontal="right" vertical="center" wrapText="1"/>
    </xf>
    <xf numFmtId="0" fontId="12" fillId="9" borderId="0" xfId="0" applyFont="1" applyFill="1" applyAlignment="1">
      <alignment horizontal="right" vertical="center" wrapText="1"/>
    </xf>
    <xf numFmtId="10" fontId="15" fillId="9" borderId="0" xfId="0" applyNumberFormat="1" applyFont="1" applyFill="1" applyAlignment="1">
      <alignment horizontal="center" vertical="center"/>
    </xf>
    <xf numFmtId="0" fontId="15" fillId="9" borderId="0" xfId="0" applyFont="1" applyFill="1" applyAlignment="1">
      <alignment horizontal="center" vertical="center"/>
    </xf>
    <xf numFmtId="165" fontId="36" fillId="9" borderId="49" xfId="0" applyNumberFormat="1" applyFont="1" applyFill="1" applyBorder="1" applyAlignment="1">
      <alignment horizontal="center" vertical="center"/>
    </xf>
    <xf numFmtId="0" fontId="6" fillId="9" borderId="49" xfId="0" applyFont="1" applyFill="1" applyBorder="1" applyAlignment="1">
      <alignment horizontal="center" vertical="center"/>
    </xf>
    <xf numFmtId="0" fontId="19" fillId="5" borderId="22" xfId="0" applyFont="1" applyFill="1" applyBorder="1" applyAlignment="1">
      <alignment horizontal="center" vertical="center" textRotation="90" wrapText="1"/>
    </xf>
    <xf numFmtId="0" fontId="42" fillId="5" borderId="50" xfId="0" applyFont="1" applyFill="1" applyBorder="1" applyAlignment="1">
      <alignment horizontal="center" vertical="center" textRotation="90" wrapText="1"/>
    </xf>
    <xf numFmtId="0" fontId="42" fillId="5" borderId="51" xfId="0" applyFont="1" applyFill="1" applyBorder="1" applyAlignment="1">
      <alignment horizontal="center" vertical="center" textRotation="90" wrapText="1"/>
    </xf>
    <xf numFmtId="0" fontId="43" fillId="6" borderId="50" xfId="0" applyFont="1" applyFill="1" applyBorder="1" applyAlignment="1">
      <alignment horizontal="center" vertical="center" textRotation="90" wrapText="1"/>
    </xf>
    <xf numFmtId="0" fontId="43" fillId="6" borderId="50" xfId="0" applyFont="1" applyFill="1" applyBorder="1" applyAlignment="1">
      <alignment horizontal="center" vertical="center" textRotation="90"/>
    </xf>
    <xf numFmtId="0" fontId="19" fillId="5" borderId="50" xfId="0" applyFont="1" applyFill="1" applyBorder="1" applyAlignment="1">
      <alignment horizontal="center" vertical="center" textRotation="90" wrapText="1"/>
    </xf>
    <xf numFmtId="0" fontId="43" fillId="5" borderId="50" xfId="0" applyFont="1" applyFill="1" applyBorder="1" applyAlignment="1">
      <alignment horizontal="center" vertical="center" textRotation="90" wrapText="1"/>
    </xf>
    <xf numFmtId="0" fontId="19" fillId="6" borderId="52" xfId="0" applyFont="1" applyFill="1" applyBorder="1" applyAlignment="1">
      <alignment horizontal="center" vertical="center" textRotation="90" wrapText="1"/>
    </xf>
    <xf numFmtId="0" fontId="43" fillId="6" borderId="53" xfId="0" applyFont="1" applyFill="1" applyBorder="1" applyAlignment="1">
      <alignment horizontal="center" vertical="center" textRotation="90" wrapText="1"/>
    </xf>
    <xf numFmtId="0" fontId="32" fillId="6" borderId="27" xfId="0" applyFont="1" applyFill="1" applyBorder="1" applyAlignment="1">
      <alignment horizontal="center" vertical="center" wrapText="1"/>
    </xf>
    <xf numFmtId="0" fontId="0" fillId="6" borderId="14" xfId="0" applyFill="1" applyBorder="1" applyAlignment="1">
      <alignment horizontal="center" vertical="center" wrapText="1"/>
    </xf>
    <xf numFmtId="0" fontId="19" fillId="6" borderId="54" xfId="0" applyFont="1" applyFill="1" applyBorder="1" applyAlignment="1">
      <alignment horizontal="center" vertical="center" textRotation="90" wrapText="1"/>
    </xf>
    <xf numFmtId="0" fontId="43" fillId="6" borderId="28" xfId="0" applyFont="1" applyFill="1" applyBorder="1" applyAlignment="1">
      <alignment horizontal="center" vertical="center" textRotation="90" wrapText="1"/>
    </xf>
    <xf numFmtId="0" fontId="0" fillId="0" borderId="28" xfId="0" applyBorder="1" applyAlignment="1">
      <alignment wrapText="1"/>
    </xf>
    <xf numFmtId="0" fontId="32" fillId="5" borderId="41" xfId="0" applyFont="1" applyFill="1" applyBorder="1" applyAlignment="1">
      <alignment vertical="center" wrapText="1"/>
    </xf>
    <xf numFmtId="0" fontId="0" fillId="0" borderId="21" xfId="0" applyBorder="1" applyAlignment="1">
      <alignment vertical="center" wrapText="1"/>
    </xf>
    <xf numFmtId="0" fontId="37" fillId="5" borderId="22" xfId="0" applyFont="1" applyFill="1" applyBorder="1" applyAlignment="1">
      <alignment horizontal="center" vertical="center" textRotation="90" wrapText="1"/>
    </xf>
    <xf numFmtId="0" fontId="43" fillId="5" borderId="53" xfId="0" applyFont="1" applyFill="1" applyBorder="1" applyAlignment="1">
      <alignment horizontal="center" vertical="center" textRotation="90" wrapText="1"/>
    </xf>
    <xf numFmtId="0" fontId="19" fillId="2" borderId="42" xfId="0" applyFont="1" applyFill="1" applyBorder="1" applyAlignment="1">
      <alignment horizontal="left" vertical="center"/>
    </xf>
    <xf numFmtId="0" fontId="19" fillId="2" borderId="44" xfId="0" applyFont="1" applyFill="1" applyBorder="1" applyAlignment="1">
      <alignment horizontal="left" vertical="center"/>
    </xf>
    <xf numFmtId="0" fontId="19" fillId="2" borderId="55" xfId="0" applyFont="1" applyFill="1" applyBorder="1" applyAlignment="1">
      <alignment horizontal="left" vertical="center"/>
    </xf>
    <xf numFmtId="0" fontId="19" fillId="2" borderId="56" xfId="0" applyFont="1" applyFill="1" applyBorder="1" applyAlignment="1">
      <alignment horizontal="left" vertical="center"/>
    </xf>
    <xf numFmtId="0" fontId="0" fillId="6" borderId="57" xfId="0" applyFill="1" applyBorder="1" applyAlignment="1">
      <alignment horizontal="center" vertical="center" wrapText="1"/>
    </xf>
    <xf numFmtId="0" fontId="0" fillId="6" borderId="5" xfId="0" applyFill="1" applyBorder="1" applyAlignment="1">
      <alignment horizontal="center" vertical="center" wrapText="1"/>
    </xf>
    <xf numFmtId="0" fontId="32" fillId="6" borderId="34" xfId="0" applyFont="1" applyFill="1" applyBorder="1" applyAlignment="1">
      <alignment horizontal="left" vertical="center" wrapText="1"/>
    </xf>
    <xf numFmtId="0" fontId="0" fillId="6" borderId="6" xfId="0" applyFill="1" applyBorder="1" applyAlignment="1">
      <alignment horizontal="left" vertical="center" wrapText="1"/>
    </xf>
    <xf numFmtId="0" fontId="32" fillId="5" borderId="27" xfId="0" applyFont="1" applyFill="1" applyBorder="1" applyAlignment="1">
      <alignment horizontal="center" vertical="center" wrapText="1"/>
    </xf>
    <xf numFmtId="0" fontId="0" fillId="0" borderId="14" xfId="0" applyBorder="1" applyAlignment="1">
      <alignment horizontal="center" vertical="center" wrapText="1"/>
    </xf>
    <xf numFmtId="0" fontId="37" fillId="5" borderId="34" xfId="0" applyFont="1" applyFill="1" applyBorder="1" applyAlignment="1">
      <alignment horizontal="left" vertical="top" wrapText="1"/>
    </xf>
    <xf numFmtId="0" fontId="0" fillId="0" borderId="20" xfId="0" applyBorder="1" applyAlignment="1">
      <alignment horizontal="left" vertical="top" wrapText="1"/>
    </xf>
    <xf numFmtId="0" fontId="10" fillId="9" borderId="0" xfId="0" applyFont="1" applyFill="1" applyAlignment="1">
      <alignment horizontal="left" vertical="center" wrapText="1" shrinkToFit="1"/>
    </xf>
    <xf numFmtId="0" fontId="11" fillId="9" borderId="0" xfId="0" applyFont="1" applyFill="1" applyAlignment="1">
      <alignment horizontal="left" vertical="center" wrapText="1" shrinkToFit="1"/>
    </xf>
    <xf numFmtId="0" fontId="19" fillId="2" borderId="43" xfId="0" applyFont="1" applyFill="1" applyBorder="1" applyAlignment="1">
      <alignment horizontal="left" vertical="center"/>
    </xf>
    <xf numFmtId="0" fontId="37" fillId="6" borderId="34" xfId="0" applyFont="1" applyFill="1" applyBorder="1" applyAlignment="1">
      <alignment horizontal="left" vertical="center" wrapText="1"/>
    </xf>
    <xf numFmtId="0" fontId="0" fillId="6" borderId="20" xfId="0" applyFill="1" applyBorder="1" applyAlignment="1">
      <alignment horizontal="left" vertical="center" wrapText="1"/>
    </xf>
    <xf numFmtId="0" fontId="30" fillId="10" borderId="22" xfId="0" applyFont="1" applyFill="1" applyBorder="1" applyAlignment="1">
      <alignment horizontal="center" vertical="center" wrapText="1"/>
    </xf>
    <xf numFmtId="0" fontId="30" fillId="10" borderId="50" xfId="0" applyFont="1" applyFill="1" applyBorder="1" applyAlignment="1">
      <alignment horizontal="center" vertical="center" wrapText="1"/>
    </xf>
    <xf numFmtId="0" fontId="30" fillId="10" borderId="53" xfId="0" applyFont="1" applyFill="1" applyBorder="1" applyAlignment="1">
      <alignment horizontal="center" vertical="center" wrapText="1"/>
    </xf>
    <xf numFmtId="0" fontId="2" fillId="0" borderId="24" xfId="0" applyFont="1" applyBorder="1" applyAlignment="1">
      <alignment horizontal="left" vertical="top"/>
    </xf>
    <xf numFmtId="0" fontId="27" fillId="0" borderId="26" xfId="0" applyFont="1" applyBorder="1" applyAlignment="1">
      <alignment horizontal="left" vertical="top"/>
    </xf>
    <xf numFmtId="0" fontId="26" fillId="0" borderId="30"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58" xfId="0" applyFont="1" applyBorder="1" applyAlignment="1">
      <alignment horizontal="center" vertical="center"/>
    </xf>
    <xf numFmtId="0" fontId="26" fillId="0" borderId="0" xfId="0" applyFont="1" applyAlignment="1">
      <alignment horizontal="center" vertical="center"/>
    </xf>
    <xf numFmtId="0" fontId="26" fillId="0" borderId="28" xfId="0" applyFont="1" applyBorder="1" applyAlignment="1">
      <alignment horizontal="center" vertical="center"/>
    </xf>
    <xf numFmtId="0" fontId="26" fillId="0" borderId="59" xfId="0" applyFont="1" applyBorder="1" applyAlignment="1">
      <alignment horizontal="center" vertical="center"/>
    </xf>
    <xf numFmtId="0" fontId="26" fillId="0" borderId="49" xfId="0" applyFont="1" applyBorder="1" applyAlignment="1">
      <alignment horizontal="center" vertical="center"/>
    </xf>
    <xf numFmtId="0" fontId="26" fillId="0" borderId="60" xfId="0" applyFont="1" applyBorder="1" applyAlignment="1">
      <alignment horizontal="center" vertical="center"/>
    </xf>
    <xf numFmtId="0" fontId="4" fillId="0" borderId="58" xfId="0" applyFont="1" applyBorder="1" applyAlignment="1">
      <alignment horizontal="center" vertical="center"/>
    </xf>
    <xf numFmtId="0" fontId="4" fillId="0" borderId="0" xfId="0" applyFont="1" applyAlignment="1">
      <alignment horizontal="center" vertical="center"/>
    </xf>
    <xf numFmtId="0" fontId="28" fillId="4" borderId="4" xfId="0" applyFont="1" applyFill="1" applyBorder="1" applyAlignment="1">
      <alignment horizontal="left" vertical="center"/>
    </xf>
    <xf numFmtId="0" fontId="28" fillId="4" borderId="16" xfId="0" applyFont="1" applyFill="1" applyBorder="1" applyAlignment="1">
      <alignment horizontal="left" vertical="center"/>
    </xf>
    <xf numFmtId="0" fontId="19" fillId="2" borderId="4"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7" fillId="0" borderId="59" xfId="0" applyFont="1" applyBorder="1" applyAlignment="1" applyProtection="1">
      <alignment horizontal="center" vertical="center" wrapText="1"/>
      <protection locked="0"/>
    </xf>
    <xf numFmtId="0" fontId="27" fillId="0" borderId="60" xfId="0" applyFont="1" applyBorder="1" applyAlignment="1" applyProtection="1">
      <alignment horizontal="center" vertical="center" wrapText="1"/>
      <protection locked="0"/>
    </xf>
    <xf numFmtId="0" fontId="4" fillId="2" borderId="16"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44" fillId="11" borderId="4" xfId="0" applyFont="1" applyFill="1" applyBorder="1" applyAlignment="1">
      <alignment horizontal="center" vertical="center"/>
    </xf>
    <xf numFmtId="0" fontId="44" fillId="11" borderId="16" xfId="0" applyFont="1" applyFill="1" applyBorder="1" applyAlignment="1">
      <alignment horizontal="center" vertical="center"/>
    </xf>
    <xf numFmtId="0" fontId="28" fillId="0" borderId="22" xfId="0" applyFont="1" applyBorder="1" applyAlignment="1">
      <alignment horizontal="center" vertical="center"/>
    </xf>
    <xf numFmtId="0" fontId="28" fillId="0" borderId="53" xfId="0" applyFont="1" applyBorder="1" applyAlignment="1">
      <alignment horizontal="center" vertical="center"/>
    </xf>
    <xf numFmtId="0" fontId="2" fillId="0" borderId="22" xfId="0" applyFont="1" applyBorder="1" applyAlignment="1">
      <alignment horizontal="left" vertical="center"/>
    </xf>
    <xf numFmtId="0" fontId="27" fillId="0" borderId="53" xfId="0" applyFont="1" applyBorder="1" applyAlignment="1">
      <alignment horizontal="left" vertical="center"/>
    </xf>
    <xf numFmtId="0" fontId="29" fillId="0" borderId="30" xfId="0" applyFont="1" applyBorder="1" applyAlignment="1">
      <alignment horizontal="center" vertical="center"/>
    </xf>
    <xf numFmtId="0" fontId="29" fillId="0" borderId="24" xfId="0" applyFont="1" applyBorder="1" applyAlignment="1">
      <alignment horizontal="center" vertical="center"/>
    </xf>
    <xf numFmtId="0" fontId="29" fillId="0" borderId="59" xfId="0" applyFont="1" applyBorder="1" applyAlignment="1">
      <alignment horizontal="center" vertical="center"/>
    </xf>
    <xf numFmtId="0" fontId="29" fillId="0" borderId="60" xfId="0" applyFont="1" applyBorder="1" applyAlignment="1">
      <alignment horizontal="center" vertical="center"/>
    </xf>
    <xf numFmtId="0" fontId="32" fillId="7" borderId="20" xfId="0" applyFont="1" applyFill="1" applyBorder="1" applyAlignment="1">
      <alignment vertical="center" wrapText="1"/>
    </xf>
    <xf numFmtId="0" fontId="32" fillId="7" borderId="31" xfId="0" applyFont="1" applyFill="1" applyBorder="1" applyAlignment="1">
      <alignment vertical="center" wrapText="1"/>
    </xf>
    <xf numFmtId="0" fontId="31" fillId="7" borderId="0" xfId="0" applyFont="1" applyFill="1" applyAlignment="1">
      <alignment horizontal="left" vertical="center"/>
    </xf>
    <xf numFmtId="9" fontId="8" fillId="7" borderId="19" xfId="0" applyNumberFormat="1" applyFont="1" applyFill="1" applyBorder="1" applyAlignment="1">
      <alignment horizontal="center" vertical="center"/>
    </xf>
    <xf numFmtId="9" fontId="31" fillId="7" borderId="9" xfId="0" applyNumberFormat="1" applyFont="1" applyFill="1" applyBorder="1" applyAlignment="1">
      <alignment horizontal="center" vertical="center"/>
    </xf>
    <xf numFmtId="0" fontId="32" fillId="7" borderId="11" xfId="0" applyFont="1" applyFill="1" applyBorder="1" applyAlignment="1">
      <alignment vertical="center" wrapText="1"/>
    </xf>
    <xf numFmtId="0" fontId="32" fillId="7" borderId="12" xfId="0" applyFont="1" applyFill="1" applyBorder="1" applyAlignment="1">
      <alignment vertical="top" wrapText="1"/>
    </xf>
    <xf numFmtId="0" fontId="37" fillId="7" borderId="11" xfId="0" applyFont="1" applyFill="1" applyBorder="1" applyAlignment="1">
      <alignment horizontal="left" vertical="top" wrapText="1"/>
    </xf>
    <xf numFmtId="0" fontId="32" fillId="7" borderId="9" xfId="0" applyFont="1" applyFill="1" applyBorder="1" applyAlignment="1">
      <alignment vertical="center" wrapText="1"/>
    </xf>
    <xf numFmtId="0" fontId="32" fillId="7" borderId="34" xfId="0" applyFont="1" applyFill="1" applyBorder="1" applyAlignment="1">
      <alignment horizontal="left" vertical="top" wrapText="1"/>
    </xf>
    <xf numFmtId="0" fontId="17" fillId="7" borderId="41" xfId="0" applyFont="1" applyFill="1" applyBorder="1" applyAlignment="1">
      <alignment horizontal="left" vertical="top" wrapText="1"/>
    </xf>
  </cellXfs>
  <cellStyles count="5">
    <cellStyle name="Milliers 2" xfId="1" xr:uid="{00000000-0005-0000-0000-000000000000}"/>
    <cellStyle name="Normal" xfId="0" builtinId="0"/>
    <cellStyle name="Normal 2" xfId="2" xr:uid="{00000000-0005-0000-0000-000002000000}"/>
    <cellStyle name="Normal 2 2" xfId="3"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114300</xdr:colOff>
      <xdr:row>60</xdr:row>
      <xdr:rowOff>53340</xdr:rowOff>
    </xdr:from>
    <xdr:to>
      <xdr:col>7</xdr:col>
      <xdr:colOff>156210</xdr:colOff>
      <xdr:row>60</xdr:row>
      <xdr:rowOff>163830</xdr:rowOff>
    </xdr:to>
    <xdr:sp macro="" textlink="">
      <xdr:nvSpPr>
        <xdr:cNvPr id="19506" name="Line 1729">
          <a:extLst>
            <a:ext uri="{FF2B5EF4-FFF2-40B4-BE49-F238E27FC236}">
              <a16:creationId xmlns:a16="http://schemas.microsoft.com/office/drawing/2014/main" id="{989BF8DC-A0CA-4437-86F6-76A850591B3F}"/>
            </a:ext>
          </a:extLst>
        </xdr:cNvPr>
        <xdr:cNvSpPr>
          <a:spLocks noChangeShapeType="1"/>
        </xdr:cNvSpPr>
      </xdr:nvSpPr>
      <xdr:spPr bwMode="auto">
        <a:xfrm flipH="1">
          <a:off x="10679430" y="22768560"/>
          <a:ext cx="41910" cy="1104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72390</xdr:colOff>
      <xdr:row>1</xdr:row>
      <xdr:rowOff>68580</xdr:rowOff>
    </xdr:from>
    <xdr:to>
      <xdr:col>8</xdr:col>
      <xdr:colOff>205740</xdr:colOff>
      <xdr:row>3</xdr:row>
      <xdr:rowOff>152400</xdr:rowOff>
    </xdr:to>
    <xdr:pic>
      <xdr:nvPicPr>
        <xdr:cNvPr id="19507" name="Image 1">
          <a:extLst>
            <a:ext uri="{FF2B5EF4-FFF2-40B4-BE49-F238E27FC236}">
              <a16:creationId xmlns:a16="http://schemas.microsoft.com/office/drawing/2014/main" id="{ED0BA7DE-D9EC-4D49-8DF7-54000C2AB9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8840" y="232410"/>
          <a:ext cx="129159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Y88"/>
  <sheetViews>
    <sheetView tabSelected="1" topLeftCell="A15" zoomScale="80" zoomScaleNormal="80" workbookViewId="0">
      <selection activeCell="K46" sqref="K46"/>
    </sheetView>
  </sheetViews>
  <sheetFormatPr baseColWidth="10" defaultColWidth="11.42578125" defaultRowHeight="12.75" x14ac:dyDescent="0.2"/>
  <cols>
    <col min="1" max="1" width="11.42578125" style="1"/>
    <col min="2" max="2" width="9.7109375" style="1" customWidth="1"/>
    <col min="3" max="3" width="58.42578125" style="1" customWidth="1"/>
    <col min="4" max="4" width="54.42578125" style="1" customWidth="1"/>
    <col min="5" max="9" width="4" style="1" customWidth="1"/>
    <col min="10" max="10" width="2" style="1" customWidth="1"/>
    <col min="11" max="11" width="16.5703125" style="1" customWidth="1"/>
    <col min="12" max="12" width="11.42578125" style="1"/>
    <col min="13" max="13" width="6" style="58" customWidth="1"/>
    <col min="14" max="14" width="151.42578125" style="58" customWidth="1"/>
    <col min="15" max="15" width="1.42578125" style="58" customWidth="1"/>
    <col min="16" max="16" width="0.85546875" style="58" customWidth="1"/>
    <col min="17" max="17" width="1.140625" style="58" customWidth="1"/>
    <col min="18" max="18" width="0.85546875" style="58" customWidth="1"/>
    <col min="19" max="19" width="1" style="58" customWidth="1"/>
    <col min="20" max="20" width="1.140625" style="58" customWidth="1"/>
    <col min="21" max="21" width="0.7109375" style="58" customWidth="1"/>
    <col min="22" max="22" width="9.5703125" style="21" customWidth="1"/>
    <col min="23" max="25" width="11.42578125" style="21"/>
    <col min="26" max="16384" width="11.42578125" style="1"/>
  </cols>
  <sheetData>
    <row r="1" spans="1:22" ht="13.5" thickBot="1" x14ac:dyDescent="0.25">
      <c r="A1" s="124"/>
      <c r="D1" s="124"/>
      <c r="E1" s="124"/>
      <c r="F1" s="124"/>
      <c r="G1" s="124"/>
      <c r="H1" s="124"/>
      <c r="I1" s="124"/>
      <c r="J1" s="124"/>
      <c r="K1" s="124"/>
      <c r="L1" s="124"/>
      <c r="M1" s="130"/>
      <c r="N1" s="130"/>
    </row>
    <row r="2" spans="1:22" ht="19.5" customHeight="1" x14ac:dyDescent="0.2">
      <c r="A2" s="124"/>
      <c r="B2" s="244" t="s">
        <v>196</v>
      </c>
      <c r="C2" s="2" t="s">
        <v>0</v>
      </c>
      <c r="D2" s="247" t="s">
        <v>168</v>
      </c>
      <c r="E2" s="249"/>
      <c r="F2" s="250"/>
      <c r="G2" s="250"/>
      <c r="H2" s="250"/>
      <c r="I2" s="251"/>
      <c r="J2" s="124"/>
      <c r="K2" s="124"/>
      <c r="L2" s="124"/>
      <c r="M2" s="130"/>
      <c r="N2" s="130"/>
    </row>
    <row r="3" spans="1:22" ht="19.5" customHeight="1" x14ac:dyDescent="0.2">
      <c r="A3" s="124"/>
      <c r="B3" s="245"/>
      <c r="C3" s="3" t="s">
        <v>1</v>
      </c>
      <c r="D3" s="248"/>
      <c r="E3" s="252"/>
      <c r="F3" s="253"/>
      <c r="G3" s="253"/>
      <c r="H3" s="253"/>
      <c r="I3" s="254"/>
      <c r="J3" s="124"/>
      <c r="K3" s="124"/>
      <c r="L3" s="124"/>
      <c r="M3" s="130"/>
      <c r="N3" s="130"/>
    </row>
    <row r="4" spans="1:22" ht="19.5" customHeight="1" thickBot="1" x14ac:dyDescent="0.25">
      <c r="A4" s="124"/>
      <c r="B4" s="246"/>
      <c r="C4" s="111" t="s">
        <v>167</v>
      </c>
      <c r="D4" s="4" t="s">
        <v>2</v>
      </c>
      <c r="E4" s="255"/>
      <c r="F4" s="256"/>
      <c r="G4" s="256"/>
      <c r="H4" s="256"/>
      <c r="I4" s="257"/>
      <c r="J4" s="124"/>
      <c r="K4" s="124"/>
      <c r="L4" s="124"/>
      <c r="M4" s="130"/>
      <c r="N4" s="130"/>
    </row>
    <row r="5" spans="1:22" ht="19.5" customHeight="1" thickBot="1" x14ac:dyDescent="0.25">
      <c r="A5" s="124"/>
      <c r="B5" s="5"/>
      <c r="C5" s="6"/>
      <c r="D5" s="138"/>
      <c r="E5" s="139"/>
      <c r="F5" s="139"/>
      <c r="G5" s="139"/>
      <c r="H5" s="139"/>
      <c r="I5" s="139"/>
      <c r="J5" s="124"/>
      <c r="K5" s="124"/>
      <c r="L5" s="124"/>
      <c r="M5" s="130"/>
      <c r="N5" s="130"/>
    </row>
    <row r="6" spans="1:22" ht="33" customHeight="1" thickBot="1" x14ac:dyDescent="0.25">
      <c r="A6" s="124"/>
      <c r="B6" s="7" t="s">
        <v>46</v>
      </c>
      <c r="C6" s="260" t="s">
        <v>47</v>
      </c>
      <c r="D6" s="261"/>
      <c r="E6" s="144" t="s">
        <v>3</v>
      </c>
      <c r="F6" s="145">
        <v>3</v>
      </c>
      <c r="G6" s="144" t="s">
        <v>4</v>
      </c>
      <c r="H6" s="146" t="s">
        <v>44</v>
      </c>
      <c r="I6" s="57" t="s">
        <v>41</v>
      </c>
      <c r="K6" s="141" t="s">
        <v>169</v>
      </c>
      <c r="L6" s="167" t="s">
        <v>5</v>
      </c>
      <c r="M6" s="168"/>
      <c r="N6" s="130"/>
    </row>
    <row r="7" spans="1:22" ht="13.5" thickBot="1" x14ac:dyDescent="0.25">
      <c r="A7" s="124"/>
      <c r="B7" s="258" t="s">
        <v>6</v>
      </c>
      <c r="C7" s="259"/>
      <c r="D7" s="9" t="s">
        <v>7</v>
      </c>
      <c r="E7" s="10" t="s">
        <v>8</v>
      </c>
      <c r="F7" s="11">
        <v>0</v>
      </c>
      <c r="G7" s="11">
        <v>1</v>
      </c>
      <c r="H7" s="11">
        <v>2</v>
      </c>
      <c r="I7" s="12">
        <v>3</v>
      </c>
      <c r="J7" s="13"/>
      <c r="K7" s="140"/>
      <c r="L7" s="169"/>
      <c r="M7" s="170"/>
      <c r="N7" s="114"/>
      <c r="O7" s="63"/>
      <c r="P7" s="62"/>
      <c r="Q7" s="64"/>
      <c r="R7" s="64"/>
      <c r="S7" s="62"/>
      <c r="T7" s="62"/>
      <c r="U7" s="62"/>
      <c r="V7" s="63"/>
    </row>
    <row r="8" spans="1:22" s="21" customFormat="1" ht="32.25" customHeight="1" thickBot="1" x14ac:dyDescent="0.25">
      <c r="B8" s="24" t="s">
        <v>21</v>
      </c>
      <c r="C8" s="262" t="s">
        <v>48</v>
      </c>
      <c r="D8" s="263"/>
      <c r="E8" s="37"/>
      <c r="F8" s="27"/>
      <c r="G8" s="27"/>
      <c r="H8" s="27"/>
      <c r="I8" s="28"/>
      <c r="J8" s="142"/>
      <c r="K8" s="143"/>
      <c r="L8" s="171">
        <v>0.3</v>
      </c>
      <c r="M8" s="172">
        <f>SUM(L9:L18)</f>
        <v>1</v>
      </c>
      <c r="N8" s="115"/>
      <c r="O8" s="66">
        <f>IF(P8=1,SUMPRODUCT(O9:O18,P9:P18)/SUMPRODUCT(L9:L18,P9:P18),0)</f>
        <v>0</v>
      </c>
      <c r="P8" s="62">
        <f>IF(SUM(P9:P18)=0,0,1)</f>
        <v>0</v>
      </c>
      <c r="Q8" s="64"/>
      <c r="R8" s="64">
        <f>SUM(R9:R18)</f>
        <v>1</v>
      </c>
      <c r="S8" s="62"/>
      <c r="T8" s="62" t="e">
        <f>OR(T9=FALSE,T10=FALSE,T11=FALSE,T12=FALSE,T13=FALSE,T18=FALSE,#REF!=FALSE,#REF!=FALSE,#REF!=FALSE,#REF!=FALSE)</f>
        <v>#REF!</v>
      </c>
      <c r="U8" s="62"/>
      <c r="V8" s="65"/>
    </row>
    <row r="9" spans="1:22" s="21" customFormat="1" ht="30.75" customHeight="1" x14ac:dyDescent="0.2">
      <c r="A9" s="209" t="s">
        <v>84</v>
      </c>
      <c r="B9" s="70" t="s">
        <v>49</v>
      </c>
      <c r="C9" s="67" t="s">
        <v>50</v>
      </c>
      <c r="D9" s="74" t="s">
        <v>51</v>
      </c>
      <c r="E9" s="29"/>
      <c r="F9" s="30"/>
      <c r="G9" s="30"/>
      <c r="H9" s="30"/>
      <c r="I9" s="31"/>
      <c r="J9" s="14" t="str">
        <f>(IF(P9&gt;1,"◄",""))</f>
        <v/>
      </c>
      <c r="K9" s="153" t="s">
        <v>177</v>
      </c>
      <c r="L9" s="173">
        <v>0.05</v>
      </c>
      <c r="M9" s="172"/>
      <c r="N9" s="115"/>
      <c r="O9" s="63">
        <f t="shared" ref="O9:O18" si="0">(IF(G9&lt;&gt;"",1/3,0)+IF(H9&lt;&gt;"",2/3,0)+IF(I9&lt;&gt;"",1,0))*L9*20</f>
        <v>0</v>
      </c>
      <c r="P9" s="62">
        <f t="shared" ref="P9:P18" si="1">IF(E9="",IF(F9&lt;&gt;"",1,0)+IF(G9&lt;&gt;"",1,0)+IF(H9&lt;&gt;"",1,0)+IF(I9&lt;&gt;"",1,0),0)</f>
        <v>0</v>
      </c>
      <c r="Q9" s="64">
        <f t="shared" ref="Q9:Q18" si="2">IF(E9&lt;&gt;"",0,(IF(F9&lt;&gt;"",0.02,(O9/(L9*20)))))</f>
        <v>0</v>
      </c>
      <c r="R9" s="64">
        <f t="shared" ref="R9:R18" si="3">IF(E9&lt;&gt;"",0,L9)</f>
        <v>0.05</v>
      </c>
      <c r="S9" s="62">
        <f t="shared" ref="S9:S18" si="4">IF(J9&lt;&gt;"",1,0)</f>
        <v>0</v>
      </c>
      <c r="T9" s="62" t="b">
        <f t="shared" ref="T9:T18" si="5">IF(E9="",OR(F9&lt;&gt;"",G9&lt;&gt;"",H9&lt;&gt;"",I9&lt;&gt;""),0)</f>
        <v>0</v>
      </c>
      <c r="U9" s="62">
        <f t="shared" ref="U9:U18" si="6">IF(E9&lt;&gt;"",IF(F9&lt;&gt;"",1,0)+IF(G9&lt;&gt;"",1,0)+IF(H9&lt;&gt;"",1,0)+IF(I9&lt;&gt;"",1,0),0)</f>
        <v>0</v>
      </c>
      <c r="V9" s="65"/>
    </row>
    <row r="10" spans="1:22" s="21" customFormat="1" ht="34.5" customHeight="1" x14ac:dyDescent="0.2">
      <c r="A10" s="210"/>
      <c r="B10" s="69" t="s">
        <v>52</v>
      </c>
      <c r="C10" s="71" t="s">
        <v>53</v>
      </c>
      <c r="D10" s="23" t="s">
        <v>54</v>
      </c>
      <c r="E10" s="38"/>
      <c r="F10" s="35"/>
      <c r="G10" s="35"/>
      <c r="H10" s="35"/>
      <c r="I10" s="36"/>
      <c r="J10" s="14" t="str">
        <f>(IF(P10&gt;1,"◄",""))</f>
        <v/>
      </c>
      <c r="K10" s="153" t="s">
        <v>197</v>
      </c>
      <c r="L10" s="173">
        <v>0.1</v>
      </c>
      <c r="M10" s="172"/>
      <c r="N10" s="115"/>
      <c r="O10" s="63">
        <f t="shared" si="0"/>
        <v>0</v>
      </c>
      <c r="P10" s="62">
        <f t="shared" si="1"/>
        <v>0</v>
      </c>
      <c r="Q10" s="64">
        <f t="shared" si="2"/>
        <v>0</v>
      </c>
      <c r="R10" s="64">
        <f t="shared" si="3"/>
        <v>0.1</v>
      </c>
      <c r="S10" s="62">
        <f t="shared" si="4"/>
        <v>0</v>
      </c>
      <c r="T10" s="62" t="b">
        <f t="shared" si="5"/>
        <v>0</v>
      </c>
      <c r="U10" s="62">
        <f t="shared" si="6"/>
        <v>0</v>
      </c>
      <c r="V10" s="65"/>
    </row>
    <row r="11" spans="1:22" s="21" customFormat="1" ht="69.75" customHeight="1" x14ac:dyDescent="0.2">
      <c r="A11" s="210"/>
      <c r="B11" s="69" t="s">
        <v>55</v>
      </c>
      <c r="C11" s="73" t="s">
        <v>61</v>
      </c>
      <c r="D11" s="39" t="s">
        <v>62</v>
      </c>
      <c r="E11" s="38"/>
      <c r="F11" s="35"/>
      <c r="G11" s="35"/>
      <c r="H11" s="35"/>
      <c r="I11" s="36"/>
      <c r="J11" s="14" t="str">
        <f>(IF(P11&gt;1,"◄",""))</f>
        <v/>
      </c>
      <c r="K11" s="153" t="s">
        <v>198</v>
      </c>
      <c r="L11" s="173">
        <v>0.2</v>
      </c>
      <c r="M11" s="172"/>
      <c r="N11" s="115"/>
      <c r="O11" s="63">
        <f t="shared" si="0"/>
        <v>0</v>
      </c>
      <c r="P11" s="62">
        <f t="shared" si="1"/>
        <v>0</v>
      </c>
      <c r="Q11" s="64">
        <f t="shared" si="2"/>
        <v>0</v>
      </c>
      <c r="R11" s="64">
        <f t="shared" si="3"/>
        <v>0.2</v>
      </c>
      <c r="S11" s="62">
        <f t="shared" si="4"/>
        <v>0</v>
      </c>
      <c r="T11" s="62" t="b">
        <f t="shared" si="5"/>
        <v>0</v>
      </c>
      <c r="U11" s="62">
        <f t="shared" si="6"/>
        <v>0</v>
      </c>
      <c r="V11" s="65"/>
    </row>
    <row r="12" spans="1:22" s="21" customFormat="1" ht="53.25" customHeight="1" x14ac:dyDescent="0.2">
      <c r="A12" s="210"/>
      <c r="B12" s="68" t="s">
        <v>56</v>
      </c>
      <c r="C12" s="75" t="s">
        <v>57</v>
      </c>
      <c r="D12" s="23" t="s">
        <v>58</v>
      </c>
      <c r="E12" s="38"/>
      <c r="F12" s="35"/>
      <c r="G12" s="35"/>
      <c r="H12" s="35"/>
      <c r="I12" s="36"/>
      <c r="J12" s="14" t="str">
        <f>(IF(P12&gt;1,"◄",""))</f>
        <v/>
      </c>
      <c r="K12" s="157" t="s">
        <v>199</v>
      </c>
      <c r="L12" s="173">
        <v>0.05</v>
      </c>
      <c r="M12" s="172"/>
      <c r="N12" s="115"/>
      <c r="O12" s="63">
        <f t="shared" si="0"/>
        <v>0</v>
      </c>
      <c r="P12" s="62">
        <f t="shared" si="1"/>
        <v>0</v>
      </c>
      <c r="Q12" s="64">
        <f t="shared" si="2"/>
        <v>0</v>
      </c>
      <c r="R12" s="64">
        <f t="shared" si="3"/>
        <v>0.05</v>
      </c>
      <c r="S12" s="62">
        <f t="shared" si="4"/>
        <v>0</v>
      </c>
      <c r="T12" s="62" t="b">
        <f t="shared" si="5"/>
        <v>0</v>
      </c>
      <c r="U12" s="62">
        <f t="shared" si="6"/>
        <v>0</v>
      </c>
      <c r="V12" s="65"/>
    </row>
    <row r="13" spans="1:22" s="21" customFormat="1" ht="63" x14ac:dyDescent="0.2">
      <c r="A13" s="210"/>
      <c r="B13" s="68" t="s">
        <v>59</v>
      </c>
      <c r="C13" s="288" t="s">
        <v>64</v>
      </c>
      <c r="D13" s="289" t="s">
        <v>60</v>
      </c>
      <c r="E13" s="89"/>
      <c r="F13" s="90"/>
      <c r="G13" s="90"/>
      <c r="H13" s="90"/>
      <c r="I13" s="91"/>
      <c r="J13" s="283" t="str">
        <f>(IF(P13&gt;1,"◄",""))</f>
        <v/>
      </c>
      <c r="K13" s="158"/>
      <c r="L13" s="284"/>
      <c r="M13" s="285"/>
      <c r="N13" s="115"/>
      <c r="O13" s="63">
        <f t="shared" si="0"/>
        <v>0</v>
      </c>
      <c r="P13" s="62">
        <f t="shared" si="1"/>
        <v>0</v>
      </c>
      <c r="Q13" s="64" t="e">
        <f t="shared" si="2"/>
        <v>#DIV/0!</v>
      </c>
      <c r="R13" s="64">
        <f t="shared" si="3"/>
        <v>0</v>
      </c>
      <c r="S13" s="62">
        <f t="shared" si="4"/>
        <v>0</v>
      </c>
      <c r="T13" s="62" t="b">
        <f t="shared" si="5"/>
        <v>0</v>
      </c>
      <c r="U13" s="62">
        <f t="shared" si="6"/>
        <v>0</v>
      </c>
      <c r="V13" s="65"/>
    </row>
    <row r="14" spans="1:22" s="21" customFormat="1" ht="56.25" customHeight="1" x14ac:dyDescent="0.2">
      <c r="A14" s="210"/>
      <c r="B14" s="235" t="s">
        <v>63</v>
      </c>
      <c r="C14" s="237" t="s">
        <v>88</v>
      </c>
      <c r="D14" s="223" t="s">
        <v>65</v>
      </c>
      <c r="E14" s="38"/>
      <c r="F14" s="35"/>
      <c r="G14" s="35"/>
      <c r="H14" s="35"/>
      <c r="I14" s="36"/>
      <c r="J14" s="14"/>
      <c r="K14" s="153" t="s">
        <v>200</v>
      </c>
      <c r="L14" s="173">
        <v>0.05</v>
      </c>
      <c r="M14" s="172"/>
      <c r="N14" s="115"/>
      <c r="O14" s="63"/>
      <c r="P14" s="62"/>
      <c r="Q14" s="64">
        <f t="shared" si="2"/>
        <v>0</v>
      </c>
      <c r="R14" s="64">
        <f t="shared" si="3"/>
        <v>0.05</v>
      </c>
      <c r="S14" s="62">
        <f t="shared" si="4"/>
        <v>0</v>
      </c>
      <c r="T14" s="62" t="b">
        <f t="shared" si="5"/>
        <v>0</v>
      </c>
      <c r="U14" s="62">
        <f t="shared" si="6"/>
        <v>0</v>
      </c>
      <c r="V14" s="65"/>
    </row>
    <row r="15" spans="1:22" s="21" customFormat="1" ht="52.5" customHeight="1" x14ac:dyDescent="0.2">
      <c r="A15" s="211"/>
      <c r="B15" s="236"/>
      <c r="C15" s="238"/>
      <c r="D15" s="224"/>
      <c r="E15" s="38"/>
      <c r="F15" s="35"/>
      <c r="G15" s="35"/>
      <c r="H15" s="35"/>
      <c r="I15" s="36"/>
      <c r="J15" s="14"/>
      <c r="K15" s="157" t="s">
        <v>201</v>
      </c>
      <c r="L15" s="173">
        <v>0.05</v>
      </c>
      <c r="M15" s="172"/>
      <c r="N15" s="115"/>
      <c r="O15" s="63"/>
      <c r="P15" s="62"/>
      <c r="Q15" s="64">
        <f t="shared" si="2"/>
        <v>0</v>
      </c>
      <c r="R15" s="64">
        <f>IF(E15&lt;&gt;"",0,L15)</f>
        <v>0.05</v>
      </c>
      <c r="S15" s="62">
        <f>IF(J15&lt;&gt;"",1,0)</f>
        <v>0</v>
      </c>
      <c r="T15" s="62" t="b">
        <f>IF(E15="",OR(F15&lt;&gt;"",G15&lt;&gt;"",H15&lt;&gt;"",I15&lt;&gt;""),0)</f>
        <v>0</v>
      </c>
      <c r="U15" s="62">
        <f>IF(E15&lt;&gt;"",IF(F15&lt;&gt;"",1,0)+IF(G15&lt;&gt;"",1,0)+IF(H15&lt;&gt;"",1,0)+IF(I15&lt;&gt;"",1,0),0)</f>
        <v>0</v>
      </c>
      <c r="V15" s="65"/>
    </row>
    <row r="16" spans="1:22" s="21" customFormat="1" ht="47.25" x14ac:dyDescent="0.2">
      <c r="A16" s="212" t="s">
        <v>87</v>
      </c>
      <c r="B16" s="76" t="s">
        <v>83</v>
      </c>
      <c r="C16" s="77" t="s">
        <v>89</v>
      </c>
      <c r="D16" s="78" t="s">
        <v>91</v>
      </c>
      <c r="E16" s="79"/>
      <c r="F16" s="80"/>
      <c r="G16" s="80"/>
      <c r="H16" s="80"/>
      <c r="I16" s="81"/>
      <c r="J16" s="14"/>
      <c r="K16" s="157" t="s">
        <v>202</v>
      </c>
      <c r="L16" s="173">
        <v>0.35</v>
      </c>
      <c r="M16" s="172"/>
      <c r="N16" s="115"/>
      <c r="O16" s="63"/>
      <c r="P16" s="62"/>
      <c r="Q16" s="64">
        <f t="shared" si="2"/>
        <v>0</v>
      </c>
      <c r="R16" s="64">
        <f>IF(E16&lt;&gt;"",0,L16)</f>
        <v>0.35</v>
      </c>
      <c r="S16" s="62">
        <f>IF(J16&lt;&gt;"",1,0)</f>
        <v>0</v>
      </c>
      <c r="T16" s="62" t="b">
        <f>IF(E16="",OR(F16&lt;&gt;"",G16&lt;&gt;"",H16&lt;&gt;"",I16&lt;&gt;""),0)</f>
        <v>0</v>
      </c>
      <c r="U16" s="62">
        <f>IF(E16&lt;&gt;"",IF(F16&lt;&gt;"",1,0)+IF(G16&lt;&gt;"",1,0)+IF(H16&lt;&gt;"",1,0)+IF(I16&lt;&gt;"",1,0),0)</f>
        <v>0</v>
      </c>
      <c r="V16" s="65"/>
    </row>
    <row r="17" spans="1:22" s="21" customFormat="1" ht="31.5" x14ac:dyDescent="0.2">
      <c r="A17" s="213"/>
      <c r="B17" s="76" t="s">
        <v>85</v>
      </c>
      <c r="C17" s="154" t="s">
        <v>90</v>
      </c>
      <c r="D17" s="78" t="s">
        <v>92</v>
      </c>
      <c r="E17" s="79"/>
      <c r="F17" s="80"/>
      <c r="G17" s="80"/>
      <c r="H17" s="80"/>
      <c r="I17" s="81"/>
      <c r="J17" s="14"/>
      <c r="K17" s="153" t="s">
        <v>203</v>
      </c>
      <c r="L17" s="173">
        <v>0.15</v>
      </c>
      <c r="M17" s="172"/>
      <c r="N17" s="115"/>
      <c r="O17" s="63"/>
      <c r="P17" s="62"/>
      <c r="Q17" s="64">
        <f t="shared" si="2"/>
        <v>0</v>
      </c>
      <c r="R17" s="64">
        <f>IF(E17&lt;&gt;"",0,L17)</f>
        <v>0.15</v>
      </c>
      <c r="S17" s="62">
        <f>IF(J17&lt;&gt;"",1,0)</f>
        <v>0</v>
      </c>
      <c r="T17" s="62" t="b">
        <f>IF(E17="",OR(F17&lt;&gt;"",G17&lt;&gt;"",H17&lt;&gt;"",I17&lt;&gt;""),0)</f>
        <v>0</v>
      </c>
      <c r="U17" s="62">
        <f>IF(E17&lt;&gt;"",IF(F17&lt;&gt;"",1,0)+IF(G17&lt;&gt;"",1,0)+IF(H17&lt;&gt;"",1,0)+IF(I17&lt;&gt;"",1,0),0)</f>
        <v>0</v>
      </c>
      <c r="V17" s="65"/>
    </row>
    <row r="18" spans="1:22" s="21" customFormat="1" ht="42" customHeight="1" thickBot="1" x14ac:dyDescent="0.25">
      <c r="A18" s="213"/>
      <c r="B18" s="103" t="s">
        <v>86</v>
      </c>
      <c r="C18" s="290" t="s">
        <v>94</v>
      </c>
      <c r="D18" s="291" t="s">
        <v>93</v>
      </c>
      <c r="E18" s="159"/>
      <c r="F18" s="160"/>
      <c r="G18" s="160"/>
      <c r="H18" s="160"/>
      <c r="I18" s="161"/>
      <c r="J18" s="283" t="str">
        <f>(IF(P18&gt;1,"◄",""))</f>
        <v/>
      </c>
      <c r="K18" s="158"/>
      <c r="L18" s="284"/>
      <c r="M18" s="285"/>
      <c r="N18" s="115"/>
      <c r="O18" s="63">
        <f t="shared" si="0"/>
        <v>0</v>
      </c>
      <c r="P18" s="62">
        <f t="shared" si="1"/>
        <v>0</v>
      </c>
      <c r="Q18" s="64" t="e">
        <f t="shared" si="2"/>
        <v>#DIV/0!</v>
      </c>
      <c r="R18" s="64">
        <f t="shared" si="3"/>
        <v>0</v>
      </c>
      <c r="S18" s="62">
        <f t="shared" si="4"/>
        <v>0</v>
      </c>
      <c r="T18" s="62" t="b">
        <f t="shared" si="5"/>
        <v>0</v>
      </c>
      <c r="U18" s="62">
        <f t="shared" si="6"/>
        <v>0</v>
      </c>
      <c r="V18" s="65"/>
    </row>
    <row r="19" spans="1:22" s="21" customFormat="1" ht="32.25" customHeight="1" thickBot="1" x14ac:dyDescent="0.25">
      <c r="A19" s="149"/>
      <c r="B19" s="150" t="s">
        <v>67</v>
      </c>
      <c r="C19" s="241" t="s">
        <v>66</v>
      </c>
      <c r="D19" s="241"/>
      <c r="E19" s="151"/>
      <c r="F19" s="151"/>
      <c r="G19" s="151"/>
      <c r="H19" s="151"/>
      <c r="I19" s="152"/>
      <c r="J19" s="14" t="str">
        <f>(IF(P19&gt;1,"◄",""))</f>
        <v/>
      </c>
      <c r="K19" s="155"/>
      <c r="L19" s="171">
        <v>0.3</v>
      </c>
      <c r="M19" s="172">
        <f>SUM(L20:L26)</f>
        <v>1.05</v>
      </c>
      <c r="N19" s="115"/>
      <c r="O19" s="66">
        <f>IF(P19=1,SUMPRODUCT(O20:O26,P20:P26)/SUMPRODUCT(L20:L26,P20:P26),0)</f>
        <v>0</v>
      </c>
      <c r="P19" s="62">
        <f>IF(SUM(P20:P26)=0,0,1)</f>
        <v>0</v>
      </c>
      <c r="Q19" s="64"/>
      <c r="R19" s="64">
        <f>SUM(R20:R26)</f>
        <v>1</v>
      </c>
      <c r="S19" s="62"/>
      <c r="T19" s="62" t="e">
        <f>OR(T20=FALSE,T26=FALSE,#REF!=FALSE,#REF!=FALSE,#REF!=FALSE,#REF!=FALSE,#REF!=FALSE,#REF!=FALSE,#REF!=FALSE,#REF!=FALSE,#REF!=FALSE)</f>
        <v>#REF!</v>
      </c>
      <c r="U19" s="62"/>
      <c r="V19" s="65"/>
    </row>
    <row r="20" spans="1:22" s="21" customFormat="1" ht="31.5" customHeight="1" x14ac:dyDescent="0.2">
      <c r="A20" s="214" t="s">
        <v>84</v>
      </c>
      <c r="B20" s="26" t="s">
        <v>68</v>
      </c>
      <c r="C20" s="281" t="s">
        <v>69</v>
      </c>
      <c r="D20" s="282" t="s">
        <v>70</v>
      </c>
      <c r="E20" s="89"/>
      <c r="F20" s="90"/>
      <c r="G20" s="90"/>
      <c r="H20" s="90"/>
      <c r="I20" s="91"/>
      <c r="J20" s="283" t="str">
        <f>(IF(P20&gt;1,"◄",""))</f>
        <v/>
      </c>
      <c r="K20" s="158" t="s">
        <v>180</v>
      </c>
      <c r="L20" s="284">
        <v>0.57999999999999996</v>
      </c>
      <c r="M20" s="285"/>
      <c r="N20" s="115"/>
      <c r="O20" s="63">
        <f>(IF(G20&lt;&gt;"",1/3,0)+IF(H20&lt;&gt;"",2/3,0)+IF(I20&lt;&gt;"",1,0))*L20*20</f>
        <v>0</v>
      </c>
      <c r="P20" s="62">
        <f>IF(E20="",IF(F20&lt;&gt;"",1,0)+IF(G20&lt;&gt;"",1,0)+IF(H20&lt;&gt;"",1,0)+IF(I20&lt;&gt;"",1,0),0)</f>
        <v>0</v>
      </c>
      <c r="Q20" s="64">
        <f t="shared" ref="Q20:Q26" si="7">IF(E20&lt;&gt;"",0,(IF(F20&lt;&gt;"",0.02,(O20/(L20*20)))))</f>
        <v>0</v>
      </c>
      <c r="R20" s="64">
        <f t="shared" ref="R20:R26" si="8">IF(E20&lt;&gt;"",0,L20)</f>
        <v>0.57999999999999996</v>
      </c>
      <c r="S20" s="62">
        <f t="shared" ref="S20:S26" si="9">IF(J20&lt;&gt;"",1,0)</f>
        <v>0</v>
      </c>
      <c r="T20" s="62" t="b">
        <f t="shared" ref="T20:T26" si="10">IF(E20="",OR(F20&lt;&gt;"",G20&lt;&gt;"",H20&lt;&gt;"",I20&lt;&gt;""),0)</f>
        <v>0</v>
      </c>
      <c r="U20" s="62">
        <f t="shared" ref="U20:U26" si="11">IF(E20&lt;&gt;"",IF(F20&lt;&gt;"",1,0)+IF(G20&lt;&gt;"",1,0)+IF(H20&lt;&gt;"",1,0)+IF(I20&lt;&gt;"",1,0),0)</f>
        <v>0</v>
      </c>
      <c r="V20" s="65"/>
    </row>
    <row r="21" spans="1:22" s="21" customFormat="1" ht="31.5" customHeight="1" x14ac:dyDescent="0.2">
      <c r="A21" s="215"/>
      <c r="B21" s="26" t="s">
        <v>71</v>
      </c>
      <c r="C21" s="286" t="s">
        <v>75</v>
      </c>
      <c r="D21" s="287" t="s">
        <v>74</v>
      </c>
      <c r="E21" s="89"/>
      <c r="F21" s="90"/>
      <c r="G21" s="90"/>
      <c r="H21" s="90"/>
      <c r="I21" s="91"/>
      <c r="J21" s="283"/>
      <c r="K21" s="158" t="s">
        <v>183</v>
      </c>
      <c r="L21" s="284">
        <v>0.25</v>
      </c>
      <c r="M21" s="285"/>
      <c r="N21" s="115"/>
      <c r="O21" s="63"/>
      <c r="P21" s="62"/>
      <c r="Q21" s="64">
        <f t="shared" si="7"/>
        <v>0</v>
      </c>
      <c r="R21" s="64">
        <f t="shared" si="8"/>
        <v>0.25</v>
      </c>
      <c r="S21" s="62">
        <f t="shared" si="9"/>
        <v>0</v>
      </c>
      <c r="T21" s="62" t="b">
        <f t="shared" si="10"/>
        <v>0</v>
      </c>
      <c r="U21" s="62">
        <f t="shared" si="11"/>
        <v>0</v>
      </c>
      <c r="V21" s="65"/>
    </row>
    <row r="22" spans="1:22" s="21" customFormat="1" ht="31.5" customHeight="1" x14ac:dyDescent="0.2">
      <c r="A22" s="216" t="s">
        <v>87</v>
      </c>
      <c r="B22" s="85" t="s">
        <v>72</v>
      </c>
      <c r="C22" s="281" t="s">
        <v>97</v>
      </c>
      <c r="D22" s="282" t="s">
        <v>96</v>
      </c>
      <c r="E22" s="89"/>
      <c r="F22" s="90"/>
      <c r="G22" s="90"/>
      <c r="H22" s="90"/>
      <c r="I22" s="91"/>
      <c r="J22" s="283"/>
      <c r="K22" s="158"/>
      <c r="L22" s="284"/>
      <c r="M22" s="285"/>
      <c r="N22" s="115"/>
      <c r="O22" s="63"/>
      <c r="P22" s="62"/>
      <c r="Q22" s="64" t="e">
        <f t="shared" si="7"/>
        <v>#DIV/0!</v>
      </c>
      <c r="R22" s="64">
        <f t="shared" si="8"/>
        <v>0</v>
      </c>
      <c r="S22" s="62">
        <f t="shared" si="9"/>
        <v>0</v>
      </c>
      <c r="T22" s="62" t="b">
        <f t="shared" si="10"/>
        <v>0</v>
      </c>
      <c r="U22" s="62">
        <f t="shared" si="11"/>
        <v>0</v>
      </c>
      <c r="V22" s="65"/>
    </row>
    <row r="23" spans="1:22" s="21" customFormat="1" ht="31.5" customHeight="1" x14ac:dyDescent="0.2">
      <c r="A23" s="212"/>
      <c r="B23" s="85" t="s">
        <v>73</v>
      </c>
      <c r="C23" s="86" t="s">
        <v>98</v>
      </c>
      <c r="D23" s="87" t="s">
        <v>99</v>
      </c>
      <c r="E23" s="79"/>
      <c r="F23" s="80"/>
      <c r="G23" s="80"/>
      <c r="H23" s="80"/>
      <c r="I23" s="81"/>
      <c r="J23" s="14"/>
      <c r="K23" s="153" t="s">
        <v>181</v>
      </c>
      <c r="L23" s="173">
        <v>0.05</v>
      </c>
      <c r="M23" s="172"/>
      <c r="N23" s="115"/>
      <c r="O23" s="63"/>
      <c r="P23" s="62"/>
      <c r="Q23" s="64">
        <f t="shared" si="7"/>
        <v>0</v>
      </c>
      <c r="R23" s="64">
        <f t="shared" si="8"/>
        <v>0.05</v>
      </c>
      <c r="S23" s="62">
        <f t="shared" si="9"/>
        <v>0</v>
      </c>
      <c r="T23" s="62" t="b">
        <f t="shared" si="10"/>
        <v>0</v>
      </c>
      <c r="U23" s="62">
        <f t="shared" si="11"/>
        <v>0</v>
      </c>
      <c r="V23" s="65"/>
    </row>
    <row r="24" spans="1:22" s="21" customFormat="1" ht="31.5" customHeight="1" x14ac:dyDescent="0.2">
      <c r="A24" s="212"/>
      <c r="B24" s="76" t="s">
        <v>83</v>
      </c>
      <c r="C24" s="77" t="s">
        <v>103</v>
      </c>
      <c r="D24" s="87" t="s">
        <v>189</v>
      </c>
      <c r="E24" s="79"/>
      <c r="F24" s="80"/>
      <c r="G24" s="80"/>
      <c r="H24" s="80"/>
      <c r="I24" s="81"/>
      <c r="J24" s="14"/>
      <c r="K24" s="153" t="s">
        <v>178</v>
      </c>
      <c r="L24" s="173">
        <v>0.05</v>
      </c>
      <c r="M24" s="172"/>
      <c r="N24" s="115"/>
      <c r="O24" s="63"/>
      <c r="P24" s="62"/>
      <c r="Q24" s="64">
        <f t="shared" si="7"/>
        <v>0</v>
      </c>
      <c r="R24" s="64"/>
      <c r="S24" s="62"/>
      <c r="T24" s="62"/>
      <c r="U24" s="62"/>
      <c r="V24" s="65"/>
    </row>
    <row r="25" spans="1:22" s="21" customFormat="1" ht="31.5" customHeight="1" x14ac:dyDescent="0.2">
      <c r="A25" s="212"/>
      <c r="B25" s="218" t="s">
        <v>95</v>
      </c>
      <c r="C25" s="233" t="s">
        <v>100</v>
      </c>
      <c r="D25" s="87" t="s">
        <v>101</v>
      </c>
      <c r="E25" s="79"/>
      <c r="F25" s="80"/>
      <c r="G25" s="80"/>
      <c r="H25" s="80"/>
      <c r="I25" s="81"/>
      <c r="J25" s="14"/>
      <c r="K25" s="153" t="s">
        <v>204</v>
      </c>
      <c r="L25" s="173">
        <v>0.1</v>
      </c>
      <c r="M25" s="172"/>
      <c r="N25" s="115"/>
      <c r="O25" s="63"/>
      <c r="P25" s="62"/>
      <c r="Q25" s="64">
        <f t="shared" si="7"/>
        <v>0</v>
      </c>
      <c r="R25" s="64">
        <f>IF(E25&lt;&gt;"",0,L25)</f>
        <v>0.1</v>
      </c>
      <c r="S25" s="62">
        <f>IF(J25&lt;&gt;"",1,0)</f>
        <v>0</v>
      </c>
      <c r="T25" s="62" t="b">
        <f>IF(E25="",OR(F25&lt;&gt;"",G25&lt;&gt;"",H25&lt;&gt;"",I25&lt;&gt;""),0)</f>
        <v>0</v>
      </c>
      <c r="U25" s="62">
        <f>IF(E25&lt;&gt;"",IF(F25&lt;&gt;"",1,0)+IF(G25&lt;&gt;"",1,0)+IF(H25&lt;&gt;"",1,0)+IF(I25&lt;&gt;"",1,0),0)</f>
        <v>0</v>
      </c>
      <c r="V25" s="65"/>
    </row>
    <row r="26" spans="1:22" s="21" customFormat="1" ht="21" thickBot="1" x14ac:dyDescent="0.25">
      <c r="A26" s="217"/>
      <c r="B26" s="232"/>
      <c r="C26" s="234"/>
      <c r="D26" s="88" t="s">
        <v>102</v>
      </c>
      <c r="E26" s="82"/>
      <c r="F26" s="83"/>
      <c r="G26" s="83"/>
      <c r="H26" s="83"/>
      <c r="I26" s="84"/>
      <c r="J26" s="14" t="str">
        <f t="shared" ref="J26:J38" si="12">(IF(P26&gt;1,"◄",""))</f>
        <v/>
      </c>
      <c r="K26" s="153" t="s">
        <v>204</v>
      </c>
      <c r="L26" s="173">
        <v>0.02</v>
      </c>
      <c r="M26" s="172"/>
      <c r="N26" s="115"/>
      <c r="O26" s="63">
        <f>(IF(G26&lt;&gt;"",1/3,0)+IF(H26&lt;&gt;"",2/3,0)+IF(I26&lt;&gt;"",1,0))*L26*20</f>
        <v>0</v>
      </c>
      <c r="P26" s="62">
        <f>IF(E26="",IF(F26&lt;&gt;"",1,0)+IF(G26&lt;&gt;"",1,0)+IF(H26&lt;&gt;"",1,0)+IF(I26&lt;&gt;"",1,0),0)</f>
        <v>0</v>
      </c>
      <c r="Q26" s="64">
        <f t="shared" si="7"/>
        <v>0</v>
      </c>
      <c r="R26" s="64">
        <f t="shared" si="8"/>
        <v>0.02</v>
      </c>
      <c r="S26" s="62">
        <f t="shared" si="9"/>
        <v>0</v>
      </c>
      <c r="T26" s="62" t="b">
        <f t="shared" si="10"/>
        <v>0</v>
      </c>
      <c r="U26" s="62">
        <f t="shared" si="11"/>
        <v>0</v>
      </c>
      <c r="V26" s="65"/>
    </row>
    <row r="27" spans="1:22" ht="25.5" customHeight="1" thickBot="1" x14ac:dyDescent="0.25">
      <c r="A27" s="98"/>
      <c r="B27" s="40" t="s">
        <v>76</v>
      </c>
      <c r="C27" s="229" t="s">
        <v>77</v>
      </c>
      <c r="D27" s="230"/>
      <c r="E27" s="41"/>
      <c r="F27" s="41"/>
      <c r="G27" s="41"/>
      <c r="H27" s="41"/>
      <c r="I27" s="42"/>
      <c r="J27" s="14" t="str">
        <f t="shared" si="12"/>
        <v/>
      </c>
      <c r="K27" s="153"/>
      <c r="L27" s="171">
        <v>0.1</v>
      </c>
      <c r="M27" s="172">
        <f>SUM(L28:L37)</f>
        <v>1</v>
      </c>
      <c r="N27" s="115"/>
      <c r="O27" s="66">
        <f>IF(P27=1,SUMPRODUCT(O28:O37,P28:P37)/SUMPRODUCT(L28:L37,P28:P37),0)</f>
        <v>0</v>
      </c>
      <c r="P27" s="62">
        <f>IF(SUM(P28:P37)=0,0,1)</f>
        <v>0</v>
      </c>
      <c r="Q27" s="64"/>
      <c r="R27" s="64">
        <f>SUM(R28:R37)</f>
        <v>1</v>
      </c>
      <c r="S27" s="62"/>
      <c r="T27" s="62" t="e">
        <f>OR(T28=FALSE,T29=FALSE,T30=FALSE,T31=FALSE,T32=FALSE,T33=FALSE,T34=FALSE,T35=FALSE,T36=FALSE,T37=FALSE,#REF!=FALSE,T56=FALSE)</f>
        <v>#REF!</v>
      </c>
      <c r="U27" s="62"/>
      <c r="V27" s="65"/>
    </row>
    <row r="28" spans="1:22" ht="31.5" x14ac:dyDescent="0.2">
      <c r="A28" s="225" t="s">
        <v>84</v>
      </c>
      <c r="B28" s="70" t="s">
        <v>78</v>
      </c>
      <c r="C28" s="72" t="s">
        <v>79</v>
      </c>
      <c r="D28" s="43" t="s">
        <v>80</v>
      </c>
      <c r="E28" s="32"/>
      <c r="F28" s="33"/>
      <c r="G28" s="33"/>
      <c r="H28" s="33"/>
      <c r="I28" s="34"/>
      <c r="J28" s="14" t="str">
        <f t="shared" si="12"/>
        <v/>
      </c>
      <c r="K28" s="153" t="s">
        <v>180</v>
      </c>
      <c r="L28" s="173"/>
      <c r="M28" s="172"/>
      <c r="N28" s="115"/>
      <c r="O28" s="63">
        <f t="shared" ref="O28:O37" si="13">(IF(G28&lt;&gt;"",1/3,0)+IF(H28&lt;&gt;"",2/3,0)+IF(I28&lt;&gt;"",1,0))*L28*20</f>
        <v>0</v>
      </c>
      <c r="P28" s="62">
        <f t="shared" ref="P28:P37" si="14">IF(E28="",IF(F28&lt;&gt;"",1,0)+IF(G28&lt;&gt;"",1,0)+IF(H28&lt;&gt;"",1,0)+IF(I28&lt;&gt;"",1,0),0)</f>
        <v>0</v>
      </c>
      <c r="Q28" s="64" t="e">
        <f t="shared" ref="Q28:Q56" si="15">IF(E28&lt;&gt;"",0,(IF(F28&lt;&gt;"",0.02,(O28/(L28*20)))))</f>
        <v>#DIV/0!</v>
      </c>
      <c r="R28" s="64">
        <f t="shared" ref="R28:R37" si="16">IF(E28&lt;&gt;"",0,L28)</f>
        <v>0</v>
      </c>
      <c r="S28" s="62">
        <f t="shared" ref="S28:S37" si="17">IF(J28&lt;&gt;"",1,0)</f>
        <v>0</v>
      </c>
      <c r="T28" s="62" t="b">
        <f t="shared" ref="T28:T37" si="18">IF(E28="",OR(F28&lt;&gt;"",G28&lt;&gt;"",H28&lt;&gt;"",I28&lt;&gt;""),0)</f>
        <v>0</v>
      </c>
      <c r="U28" s="62">
        <f t="shared" ref="U28:U37" si="19">IF(E28&lt;&gt;"",IF(F28&lt;&gt;"",1,0)+IF(G28&lt;&gt;"",1,0)+IF(H28&lt;&gt;"",1,0)+IF(I28&lt;&gt;"",1,0),0)</f>
        <v>0</v>
      </c>
      <c r="V28" s="65"/>
    </row>
    <row r="29" spans="1:22" ht="52.5" customHeight="1" x14ac:dyDescent="0.2">
      <c r="A29" s="215"/>
      <c r="B29" s="26" t="s">
        <v>81</v>
      </c>
      <c r="C29" s="71" t="s">
        <v>193</v>
      </c>
      <c r="D29" s="25" t="s">
        <v>82</v>
      </c>
      <c r="E29" s="32"/>
      <c r="F29" s="33"/>
      <c r="G29" s="33"/>
      <c r="H29" s="33"/>
      <c r="I29" s="34"/>
      <c r="J29" s="14" t="str">
        <f t="shared" si="12"/>
        <v/>
      </c>
      <c r="K29" s="153" t="s">
        <v>187</v>
      </c>
      <c r="L29" s="173">
        <v>0.3</v>
      </c>
      <c r="M29" s="172"/>
      <c r="N29" s="115"/>
      <c r="O29" s="63">
        <f t="shared" si="13"/>
        <v>0</v>
      </c>
      <c r="P29" s="62">
        <f t="shared" si="14"/>
        <v>0</v>
      </c>
      <c r="Q29" s="64">
        <f t="shared" si="15"/>
        <v>0</v>
      </c>
      <c r="R29" s="64">
        <f t="shared" si="16"/>
        <v>0.3</v>
      </c>
      <c r="S29" s="62">
        <f t="shared" si="17"/>
        <v>0</v>
      </c>
      <c r="T29" s="62" t="b">
        <f t="shared" si="18"/>
        <v>0</v>
      </c>
      <c r="U29" s="62">
        <f t="shared" si="19"/>
        <v>0</v>
      </c>
      <c r="V29" s="65"/>
    </row>
    <row r="30" spans="1:22" ht="33" customHeight="1" x14ac:dyDescent="0.2">
      <c r="A30" s="215"/>
      <c r="B30" s="68" t="s">
        <v>86</v>
      </c>
      <c r="C30" s="71" t="s">
        <v>104</v>
      </c>
      <c r="D30" s="25" t="s">
        <v>188</v>
      </c>
      <c r="E30" s="93"/>
      <c r="F30" s="94"/>
      <c r="G30" s="94"/>
      <c r="H30" s="94"/>
      <c r="I30" s="95"/>
      <c r="J30" s="14" t="str">
        <f t="shared" si="12"/>
        <v/>
      </c>
      <c r="K30" s="158"/>
      <c r="L30" s="173"/>
      <c r="M30" s="172"/>
      <c r="N30" s="115"/>
      <c r="O30" s="63">
        <f t="shared" si="13"/>
        <v>0</v>
      </c>
      <c r="P30" s="62">
        <f t="shared" si="14"/>
        <v>0</v>
      </c>
      <c r="Q30" s="64" t="e">
        <f t="shared" si="15"/>
        <v>#DIV/0!</v>
      </c>
      <c r="R30" s="64">
        <f t="shared" si="16"/>
        <v>0</v>
      </c>
      <c r="S30" s="62">
        <f t="shared" si="17"/>
        <v>0</v>
      </c>
      <c r="T30" s="62" t="b">
        <f t="shared" si="18"/>
        <v>0</v>
      </c>
      <c r="U30" s="62">
        <f t="shared" si="19"/>
        <v>0</v>
      </c>
      <c r="V30" s="65"/>
    </row>
    <row r="31" spans="1:22" ht="42.75" customHeight="1" x14ac:dyDescent="0.2">
      <c r="A31" s="215"/>
      <c r="B31" s="26" t="s">
        <v>105</v>
      </c>
      <c r="C31" s="96" t="s">
        <v>106</v>
      </c>
      <c r="D31" s="25" t="s">
        <v>107</v>
      </c>
      <c r="E31" s="32"/>
      <c r="F31" s="33"/>
      <c r="G31" s="33"/>
      <c r="H31" s="33"/>
      <c r="I31" s="34"/>
      <c r="J31" s="14" t="str">
        <f t="shared" si="12"/>
        <v/>
      </c>
      <c r="K31" s="153" t="s">
        <v>191</v>
      </c>
      <c r="L31" s="173">
        <v>0.2</v>
      </c>
      <c r="M31" s="172"/>
      <c r="N31" s="115"/>
      <c r="O31" s="63">
        <f t="shared" si="13"/>
        <v>0</v>
      </c>
      <c r="P31" s="62">
        <f t="shared" si="14"/>
        <v>0</v>
      </c>
      <c r="Q31" s="64">
        <f t="shared" si="15"/>
        <v>0</v>
      </c>
      <c r="R31" s="64">
        <f t="shared" si="16"/>
        <v>0.2</v>
      </c>
      <c r="S31" s="62">
        <f t="shared" si="17"/>
        <v>0</v>
      </c>
      <c r="T31" s="62" t="b">
        <f t="shared" si="18"/>
        <v>0</v>
      </c>
      <c r="U31" s="62">
        <f t="shared" si="19"/>
        <v>0</v>
      </c>
      <c r="V31" s="65"/>
    </row>
    <row r="32" spans="1:22" ht="31.5" x14ac:dyDescent="0.2">
      <c r="A32" s="215"/>
      <c r="B32" s="26" t="s">
        <v>108</v>
      </c>
      <c r="C32" s="75" t="s">
        <v>114</v>
      </c>
      <c r="D32" s="25" t="s">
        <v>115</v>
      </c>
      <c r="E32" s="93"/>
      <c r="F32" s="94"/>
      <c r="G32" s="94"/>
      <c r="H32" s="94"/>
      <c r="I32" s="95"/>
      <c r="J32" s="14" t="str">
        <f t="shared" si="12"/>
        <v/>
      </c>
      <c r="K32" s="158"/>
      <c r="L32" s="173"/>
      <c r="M32" s="172"/>
      <c r="N32" s="115"/>
      <c r="O32" s="63">
        <f t="shared" si="13"/>
        <v>0</v>
      </c>
      <c r="P32" s="62">
        <f t="shared" si="14"/>
        <v>0</v>
      </c>
      <c r="Q32" s="64" t="e">
        <f t="shared" si="15"/>
        <v>#DIV/0!</v>
      </c>
      <c r="R32" s="64">
        <f t="shared" si="16"/>
        <v>0</v>
      </c>
      <c r="S32" s="62">
        <f t="shared" si="17"/>
        <v>0</v>
      </c>
      <c r="T32" s="62" t="b">
        <f t="shared" si="18"/>
        <v>0</v>
      </c>
      <c r="U32" s="62">
        <f t="shared" si="19"/>
        <v>0</v>
      </c>
      <c r="V32" s="65"/>
    </row>
    <row r="33" spans="1:22" ht="20.25" x14ac:dyDescent="0.2">
      <c r="A33" s="215"/>
      <c r="B33" s="26" t="s">
        <v>109</v>
      </c>
      <c r="C33" s="71" t="s">
        <v>98</v>
      </c>
      <c r="D33" s="25" t="s">
        <v>99</v>
      </c>
      <c r="E33" s="93"/>
      <c r="F33" s="94"/>
      <c r="G33" s="94"/>
      <c r="H33" s="94"/>
      <c r="I33" s="95"/>
      <c r="J33" s="14" t="str">
        <f t="shared" si="12"/>
        <v/>
      </c>
      <c r="K33" s="158"/>
      <c r="L33" s="173"/>
      <c r="M33" s="172"/>
      <c r="N33" s="115"/>
      <c r="O33" s="63">
        <f t="shared" si="13"/>
        <v>0</v>
      </c>
      <c r="P33" s="62">
        <f t="shared" si="14"/>
        <v>0</v>
      </c>
      <c r="Q33" s="64" t="e">
        <f>IF(E33&lt;&gt;"",0,(IF(F33&lt;&gt;"",0.02,(O33/(L33*20)))))</f>
        <v>#DIV/0!</v>
      </c>
      <c r="R33" s="64">
        <f>IF(E33&lt;&gt;"",0,L33)</f>
        <v>0</v>
      </c>
      <c r="S33" s="62">
        <f>IF(J33&lt;&gt;"",1,0)</f>
        <v>0</v>
      </c>
      <c r="T33" s="62" t="b">
        <f>IF(E33="",OR(F33&lt;&gt;"",G33&lt;&gt;"",H33&lt;&gt;"",I33&lt;&gt;""),0)</f>
        <v>0</v>
      </c>
      <c r="U33" s="62">
        <f>IF(E33&lt;&gt;"",IF(F33&lt;&gt;"",1,0)+IF(G33&lt;&gt;"",1,0)+IF(H33&lt;&gt;"",1,0)+IF(I33&lt;&gt;"",1,0),0)</f>
        <v>0</v>
      </c>
      <c r="V33" s="65"/>
    </row>
    <row r="34" spans="1:22" ht="31.5" x14ac:dyDescent="0.2">
      <c r="A34" s="215"/>
      <c r="B34" s="26" t="s">
        <v>110</v>
      </c>
      <c r="C34" s="71" t="s">
        <v>117</v>
      </c>
      <c r="D34" s="25" t="s">
        <v>116</v>
      </c>
      <c r="E34" s="32"/>
      <c r="F34" s="33"/>
      <c r="G34" s="33"/>
      <c r="H34" s="33"/>
      <c r="I34" s="34"/>
      <c r="J34" s="14" t="str">
        <f t="shared" si="12"/>
        <v/>
      </c>
      <c r="K34" s="153" t="s">
        <v>192</v>
      </c>
      <c r="L34" s="173">
        <v>0.5</v>
      </c>
      <c r="M34" s="172"/>
      <c r="N34" s="115"/>
      <c r="O34" s="63">
        <f t="shared" si="13"/>
        <v>0</v>
      </c>
      <c r="P34" s="62">
        <f t="shared" si="14"/>
        <v>0</v>
      </c>
      <c r="Q34" s="64">
        <f>IF(E34&lt;&gt;"",0,(IF(F34&lt;&gt;"",0.02,(O34/(L34*20)))))</f>
        <v>0</v>
      </c>
      <c r="R34" s="64">
        <f>IF(E34&lt;&gt;"",0,L34)</f>
        <v>0.5</v>
      </c>
      <c r="S34" s="62">
        <f>IF(J34&lt;&gt;"",1,0)</f>
        <v>0</v>
      </c>
      <c r="T34" s="62" t="b">
        <f>IF(E34="",OR(F34&lt;&gt;"",G34&lt;&gt;"",H34&lt;&gt;"",I34&lt;&gt;""),0)</f>
        <v>0</v>
      </c>
      <c r="U34" s="62">
        <f>IF(E34&lt;&gt;"",IF(F34&lt;&gt;"",1,0)+IF(G34&lt;&gt;"",1,0)+IF(H34&lt;&gt;"",1,0)+IF(I34&lt;&gt;"",1,0),0)</f>
        <v>0</v>
      </c>
      <c r="V34" s="65"/>
    </row>
    <row r="35" spans="1:22" ht="31.5" x14ac:dyDescent="0.2">
      <c r="A35" s="215"/>
      <c r="B35" s="26" t="s">
        <v>111</v>
      </c>
      <c r="C35" s="71" t="s">
        <v>118</v>
      </c>
      <c r="D35" s="25" t="s">
        <v>119</v>
      </c>
      <c r="E35" s="93"/>
      <c r="F35" s="94"/>
      <c r="G35" s="94"/>
      <c r="H35" s="94"/>
      <c r="I35" s="95"/>
      <c r="J35" s="14" t="str">
        <f t="shared" si="12"/>
        <v/>
      </c>
      <c r="K35" s="158"/>
      <c r="L35" s="173"/>
      <c r="M35" s="172"/>
      <c r="N35" s="115"/>
      <c r="O35" s="63">
        <f t="shared" si="13"/>
        <v>0</v>
      </c>
      <c r="P35" s="62">
        <f t="shared" si="14"/>
        <v>0</v>
      </c>
      <c r="Q35" s="64" t="e">
        <f>IF(E35&lt;&gt;"",0,(IF(F35&lt;&gt;"",0.02,(O35/(L35*20)))))</f>
        <v>#DIV/0!</v>
      </c>
      <c r="R35" s="64">
        <f>IF(E35&lt;&gt;"",0,L35)</f>
        <v>0</v>
      </c>
      <c r="S35" s="62">
        <f>IF(J35&lt;&gt;"",1,0)</f>
        <v>0</v>
      </c>
      <c r="T35" s="62" t="b">
        <f>IF(E35="",OR(F35&lt;&gt;"",G35&lt;&gt;"",H35&lt;&gt;"",I35&lt;&gt;""),0)</f>
        <v>0</v>
      </c>
      <c r="U35" s="62">
        <f>IF(E35&lt;&gt;"",IF(F35&lt;&gt;"",1,0)+IF(G35&lt;&gt;"",1,0)+IF(H35&lt;&gt;"",1,0)+IF(I35&lt;&gt;"",1,0),0)</f>
        <v>0</v>
      </c>
      <c r="V35" s="65"/>
    </row>
    <row r="36" spans="1:22" ht="31.5" x14ac:dyDescent="0.2">
      <c r="A36" s="215"/>
      <c r="B36" s="26" t="s">
        <v>112</v>
      </c>
      <c r="C36" s="96" t="s">
        <v>120</v>
      </c>
      <c r="D36" s="25" t="s">
        <v>121</v>
      </c>
      <c r="E36" s="93"/>
      <c r="F36" s="94"/>
      <c r="G36" s="94"/>
      <c r="H36" s="94"/>
      <c r="I36" s="95"/>
      <c r="J36" s="14" t="str">
        <f t="shared" si="12"/>
        <v/>
      </c>
      <c r="K36" s="158"/>
      <c r="L36" s="173"/>
      <c r="M36" s="172"/>
      <c r="N36" s="115"/>
      <c r="O36" s="63">
        <f t="shared" si="13"/>
        <v>0</v>
      </c>
      <c r="P36" s="62">
        <f t="shared" si="14"/>
        <v>0</v>
      </c>
      <c r="Q36" s="64" t="e">
        <f>IF(E36&lt;&gt;"",0,(IF(F36&lt;&gt;"",0.02,(O36/(L36*20)))))</f>
        <v>#DIV/0!</v>
      </c>
      <c r="R36" s="64">
        <f>IF(E36&lt;&gt;"",0,L36)</f>
        <v>0</v>
      </c>
      <c r="S36" s="62">
        <f>IF(J36&lt;&gt;"",1,0)</f>
        <v>0</v>
      </c>
      <c r="T36" s="62" t="b">
        <f>IF(E36="",OR(F36&lt;&gt;"",G36&lt;&gt;"",H36&lt;&gt;"",I36&lt;&gt;""),0)</f>
        <v>0</v>
      </c>
      <c r="U36" s="62">
        <f>IF(E36&lt;&gt;"",IF(F36&lt;&gt;"",1,0)+IF(G36&lt;&gt;"",1,0)+IF(H36&lt;&gt;"",1,0)+IF(I36&lt;&gt;"",1,0),0)</f>
        <v>0</v>
      </c>
      <c r="V36" s="65"/>
    </row>
    <row r="37" spans="1:22" ht="38.25" customHeight="1" thickBot="1" x14ac:dyDescent="0.25">
      <c r="A37" s="226"/>
      <c r="B37" s="26" t="s">
        <v>113</v>
      </c>
      <c r="C37" s="96" t="s">
        <v>122</v>
      </c>
      <c r="D37" s="25" t="s">
        <v>123</v>
      </c>
      <c r="E37" s="93"/>
      <c r="F37" s="94"/>
      <c r="G37" s="94"/>
      <c r="H37" s="94"/>
      <c r="I37" s="95"/>
      <c r="J37" s="14" t="str">
        <f t="shared" si="12"/>
        <v/>
      </c>
      <c r="K37" s="158"/>
      <c r="L37" s="173"/>
      <c r="M37" s="172"/>
      <c r="N37" s="115"/>
      <c r="O37" s="63">
        <f t="shared" si="13"/>
        <v>0</v>
      </c>
      <c r="P37" s="62">
        <f t="shared" si="14"/>
        <v>0</v>
      </c>
      <c r="Q37" s="64" t="e">
        <f t="shared" si="15"/>
        <v>#DIV/0!</v>
      </c>
      <c r="R37" s="64">
        <f t="shared" si="16"/>
        <v>0</v>
      </c>
      <c r="S37" s="62">
        <f t="shared" si="17"/>
        <v>0</v>
      </c>
      <c r="T37" s="62" t="b">
        <f t="shared" si="18"/>
        <v>0</v>
      </c>
      <c r="U37" s="62">
        <f t="shared" si="19"/>
        <v>0</v>
      </c>
      <c r="V37" s="65"/>
    </row>
    <row r="38" spans="1:22" ht="21" thickBot="1" x14ac:dyDescent="0.25">
      <c r="A38" s="99"/>
      <c r="B38" s="97" t="s">
        <v>42</v>
      </c>
      <c r="C38" s="227" t="s">
        <v>124</v>
      </c>
      <c r="D38" s="228"/>
      <c r="E38" s="41"/>
      <c r="F38" s="41"/>
      <c r="G38" s="41"/>
      <c r="H38" s="41"/>
      <c r="I38" s="42"/>
      <c r="J38" s="14" t="str">
        <f t="shared" si="12"/>
        <v/>
      </c>
      <c r="K38" s="155"/>
      <c r="L38" s="171">
        <v>0.05</v>
      </c>
      <c r="M38" s="172">
        <f>SUM(L39:L44)</f>
        <v>1</v>
      </c>
      <c r="N38" s="115"/>
      <c r="O38" s="66">
        <f>IF(P38=1,SUMPRODUCT(O39:O44,P39:P44)/SUMPRODUCT(L39:L44,P39:P44),0)</f>
        <v>0</v>
      </c>
      <c r="P38" s="62">
        <f>IF(SUM(P39:P48)=0,0,1)</f>
        <v>0</v>
      </c>
      <c r="Q38" s="64">
        <f t="shared" si="15"/>
        <v>0</v>
      </c>
      <c r="R38" s="64">
        <f>SUM(R39:R44)</f>
        <v>1</v>
      </c>
      <c r="S38" s="62"/>
      <c r="T38" s="62" t="e">
        <f>OR(T39=FALSE,T40=FALSE,T41=FALSE,T47=FALSE,#REF!=FALSE,T49=FALSE,T50=FALSE,T51=FALSE,T52=FALSE,T53=FALSE,T66=FALSE,T67=FALSE)</f>
        <v>#REF!</v>
      </c>
      <c r="U38" s="62"/>
      <c r="V38" s="65"/>
    </row>
    <row r="39" spans="1:22" ht="57" customHeight="1" x14ac:dyDescent="0.2">
      <c r="A39" s="101" t="s">
        <v>84</v>
      </c>
      <c r="B39" s="70" t="s">
        <v>125</v>
      </c>
      <c r="C39" s="147" t="s">
        <v>131</v>
      </c>
      <c r="D39" s="148" t="s">
        <v>132</v>
      </c>
      <c r="E39" s="32"/>
      <c r="F39" s="33"/>
      <c r="G39" s="33"/>
      <c r="H39" s="33"/>
      <c r="I39" s="34"/>
      <c r="J39" s="14"/>
      <c r="K39" s="153" t="s">
        <v>194</v>
      </c>
      <c r="L39" s="173">
        <v>0.4</v>
      </c>
      <c r="M39" s="172"/>
      <c r="N39" s="115"/>
      <c r="O39" s="63">
        <f t="shared" ref="O39:O44" si="20">(IF(G39&lt;&gt;"",1/3,0)+IF(H39&lt;&gt;"",2/3,0)+IF(I39&lt;&gt;"",1,0))*L39*20</f>
        <v>0</v>
      </c>
      <c r="P39" s="62">
        <f t="shared" ref="P39:P44" si="21">IF(E39="",IF(F39&lt;&gt;"",1,0)+IF(G39&lt;&gt;"",1,0)+IF(H39&lt;&gt;"",1,0)+IF(I39&lt;&gt;"",1,0),0)</f>
        <v>0</v>
      </c>
      <c r="Q39" s="64">
        <f t="shared" si="15"/>
        <v>0</v>
      </c>
      <c r="R39" s="64">
        <f t="shared" ref="R39:R44" si="22">IF(E39&lt;&gt;"",0,L39)</f>
        <v>0.4</v>
      </c>
      <c r="S39" s="62">
        <f t="shared" ref="S39:S44" si="23">IF(J39&lt;&gt;"",1,0)</f>
        <v>0</v>
      </c>
      <c r="T39" s="62" t="b">
        <f t="shared" ref="T39:T44" si="24">IF(E39="",OR(F39&lt;&gt;"",G39&lt;&gt;"",H39&lt;&gt;"",I39&lt;&gt;""),0)</f>
        <v>0</v>
      </c>
      <c r="U39" s="62">
        <f t="shared" ref="U39:U44" si="25">IF(E39&lt;&gt;"",IF(F39&lt;&gt;"",1,0)+IF(G39&lt;&gt;"",1,0)+IF(H39&lt;&gt;"",1,0)+IF(I39&lt;&gt;"",1,0),0)</f>
        <v>0</v>
      </c>
      <c r="V39" s="65"/>
    </row>
    <row r="40" spans="1:22" ht="31.5" x14ac:dyDescent="0.2">
      <c r="A40" s="216" t="s">
        <v>87</v>
      </c>
      <c r="B40" s="76" t="s">
        <v>126</v>
      </c>
      <c r="C40" s="92" t="s">
        <v>133</v>
      </c>
      <c r="D40" s="102" t="s">
        <v>134</v>
      </c>
      <c r="E40" s="82"/>
      <c r="F40" s="83"/>
      <c r="G40" s="83"/>
      <c r="H40" s="83"/>
      <c r="I40" s="84"/>
      <c r="J40" s="14"/>
      <c r="K40" s="153" t="s">
        <v>195</v>
      </c>
      <c r="L40" s="173">
        <v>0.2</v>
      </c>
      <c r="M40" s="172"/>
      <c r="N40" s="115"/>
      <c r="O40" s="63">
        <f t="shared" si="20"/>
        <v>0</v>
      </c>
      <c r="P40" s="62">
        <f t="shared" si="21"/>
        <v>0</v>
      </c>
      <c r="Q40" s="64">
        <f t="shared" si="15"/>
        <v>0</v>
      </c>
      <c r="R40" s="64">
        <f t="shared" si="22"/>
        <v>0.2</v>
      </c>
      <c r="S40" s="62">
        <f t="shared" si="23"/>
        <v>0</v>
      </c>
      <c r="T40" s="62" t="b">
        <f t="shared" si="24"/>
        <v>0</v>
      </c>
      <c r="U40" s="62">
        <f t="shared" si="25"/>
        <v>0</v>
      </c>
      <c r="V40" s="65"/>
    </row>
    <row r="41" spans="1:22" ht="20.25" x14ac:dyDescent="0.2">
      <c r="A41" s="212"/>
      <c r="B41" s="76" t="s">
        <v>127</v>
      </c>
      <c r="C41" s="92" t="s">
        <v>135</v>
      </c>
      <c r="D41" s="102" t="s">
        <v>136</v>
      </c>
      <c r="E41" s="93"/>
      <c r="F41" s="94"/>
      <c r="G41" s="94"/>
      <c r="H41" s="94"/>
      <c r="I41" s="95"/>
      <c r="J41" s="14"/>
      <c r="K41" s="166"/>
      <c r="L41" s="173"/>
      <c r="M41" s="172"/>
      <c r="N41" s="115"/>
      <c r="O41" s="63">
        <f t="shared" si="20"/>
        <v>0</v>
      </c>
      <c r="P41" s="62">
        <f t="shared" si="21"/>
        <v>0</v>
      </c>
      <c r="Q41" s="64" t="e">
        <f t="shared" si="15"/>
        <v>#DIV/0!</v>
      </c>
      <c r="R41" s="64">
        <f t="shared" si="22"/>
        <v>0</v>
      </c>
      <c r="S41" s="62">
        <f t="shared" si="23"/>
        <v>0</v>
      </c>
      <c r="T41" s="62" t="b">
        <f t="shared" si="24"/>
        <v>0</v>
      </c>
      <c r="U41" s="62">
        <f t="shared" si="25"/>
        <v>0</v>
      </c>
      <c r="V41" s="65"/>
    </row>
    <row r="42" spans="1:22" ht="20.25" x14ac:dyDescent="0.2">
      <c r="A42" s="212"/>
      <c r="B42" s="76" t="s">
        <v>128</v>
      </c>
      <c r="C42" s="92" t="s">
        <v>137</v>
      </c>
      <c r="D42" s="102" t="s">
        <v>138</v>
      </c>
      <c r="E42" s="82"/>
      <c r="F42" s="83"/>
      <c r="G42" s="83"/>
      <c r="H42" s="83"/>
      <c r="I42" s="84"/>
      <c r="J42" s="14"/>
      <c r="K42" s="153" t="s">
        <v>205</v>
      </c>
      <c r="L42" s="173">
        <v>0.2</v>
      </c>
      <c r="M42" s="172"/>
      <c r="N42" s="115"/>
      <c r="O42" s="63">
        <f t="shared" si="20"/>
        <v>0</v>
      </c>
      <c r="P42" s="62">
        <f t="shared" si="21"/>
        <v>0</v>
      </c>
      <c r="Q42" s="64">
        <f t="shared" si="15"/>
        <v>0</v>
      </c>
      <c r="R42" s="64">
        <f t="shared" si="22"/>
        <v>0.2</v>
      </c>
      <c r="S42" s="62">
        <f t="shared" si="23"/>
        <v>0</v>
      </c>
      <c r="T42" s="62" t="b">
        <f t="shared" si="24"/>
        <v>0</v>
      </c>
      <c r="U42" s="62">
        <f t="shared" si="25"/>
        <v>0</v>
      </c>
      <c r="V42" s="65"/>
    </row>
    <row r="43" spans="1:22" ht="20.25" x14ac:dyDescent="0.2">
      <c r="A43" s="212"/>
      <c r="B43" s="76" t="s">
        <v>129</v>
      </c>
      <c r="C43" s="92" t="s">
        <v>139</v>
      </c>
      <c r="D43" s="102" t="s">
        <v>140</v>
      </c>
      <c r="E43" s="82"/>
      <c r="F43" s="83"/>
      <c r="G43" s="83"/>
      <c r="H43" s="83"/>
      <c r="I43" s="84"/>
      <c r="J43" s="14"/>
      <c r="K43" s="153" t="s">
        <v>206</v>
      </c>
      <c r="L43" s="173">
        <v>0.2</v>
      </c>
      <c r="M43" s="172"/>
      <c r="N43" s="115"/>
      <c r="O43" s="63">
        <f t="shared" si="20"/>
        <v>0</v>
      </c>
      <c r="P43" s="62">
        <f t="shared" si="21"/>
        <v>0</v>
      </c>
      <c r="Q43" s="64">
        <f t="shared" si="15"/>
        <v>0</v>
      </c>
      <c r="R43" s="64">
        <f t="shared" si="22"/>
        <v>0.2</v>
      </c>
      <c r="S43" s="62">
        <f t="shared" si="23"/>
        <v>0</v>
      </c>
      <c r="T43" s="62" t="b">
        <f t="shared" si="24"/>
        <v>0</v>
      </c>
      <c r="U43" s="62">
        <f t="shared" si="25"/>
        <v>0</v>
      </c>
      <c r="V43" s="65"/>
    </row>
    <row r="44" spans="1:22" ht="21" thickBot="1" x14ac:dyDescent="0.25">
      <c r="A44" s="217"/>
      <c r="B44" s="103" t="s">
        <v>130</v>
      </c>
      <c r="C44" s="92" t="s">
        <v>141</v>
      </c>
      <c r="D44" s="102" t="s">
        <v>142</v>
      </c>
      <c r="E44" s="93"/>
      <c r="F44" s="94"/>
      <c r="G44" s="94"/>
      <c r="H44" s="94"/>
      <c r="I44" s="95"/>
      <c r="J44" s="14"/>
      <c r="K44" s="158"/>
      <c r="L44" s="173"/>
      <c r="M44" s="172"/>
      <c r="N44" s="115"/>
      <c r="O44" s="63">
        <f t="shared" si="20"/>
        <v>0</v>
      </c>
      <c r="P44" s="62">
        <f t="shared" si="21"/>
        <v>0</v>
      </c>
      <c r="Q44" s="64" t="e">
        <f t="shared" si="15"/>
        <v>#DIV/0!</v>
      </c>
      <c r="R44" s="64">
        <f t="shared" si="22"/>
        <v>0</v>
      </c>
      <c r="S44" s="62">
        <f t="shared" si="23"/>
        <v>0</v>
      </c>
      <c r="T44" s="62" t="b">
        <f t="shared" si="24"/>
        <v>0</v>
      </c>
      <c r="U44" s="62">
        <f t="shared" si="25"/>
        <v>0</v>
      </c>
      <c r="V44" s="65"/>
    </row>
    <row r="45" spans="1:22" ht="25.5" customHeight="1" x14ac:dyDescent="0.2">
      <c r="A45" s="100"/>
      <c r="B45" s="40" t="s">
        <v>43</v>
      </c>
      <c r="C45" s="229" t="s">
        <v>143</v>
      </c>
      <c r="D45" s="230"/>
      <c r="E45" s="41"/>
      <c r="F45" s="41"/>
      <c r="G45" s="41"/>
      <c r="H45" s="41"/>
      <c r="I45" s="42"/>
      <c r="J45" s="14" t="str">
        <f>(IF(P45&gt;1,"◄",""))</f>
        <v/>
      </c>
      <c r="K45" s="156"/>
      <c r="L45" s="171">
        <v>0.25</v>
      </c>
      <c r="M45" s="172">
        <f>SUM(L46:L56)</f>
        <v>1</v>
      </c>
      <c r="N45" s="115"/>
      <c r="O45" s="66">
        <f>IF(P45=1,SUMPRODUCT(O46:O56,P46:P56)/SUMPRODUCT(L46:L56,P46:P56),0)</f>
        <v>0</v>
      </c>
      <c r="P45" s="62">
        <f>IF(SUM(P46:P74)=0,0,1)</f>
        <v>0</v>
      </c>
      <c r="Q45" s="64">
        <f t="shared" si="15"/>
        <v>0</v>
      </c>
      <c r="R45" s="64">
        <f>SUM(R46:R56)</f>
        <v>1</v>
      </c>
      <c r="S45" s="62"/>
      <c r="T45" s="62" t="e">
        <f>OR(T46=FALSE,T47=FALSE,T48=FALSE,T54=FALSE,#REF!=FALSE,T56=FALSE,T57=FALSE,T58=FALSE,T59=FALSE,T60=FALSE,T73=FALSE,T74=FALSE)</f>
        <v>#REF!</v>
      </c>
      <c r="U45" s="62"/>
      <c r="V45" s="65"/>
    </row>
    <row r="46" spans="1:22" ht="63" x14ac:dyDescent="0.2">
      <c r="A46" s="214" t="s">
        <v>84</v>
      </c>
      <c r="B46" s="26" t="s">
        <v>144</v>
      </c>
      <c r="C46" s="73" t="s">
        <v>149</v>
      </c>
      <c r="D46" s="25" t="s">
        <v>150</v>
      </c>
      <c r="E46" s="32"/>
      <c r="F46" s="33"/>
      <c r="G46" s="33"/>
      <c r="H46" s="33"/>
      <c r="I46" s="34"/>
      <c r="J46" s="14"/>
      <c r="K46" s="157" t="s">
        <v>190</v>
      </c>
      <c r="L46" s="173">
        <v>0.1</v>
      </c>
      <c r="M46" s="172"/>
      <c r="N46" s="115"/>
      <c r="O46" s="63">
        <f t="shared" ref="O46:O55" si="26">(IF(G46&lt;&gt;"",1/3,0)+IF(H46&lt;&gt;"",2/3,0)+IF(I46&lt;&gt;"",1,0))*L46*20</f>
        <v>0</v>
      </c>
      <c r="P46" s="62">
        <f t="shared" ref="P46:P55" si="27">IF(E46="",IF(F46&lt;&gt;"",1,0)+IF(G46&lt;&gt;"",1,0)+IF(H46&lt;&gt;"",1,0)+IF(I46&lt;&gt;"",1,0),0)</f>
        <v>0</v>
      </c>
      <c r="Q46" s="64">
        <f t="shared" si="15"/>
        <v>0</v>
      </c>
      <c r="R46" s="64">
        <f>IF(E46&lt;&gt;"",0,L46)</f>
        <v>0.1</v>
      </c>
      <c r="S46" s="62">
        <f>IF(J46&lt;&gt;"",1,0)</f>
        <v>0</v>
      </c>
      <c r="T46" s="62" t="b">
        <f>IF(E46="",OR(F46&lt;&gt;"",G46&lt;&gt;"",H46&lt;&gt;"",I46&lt;&gt;""),0)</f>
        <v>0</v>
      </c>
      <c r="U46" s="62">
        <f>IF(E46&lt;&gt;"",IF(F46&lt;&gt;"",1,0)+IF(G46&lt;&gt;"",1,0)+IF(H46&lt;&gt;"",1,0)+IF(I46&lt;&gt;"",1,0),0)</f>
        <v>0</v>
      </c>
      <c r="V46" s="65"/>
    </row>
    <row r="47" spans="1:22" ht="31.5" x14ac:dyDescent="0.2">
      <c r="A47" s="215"/>
      <c r="B47" s="26" t="s">
        <v>145</v>
      </c>
      <c r="C47" s="73" t="s">
        <v>151</v>
      </c>
      <c r="D47" s="25" t="s">
        <v>152</v>
      </c>
      <c r="E47" s="32"/>
      <c r="F47" s="33"/>
      <c r="G47" s="33"/>
      <c r="H47" s="33"/>
      <c r="I47" s="34"/>
      <c r="J47" s="14"/>
      <c r="K47" s="153" t="s">
        <v>179</v>
      </c>
      <c r="L47" s="173">
        <v>0.1</v>
      </c>
      <c r="M47" s="172"/>
      <c r="N47" s="115"/>
      <c r="O47" s="63">
        <f t="shared" si="26"/>
        <v>0</v>
      </c>
      <c r="P47" s="62">
        <f t="shared" si="27"/>
        <v>0</v>
      </c>
      <c r="Q47" s="64">
        <f t="shared" si="15"/>
        <v>0</v>
      </c>
      <c r="R47" s="64">
        <f>IF(E47&lt;&gt;"",0,L47)</f>
        <v>0.1</v>
      </c>
      <c r="S47" s="62">
        <f>IF(J47&lt;&gt;"",1,0)</f>
        <v>0</v>
      </c>
      <c r="T47" s="62" t="b">
        <f>IF(E47="",OR(F47&lt;&gt;"",G47&lt;&gt;"",H47&lt;&gt;"",I47&lt;&gt;""),0)</f>
        <v>0</v>
      </c>
      <c r="U47" s="62">
        <f>IF(E47&lt;&gt;"",IF(F47&lt;&gt;"",1,0)+IF(G47&lt;&gt;"",1,0)+IF(H47&lt;&gt;"",1,0)+IF(I47&lt;&gt;"",1,0),0)</f>
        <v>0</v>
      </c>
      <c r="V47" s="65"/>
    </row>
    <row r="48" spans="1:22" ht="20.25" x14ac:dyDescent="0.2">
      <c r="A48" s="220" t="s">
        <v>87</v>
      </c>
      <c r="B48" s="218" t="s">
        <v>146</v>
      </c>
      <c r="C48" s="104" t="s">
        <v>158</v>
      </c>
      <c r="D48" s="102"/>
      <c r="E48" s="93"/>
      <c r="F48" s="94"/>
      <c r="G48" s="94"/>
      <c r="H48" s="94"/>
      <c r="I48" s="95"/>
      <c r="J48" s="14"/>
      <c r="K48" s="158"/>
      <c r="L48" s="173"/>
      <c r="M48" s="172"/>
      <c r="N48" s="115"/>
      <c r="O48" s="63">
        <f t="shared" si="26"/>
        <v>0</v>
      </c>
      <c r="P48" s="62">
        <f t="shared" si="27"/>
        <v>0</v>
      </c>
      <c r="Q48" s="64" t="e">
        <f t="shared" si="15"/>
        <v>#DIV/0!</v>
      </c>
      <c r="R48" s="64"/>
      <c r="S48" s="62"/>
      <c r="T48" s="62"/>
      <c r="U48" s="62"/>
      <c r="V48" s="65"/>
    </row>
    <row r="49" spans="1:22" ht="17.25" customHeight="1" x14ac:dyDescent="0.2">
      <c r="A49" s="221"/>
      <c r="B49" s="231"/>
      <c r="C49" s="105" t="s">
        <v>153</v>
      </c>
      <c r="D49" s="102" t="s">
        <v>159</v>
      </c>
      <c r="E49" s="82"/>
      <c r="F49" s="83"/>
      <c r="G49" s="83"/>
      <c r="H49" s="83"/>
      <c r="I49" s="84"/>
      <c r="J49" s="14"/>
      <c r="K49" s="153" t="s">
        <v>185</v>
      </c>
      <c r="L49" s="173">
        <v>0.15</v>
      </c>
      <c r="M49" s="172"/>
      <c r="N49" s="115"/>
      <c r="O49" s="63">
        <f t="shared" si="26"/>
        <v>0</v>
      </c>
      <c r="P49" s="62">
        <f t="shared" si="27"/>
        <v>0</v>
      </c>
      <c r="Q49" s="64">
        <f t="shared" si="15"/>
        <v>0</v>
      </c>
      <c r="R49" s="64">
        <f t="shared" ref="R49:R56" si="28">IF(E49&lt;&gt;"",0,L49)</f>
        <v>0.15</v>
      </c>
      <c r="S49" s="62">
        <f t="shared" ref="S49:S56" si="29">IF(J49&lt;&gt;"",1,0)</f>
        <v>0</v>
      </c>
      <c r="T49" s="62" t="b">
        <f t="shared" ref="T49:T56" si="30">IF(E49="",OR(F49&lt;&gt;"",G49&lt;&gt;"",H49&lt;&gt;"",I49&lt;&gt;""),0)</f>
        <v>0</v>
      </c>
      <c r="U49" s="62">
        <f t="shared" ref="U49:U56" si="31">IF(E49&lt;&gt;"",IF(F49&lt;&gt;"",1,0)+IF(G49&lt;&gt;"",1,0)+IF(H49&lt;&gt;"",1,0)+IF(I49&lt;&gt;"",1,0),0)</f>
        <v>0</v>
      </c>
      <c r="V49" s="65"/>
    </row>
    <row r="50" spans="1:22" ht="20.25" x14ac:dyDescent="0.2">
      <c r="A50" s="221"/>
      <c r="B50" s="231"/>
      <c r="C50" s="105" t="s">
        <v>154</v>
      </c>
      <c r="D50" s="102" t="s">
        <v>160</v>
      </c>
      <c r="E50" s="82"/>
      <c r="F50" s="83"/>
      <c r="G50" s="83"/>
      <c r="H50" s="83"/>
      <c r="I50" s="84"/>
      <c r="J50" s="14"/>
      <c r="K50" s="153" t="s">
        <v>185</v>
      </c>
      <c r="L50" s="173">
        <v>0.15</v>
      </c>
      <c r="M50" s="172"/>
      <c r="N50" s="115"/>
      <c r="O50" s="63">
        <f t="shared" si="26"/>
        <v>0</v>
      </c>
      <c r="P50" s="62">
        <f t="shared" si="27"/>
        <v>0</v>
      </c>
      <c r="Q50" s="64">
        <f t="shared" si="15"/>
        <v>0</v>
      </c>
      <c r="R50" s="64">
        <f t="shared" si="28"/>
        <v>0.15</v>
      </c>
      <c r="S50" s="62">
        <f t="shared" si="29"/>
        <v>0</v>
      </c>
      <c r="T50" s="62" t="b">
        <f t="shared" si="30"/>
        <v>0</v>
      </c>
      <c r="U50" s="62">
        <f t="shared" si="31"/>
        <v>0</v>
      </c>
      <c r="V50" s="65"/>
    </row>
    <row r="51" spans="1:22" ht="19.5" customHeight="1" x14ac:dyDescent="0.2">
      <c r="A51" s="221"/>
      <c r="B51" s="231"/>
      <c r="C51" s="105" t="s">
        <v>155</v>
      </c>
      <c r="D51" s="102" t="s">
        <v>161</v>
      </c>
      <c r="E51" s="82"/>
      <c r="F51" s="83"/>
      <c r="G51" s="83"/>
      <c r="H51" s="83"/>
      <c r="I51" s="84"/>
      <c r="J51" s="14"/>
      <c r="K51" s="153" t="s">
        <v>185</v>
      </c>
      <c r="L51" s="173">
        <v>0.15</v>
      </c>
      <c r="M51" s="172"/>
      <c r="N51" s="115"/>
      <c r="O51" s="63">
        <f t="shared" si="26"/>
        <v>0</v>
      </c>
      <c r="P51" s="62">
        <f t="shared" si="27"/>
        <v>0</v>
      </c>
      <c r="Q51" s="64">
        <f t="shared" si="15"/>
        <v>0</v>
      </c>
      <c r="R51" s="64">
        <f t="shared" si="28"/>
        <v>0.15</v>
      </c>
      <c r="S51" s="62">
        <f t="shared" si="29"/>
        <v>0</v>
      </c>
      <c r="T51" s="62" t="b">
        <f t="shared" si="30"/>
        <v>0</v>
      </c>
      <c r="U51" s="62">
        <f t="shared" si="31"/>
        <v>0</v>
      </c>
      <c r="V51" s="65"/>
    </row>
    <row r="52" spans="1:22" ht="20.25" x14ac:dyDescent="0.2">
      <c r="A52" s="221"/>
      <c r="B52" s="231"/>
      <c r="C52" s="105" t="s">
        <v>156</v>
      </c>
      <c r="D52" s="106" t="s">
        <v>162</v>
      </c>
      <c r="E52" s="82"/>
      <c r="F52" s="83"/>
      <c r="G52" s="83"/>
      <c r="H52" s="83"/>
      <c r="I52" s="84"/>
      <c r="J52" s="14"/>
      <c r="K52" s="153" t="s">
        <v>184</v>
      </c>
      <c r="L52" s="173">
        <v>0.15</v>
      </c>
      <c r="M52" s="172"/>
      <c r="N52" s="115"/>
      <c r="O52" s="63">
        <f t="shared" si="26"/>
        <v>0</v>
      </c>
      <c r="P52" s="62">
        <f t="shared" si="27"/>
        <v>0</v>
      </c>
      <c r="Q52" s="64">
        <f t="shared" si="15"/>
        <v>0</v>
      </c>
      <c r="R52" s="64">
        <f t="shared" si="28"/>
        <v>0.15</v>
      </c>
      <c r="S52" s="62">
        <f t="shared" si="29"/>
        <v>0</v>
      </c>
      <c r="T52" s="62" t="b">
        <f t="shared" si="30"/>
        <v>0</v>
      </c>
      <c r="U52" s="62">
        <f t="shared" si="31"/>
        <v>0</v>
      </c>
      <c r="V52" s="65"/>
    </row>
    <row r="53" spans="1:22" ht="20.25" x14ac:dyDescent="0.2">
      <c r="A53" s="222"/>
      <c r="B53" s="219"/>
      <c r="C53" s="107" t="s">
        <v>157</v>
      </c>
      <c r="D53" s="102" t="s">
        <v>45</v>
      </c>
      <c r="E53" s="82"/>
      <c r="F53" s="83"/>
      <c r="G53" s="83"/>
      <c r="H53" s="83"/>
      <c r="I53" s="84"/>
      <c r="J53" s="14"/>
      <c r="K53" s="153" t="s">
        <v>186</v>
      </c>
      <c r="L53" s="173">
        <v>0.1</v>
      </c>
      <c r="M53" s="172"/>
      <c r="N53" s="115"/>
      <c r="O53" s="63">
        <f t="shared" si="26"/>
        <v>0</v>
      </c>
      <c r="P53" s="62">
        <f t="shared" si="27"/>
        <v>0</v>
      </c>
      <c r="Q53" s="64">
        <f t="shared" si="15"/>
        <v>0</v>
      </c>
      <c r="R53" s="64">
        <f t="shared" si="28"/>
        <v>0.1</v>
      </c>
      <c r="S53" s="62">
        <f t="shared" si="29"/>
        <v>0</v>
      </c>
      <c r="T53" s="62" t="b">
        <f t="shared" si="30"/>
        <v>0</v>
      </c>
      <c r="U53" s="62">
        <f t="shared" si="31"/>
        <v>0</v>
      </c>
      <c r="V53" s="65"/>
    </row>
    <row r="54" spans="1:22" ht="31.5" x14ac:dyDescent="0.2">
      <c r="A54" s="222"/>
      <c r="B54" s="218" t="s">
        <v>147</v>
      </c>
      <c r="C54" s="242" t="s">
        <v>163</v>
      </c>
      <c r="D54" s="106" t="s">
        <v>164</v>
      </c>
      <c r="E54" s="82"/>
      <c r="F54" s="83"/>
      <c r="G54" s="83"/>
      <c r="H54" s="83"/>
      <c r="I54" s="84"/>
      <c r="J54" s="14"/>
      <c r="K54" s="153" t="s">
        <v>182</v>
      </c>
      <c r="L54" s="173">
        <v>0.1</v>
      </c>
      <c r="M54" s="172"/>
      <c r="N54" s="115"/>
      <c r="O54" s="63">
        <f t="shared" si="26"/>
        <v>0</v>
      </c>
      <c r="P54" s="62">
        <f t="shared" si="27"/>
        <v>0</v>
      </c>
      <c r="Q54" s="64">
        <f t="shared" si="15"/>
        <v>0</v>
      </c>
      <c r="R54" s="64">
        <f t="shared" si="28"/>
        <v>0.1</v>
      </c>
      <c r="S54" s="62">
        <f t="shared" si="29"/>
        <v>0</v>
      </c>
      <c r="T54" s="62" t="b">
        <f t="shared" si="30"/>
        <v>0</v>
      </c>
      <c r="U54" s="62">
        <f t="shared" si="31"/>
        <v>0</v>
      </c>
      <c r="V54" s="65"/>
    </row>
    <row r="55" spans="1:22" ht="20.25" x14ac:dyDescent="0.2">
      <c r="A55" s="222"/>
      <c r="B55" s="219"/>
      <c r="C55" s="243"/>
      <c r="D55" s="108" t="s">
        <v>102</v>
      </c>
      <c r="E55" s="159"/>
      <c r="F55" s="160"/>
      <c r="G55" s="160"/>
      <c r="H55" s="160"/>
      <c r="I55" s="161"/>
      <c r="J55" s="14"/>
      <c r="K55" s="158"/>
      <c r="L55" s="173"/>
      <c r="M55" s="172"/>
      <c r="N55" s="115"/>
      <c r="O55" s="63">
        <f t="shared" si="26"/>
        <v>0</v>
      </c>
      <c r="P55" s="62">
        <f t="shared" si="27"/>
        <v>0</v>
      </c>
      <c r="Q55" s="64" t="e">
        <f t="shared" si="15"/>
        <v>#DIV/0!</v>
      </c>
      <c r="R55" s="64">
        <f t="shared" si="28"/>
        <v>0</v>
      </c>
      <c r="S55" s="62">
        <f t="shared" si="29"/>
        <v>0</v>
      </c>
      <c r="T55" s="62" t="b">
        <f t="shared" si="30"/>
        <v>0</v>
      </c>
      <c r="U55" s="62">
        <f t="shared" si="31"/>
        <v>0</v>
      </c>
      <c r="V55" s="65"/>
    </row>
    <row r="56" spans="1:22" ht="63.75" thickBot="1" x14ac:dyDescent="0.25">
      <c r="A56" s="222"/>
      <c r="B56" s="85" t="s">
        <v>148</v>
      </c>
      <c r="C56" s="109" t="s">
        <v>165</v>
      </c>
      <c r="D56" s="110" t="s">
        <v>166</v>
      </c>
      <c r="E56" s="162"/>
      <c r="F56" s="163"/>
      <c r="G56" s="163"/>
      <c r="H56" s="163"/>
      <c r="I56" s="164"/>
      <c r="J56" s="14" t="str">
        <f>(IF(P56&gt;1,"◄",""))</f>
        <v/>
      </c>
      <c r="K56" s="165"/>
      <c r="L56" s="174"/>
      <c r="M56" s="175"/>
      <c r="N56" s="115"/>
      <c r="O56" s="63">
        <f>(IF(G56&lt;&gt;"",1/3,0)+IF(H56&lt;&gt;"",2/3,0)+IF(I56&lt;&gt;"",1,0))*L56*20</f>
        <v>0</v>
      </c>
      <c r="P56" s="62">
        <f>IF(E56="",IF(F56&lt;&gt;"",1,0)+IF(G56&lt;&gt;"",1,0)+IF(H56&lt;&gt;"",1,0)+IF(I56&lt;&gt;"",1,0),0)</f>
        <v>0</v>
      </c>
      <c r="Q56" s="64" t="e">
        <f t="shared" si="15"/>
        <v>#DIV/0!</v>
      </c>
      <c r="R56" s="64">
        <f t="shared" si="28"/>
        <v>0</v>
      </c>
      <c r="S56" s="62">
        <f t="shared" si="29"/>
        <v>0</v>
      </c>
      <c r="T56" s="62" t="b">
        <f t="shared" si="30"/>
        <v>0</v>
      </c>
      <c r="U56" s="62">
        <f t="shared" si="31"/>
        <v>0</v>
      </c>
      <c r="V56" s="65"/>
    </row>
    <row r="57" spans="1:22" s="21" customFormat="1" x14ac:dyDescent="0.2">
      <c r="A57" s="112"/>
      <c r="B57" s="239" t="s">
        <v>9</v>
      </c>
      <c r="C57" s="240"/>
      <c r="D57" s="240"/>
      <c r="E57" s="240"/>
      <c r="F57" s="240"/>
      <c r="G57" s="240"/>
      <c r="H57" s="240"/>
      <c r="I57" s="240"/>
      <c r="J57" s="113"/>
      <c r="K57" s="113"/>
      <c r="L57" s="114"/>
      <c r="M57" s="115"/>
      <c r="N57" s="115"/>
      <c r="O57" s="63"/>
      <c r="P57" s="62"/>
      <c r="Q57" s="64"/>
      <c r="R57" s="64"/>
      <c r="S57" s="62"/>
      <c r="T57" s="62"/>
      <c r="U57" s="62"/>
      <c r="V57" s="63"/>
    </row>
    <row r="58" spans="1:22" s="21" customFormat="1" x14ac:dyDescent="0.2">
      <c r="A58" s="112"/>
      <c r="B58" s="116"/>
      <c r="C58" s="117"/>
      <c r="D58" s="118" t="s">
        <v>10</v>
      </c>
      <c r="E58" s="116"/>
      <c r="F58" s="205">
        <f>L8*R8+L19*R19+L27*R27+L38*R38+L45*R45</f>
        <v>1</v>
      </c>
      <c r="G58" s="206"/>
      <c r="H58" s="206"/>
      <c r="I58" s="206"/>
      <c r="J58" s="113"/>
      <c r="K58" s="113"/>
      <c r="L58" s="115">
        <f>L8+L19+L27+L38+L45</f>
        <v>1</v>
      </c>
      <c r="M58" s="114"/>
      <c r="N58" s="114"/>
      <c r="O58" s="63"/>
      <c r="P58" s="62">
        <f>P8+P19+P27</f>
        <v>0</v>
      </c>
      <c r="Q58" s="64"/>
      <c r="R58" s="64"/>
      <c r="S58" s="62">
        <f>SUM(S8:S56)</f>
        <v>0</v>
      </c>
      <c r="T58" s="62" t="e">
        <f>OR(T8=TRUE,T19=TRUE,T27=TRUE)</f>
        <v>#REF!</v>
      </c>
      <c r="U58" s="62"/>
      <c r="V58" s="63"/>
    </row>
    <row r="59" spans="1:22" s="21" customFormat="1" ht="13.5" thickBot="1" x14ac:dyDescent="0.25">
      <c r="A59" s="112"/>
      <c r="B59" s="116"/>
      <c r="C59" s="117"/>
      <c r="D59" s="119" t="s">
        <v>11</v>
      </c>
      <c r="E59" s="116"/>
      <c r="F59" s="207">
        <f>IF(F58&lt;50%,"!",IF(S58&lt;&gt;0,"",(IF(P58&lt;&gt;0,(O8*L8+O19*L19+O27*L27)/(L8*P8+L19*P19+L27*P27),0))))/2</f>
        <v>0</v>
      </c>
      <c r="G59" s="207"/>
      <c r="H59" s="208" t="s">
        <v>170</v>
      </c>
      <c r="I59" s="208"/>
      <c r="J59" s="120"/>
      <c r="K59" s="120"/>
      <c r="L59" s="121"/>
      <c r="M59" s="114"/>
      <c r="N59" s="114"/>
      <c r="O59" s="63"/>
      <c r="P59" s="62"/>
      <c r="Q59" s="64"/>
      <c r="R59" s="64"/>
      <c r="S59" s="62"/>
      <c r="T59" s="62"/>
      <c r="U59" s="62"/>
      <c r="V59" s="63"/>
    </row>
    <row r="60" spans="1:22" s="21" customFormat="1" ht="13.5" thickBot="1" x14ac:dyDescent="0.25">
      <c r="A60" s="112"/>
      <c r="B60" s="116"/>
      <c r="C60" s="117"/>
      <c r="D60" s="122" t="s">
        <v>12</v>
      </c>
      <c r="E60" s="116"/>
      <c r="F60" s="194"/>
      <c r="G60" s="195"/>
      <c r="H60" s="196" t="s">
        <v>171</v>
      </c>
      <c r="I60" s="197"/>
      <c r="J60" s="120"/>
      <c r="K60" s="120"/>
      <c r="L60" s="123"/>
      <c r="M60" s="114"/>
      <c r="N60" s="114"/>
      <c r="O60" s="63"/>
      <c r="P60" s="62"/>
      <c r="Q60" s="64"/>
      <c r="R60" s="64"/>
      <c r="S60" s="62"/>
      <c r="T60" s="62"/>
      <c r="U60" s="62"/>
      <c r="V60" s="63"/>
    </row>
    <row r="61" spans="1:22" s="21" customFormat="1" ht="13.5" thickBot="1" x14ac:dyDescent="0.25">
      <c r="A61" s="112"/>
      <c r="B61" s="116"/>
      <c r="C61" s="117"/>
      <c r="D61" s="122" t="s">
        <v>13</v>
      </c>
      <c r="E61" s="116"/>
      <c r="F61" s="198">
        <f>IF(S58&lt;&gt;0,"",F60*F6)</f>
        <v>0</v>
      </c>
      <c r="G61" s="199"/>
      <c r="H61" s="200">
        <f>10*F6</f>
        <v>30</v>
      </c>
      <c r="I61" s="201"/>
      <c r="J61" s="120"/>
      <c r="K61" s="120"/>
      <c r="L61" s="123"/>
      <c r="M61" s="114"/>
      <c r="N61" s="114"/>
      <c r="O61" s="63"/>
      <c r="P61" s="62"/>
      <c r="Q61" s="64"/>
      <c r="R61" s="64"/>
      <c r="S61" s="62"/>
      <c r="T61" s="62"/>
      <c r="U61" s="62"/>
      <c r="V61" s="63"/>
    </row>
    <row r="62" spans="1:22" s="21" customFormat="1" x14ac:dyDescent="0.2">
      <c r="A62" s="112"/>
      <c r="B62" s="202" t="s">
        <v>14</v>
      </c>
      <c r="C62" s="202"/>
      <c r="D62" s="202"/>
      <c r="E62" s="202"/>
      <c r="F62" s="202"/>
      <c r="G62" s="202"/>
      <c r="H62" s="202"/>
      <c r="I62" s="202"/>
      <c r="J62" s="120"/>
      <c r="K62" s="120"/>
      <c r="L62" s="123"/>
      <c r="M62" s="114"/>
      <c r="N62" s="114"/>
      <c r="O62" s="63"/>
      <c r="P62" s="62"/>
      <c r="Q62" s="64"/>
      <c r="R62" s="64"/>
      <c r="S62" s="62"/>
      <c r="T62" s="62"/>
      <c r="U62" s="62"/>
      <c r="V62" s="63"/>
    </row>
    <row r="63" spans="1:22" s="21" customFormat="1" ht="13.5" thickBot="1" x14ac:dyDescent="0.25">
      <c r="A63" s="112"/>
      <c r="B63" s="203" t="s">
        <v>15</v>
      </c>
      <c r="C63" s="204"/>
      <c r="D63" s="204"/>
      <c r="E63" s="204"/>
      <c r="F63" s="204"/>
      <c r="G63" s="204"/>
      <c r="H63" s="204"/>
      <c r="I63" s="204"/>
      <c r="J63" s="120" t="s">
        <v>16</v>
      </c>
      <c r="K63" s="120"/>
      <c r="L63" s="123"/>
      <c r="M63" s="114"/>
      <c r="N63" s="114"/>
      <c r="O63" s="63"/>
      <c r="P63" s="62"/>
      <c r="Q63" s="64"/>
      <c r="R63" s="64"/>
      <c r="S63" s="62"/>
      <c r="T63" s="62"/>
      <c r="U63" s="62"/>
      <c r="V63" s="63"/>
    </row>
    <row r="64" spans="1:22" s="21" customFormat="1" ht="17.25" thickBot="1" x14ac:dyDescent="0.25">
      <c r="B64" s="182" t="s">
        <v>17</v>
      </c>
      <c r="C64" s="183"/>
      <c r="D64" s="184"/>
      <c r="E64" s="184"/>
      <c r="F64" s="184"/>
      <c r="G64" s="184"/>
      <c r="H64" s="184"/>
      <c r="I64" s="185"/>
      <c r="J64" s="136"/>
      <c r="K64" s="136"/>
      <c r="L64" s="123"/>
      <c r="M64" s="137"/>
      <c r="N64" s="137"/>
      <c r="O64" s="63"/>
      <c r="P64" s="62"/>
      <c r="Q64" s="64"/>
      <c r="R64" s="64"/>
      <c r="S64" s="62"/>
      <c r="T64" s="62"/>
      <c r="U64" s="62"/>
      <c r="V64" s="63"/>
    </row>
    <row r="65" spans="1:22" s="21" customFormat="1" ht="17.25" thickBot="1" x14ac:dyDescent="0.25">
      <c r="A65" s="112"/>
      <c r="B65" s="15"/>
      <c r="C65" s="16"/>
      <c r="D65" s="16"/>
      <c r="E65" s="131"/>
      <c r="F65" s="131"/>
      <c r="G65" s="131"/>
      <c r="H65" s="131"/>
      <c r="I65" s="131"/>
      <c r="J65" s="132"/>
      <c r="K65" s="132"/>
      <c r="L65" s="123"/>
      <c r="M65" s="133"/>
      <c r="N65" s="133"/>
      <c r="O65" s="59"/>
      <c r="P65" s="60"/>
      <c r="Q65" s="61"/>
      <c r="R65" s="61"/>
      <c r="S65" s="60"/>
      <c r="T65" s="60"/>
      <c r="U65" s="60"/>
      <c r="V65" s="22"/>
    </row>
    <row r="66" spans="1:22" s="21" customFormat="1" ht="16.5" x14ac:dyDescent="0.2">
      <c r="A66" s="112"/>
      <c r="B66" s="186" t="s">
        <v>18</v>
      </c>
      <c r="C66" s="187"/>
      <c r="D66" s="17" t="s">
        <v>19</v>
      </c>
      <c r="E66" s="8"/>
      <c r="F66" s="188" t="s">
        <v>20</v>
      </c>
      <c r="G66" s="189"/>
      <c r="H66" s="189"/>
      <c r="I66" s="190"/>
      <c r="J66" s="134"/>
      <c r="K66" s="134"/>
      <c r="L66" s="123"/>
      <c r="M66" s="135"/>
      <c r="N66" s="135"/>
      <c r="O66" s="59"/>
      <c r="P66" s="60"/>
      <c r="Q66" s="61"/>
      <c r="R66" s="61"/>
      <c r="S66" s="60"/>
      <c r="T66" s="60"/>
      <c r="U66" s="60"/>
      <c r="V66" s="22"/>
    </row>
    <row r="67" spans="1:22" s="21" customFormat="1" ht="17.25" thickBot="1" x14ac:dyDescent="0.25">
      <c r="A67" s="112"/>
      <c r="B67" s="176"/>
      <c r="C67" s="177"/>
      <c r="D67" s="18"/>
      <c r="E67" s="19"/>
      <c r="F67" s="191"/>
      <c r="G67" s="192"/>
      <c r="H67" s="192"/>
      <c r="I67" s="193"/>
      <c r="J67" s="128"/>
      <c r="K67" s="128"/>
      <c r="L67" s="123"/>
      <c r="M67" s="129"/>
      <c r="N67" s="129"/>
      <c r="O67" s="59"/>
      <c r="P67" s="60"/>
      <c r="Q67" s="61"/>
      <c r="R67" s="61"/>
      <c r="S67" s="60"/>
      <c r="T67" s="60"/>
      <c r="U67" s="60"/>
      <c r="V67" s="22"/>
    </row>
    <row r="68" spans="1:22" s="21" customFormat="1" ht="16.5" x14ac:dyDescent="0.2">
      <c r="A68" s="112"/>
      <c r="B68" s="176"/>
      <c r="C68" s="177"/>
      <c r="D68" s="18"/>
      <c r="E68" s="126"/>
      <c r="F68" s="116"/>
      <c r="G68" s="116"/>
      <c r="H68" s="116"/>
      <c r="I68" s="116"/>
      <c r="J68" s="128"/>
      <c r="K68" s="128"/>
      <c r="L68" s="123"/>
      <c r="M68" s="129"/>
      <c r="N68" s="129"/>
      <c r="O68" s="59"/>
      <c r="P68" s="60"/>
      <c r="Q68" s="61"/>
      <c r="R68" s="61"/>
      <c r="S68" s="60"/>
      <c r="T68" s="60"/>
      <c r="U68" s="60"/>
      <c r="V68" s="22"/>
    </row>
    <row r="69" spans="1:22" s="21" customFormat="1" ht="16.5" x14ac:dyDescent="0.2">
      <c r="A69" s="112"/>
      <c r="B69" s="176"/>
      <c r="C69" s="177"/>
      <c r="D69" s="18"/>
      <c r="E69" s="126"/>
      <c r="F69" s="116"/>
      <c r="G69" s="116"/>
      <c r="H69" s="116"/>
      <c r="I69" s="116"/>
      <c r="J69" s="128"/>
      <c r="K69" s="128"/>
      <c r="L69" s="123"/>
      <c r="M69" s="135"/>
      <c r="N69" s="135"/>
      <c r="O69" s="59"/>
      <c r="P69" s="60"/>
      <c r="Q69" s="61"/>
      <c r="R69" s="61"/>
      <c r="S69" s="60"/>
      <c r="T69" s="60"/>
      <c r="U69" s="60"/>
      <c r="V69" s="22"/>
    </row>
    <row r="70" spans="1:22" s="21" customFormat="1" ht="17.25" thickBot="1" x14ac:dyDescent="0.25">
      <c r="A70" s="112"/>
      <c r="B70" s="178"/>
      <c r="C70" s="179"/>
      <c r="D70" s="20"/>
      <c r="E70" s="126"/>
      <c r="F70" s="180">
        <f ca="1">TODAY()</f>
        <v>44846</v>
      </c>
      <c r="G70" s="181"/>
      <c r="H70" s="181"/>
      <c r="I70" s="181"/>
      <c r="J70" s="128"/>
      <c r="K70" s="128"/>
      <c r="L70" s="123"/>
      <c r="M70" s="129"/>
      <c r="N70" s="129"/>
      <c r="O70" s="59"/>
      <c r="P70" s="60"/>
      <c r="Q70" s="61"/>
      <c r="R70" s="61"/>
      <c r="S70" s="60"/>
      <c r="T70" s="60"/>
      <c r="U70" s="60"/>
      <c r="V70" s="22"/>
    </row>
    <row r="71" spans="1:22" s="21" customFormat="1" ht="16.5" x14ac:dyDescent="0.2">
      <c r="A71" s="112"/>
      <c r="B71" s="125"/>
      <c r="C71" s="112"/>
      <c r="D71" s="125"/>
      <c r="E71" s="126"/>
      <c r="F71" s="127"/>
      <c r="G71" s="116"/>
      <c r="H71" s="116"/>
      <c r="I71" s="116"/>
      <c r="J71" s="128"/>
      <c r="K71" s="128"/>
      <c r="L71" s="123"/>
      <c r="M71" s="129"/>
      <c r="N71" s="129"/>
      <c r="O71" s="59"/>
      <c r="P71" s="60"/>
      <c r="Q71" s="61"/>
      <c r="R71" s="61"/>
      <c r="S71" s="60"/>
      <c r="T71" s="60"/>
      <c r="U71" s="60"/>
      <c r="V71" s="22"/>
    </row>
    <row r="72" spans="1:22" x14ac:dyDescent="0.2">
      <c r="A72" s="124"/>
      <c r="B72" s="124"/>
      <c r="C72" s="124"/>
      <c r="D72" s="124"/>
      <c r="E72" s="124"/>
      <c r="F72" s="124"/>
      <c r="G72" s="124"/>
      <c r="H72" s="124"/>
      <c r="I72" s="124"/>
      <c r="J72" s="124"/>
      <c r="K72" s="124"/>
      <c r="L72" s="124"/>
      <c r="M72" s="130"/>
      <c r="N72" s="130"/>
    </row>
    <row r="73" spans="1:22" s="21" customFormat="1" ht="20.100000000000001" customHeight="1" x14ac:dyDescent="0.2">
      <c r="A73" s="112"/>
      <c r="B73" s="124"/>
      <c r="C73" s="124"/>
      <c r="D73" s="124"/>
      <c r="E73" s="124"/>
      <c r="F73" s="124"/>
      <c r="G73" s="124"/>
      <c r="H73" s="124"/>
      <c r="I73" s="124"/>
      <c r="J73" s="124"/>
      <c r="K73" s="124"/>
      <c r="L73" s="124"/>
      <c r="M73" s="130"/>
      <c r="N73" s="130"/>
      <c r="O73" s="58"/>
      <c r="P73" s="58"/>
      <c r="Q73" s="58"/>
      <c r="R73" s="58"/>
      <c r="S73" s="58"/>
      <c r="T73" s="58"/>
      <c r="U73" s="58"/>
    </row>
    <row r="74" spans="1:22" s="21" customFormat="1" ht="20.100000000000001" customHeight="1" x14ac:dyDescent="0.2">
      <c r="A74" s="112"/>
      <c r="B74" s="124"/>
      <c r="C74" s="124"/>
      <c r="D74" s="124"/>
      <c r="E74" s="124"/>
      <c r="F74" s="124"/>
      <c r="G74" s="124"/>
      <c r="H74" s="124"/>
      <c r="I74" s="124"/>
      <c r="J74" s="124"/>
      <c r="K74" s="124"/>
      <c r="L74" s="124"/>
      <c r="M74" s="130"/>
      <c r="N74" s="130"/>
      <c r="O74" s="58"/>
      <c r="P74" s="58"/>
      <c r="Q74" s="58"/>
      <c r="R74" s="58"/>
      <c r="S74" s="58"/>
      <c r="T74" s="58"/>
      <c r="U74" s="58"/>
    </row>
    <row r="75" spans="1:22" s="21" customFormat="1" ht="20.100000000000001" customHeight="1" x14ac:dyDescent="0.2">
      <c r="A75" s="112"/>
      <c r="B75" s="124"/>
      <c r="C75" s="124"/>
      <c r="D75" s="124"/>
      <c r="E75" s="124"/>
      <c r="F75" s="124"/>
      <c r="G75" s="124"/>
      <c r="H75" s="124"/>
      <c r="I75" s="124"/>
      <c r="J75" s="124"/>
      <c r="K75" s="124"/>
      <c r="L75" s="124"/>
      <c r="M75" s="130"/>
      <c r="N75" s="130"/>
      <c r="O75" s="58"/>
      <c r="P75" s="58"/>
      <c r="Q75" s="58"/>
      <c r="R75" s="58"/>
      <c r="S75" s="58"/>
      <c r="T75" s="58"/>
      <c r="U75" s="58"/>
    </row>
    <row r="76" spans="1:22" ht="20.100000000000001" customHeight="1" x14ac:dyDescent="0.2">
      <c r="A76" s="124"/>
      <c r="B76" s="124"/>
      <c r="C76" s="124"/>
      <c r="D76" s="124"/>
      <c r="E76" s="124"/>
      <c r="F76" s="124"/>
      <c r="G76" s="124"/>
      <c r="H76" s="124"/>
      <c r="I76" s="124"/>
      <c r="J76" s="124"/>
      <c r="K76" s="124"/>
      <c r="L76" s="124"/>
      <c r="M76" s="130"/>
      <c r="N76" s="130"/>
    </row>
    <row r="77" spans="1:22" ht="20.100000000000001" customHeight="1" x14ac:dyDescent="0.2">
      <c r="A77" s="124"/>
      <c r="B77" s="124"/>
      <c r="C77" s="124"/>
      <c r="D77" s="124"/>
      <c r="E77" s="124"/>
      <c r="F77" s="124"/>
      <c r="G77" s="124"/>
      <c r="H77" s="124"/>
      <c r="I77" s="124"/>
      <c r="J77" s="124"/>
      <c r="K77" s="124"/>
      <c r="L77" s="124"/>
      <c r="M77" s="130"/>
      <c r="N77" s="130"/>
    </row>
    <row r="78" spans="1:22" ht="20.100000000000001" customHeight="1" x14ac:dyDescent="0.2">
      <c r="A78" s="124"/>
      <c r="B78" s="124"/>
      <c r="C78" s="124"/>
      <c r="D78" s="124"/>
      <c r="E78" s="124"/>
      <c r="F78" s="124"/>
      <c r="G78" s="124"/>
      <c r="H78" s="124"/>
      <c r="I78" s="124"/>
      <c r="J78" s="124"/>
      <c r="K78" s="124"/>
      <c r="L78" s="124"/>
      <c r="M78" s="130"/>
      <c r="N78" s="130"/>
    </row>
    <row r="79" spans="1:22" ht="20.100000000000001" customHeight="1" x14ac:dyDescent="0.2">
      <c r="A79" s="124"/>
      <c r="B79" s="124"/>
      <c r="C79" s="124"/>
      <c r="D79" s="124"/>
      <c r="E79" s="124"/>
      <c r="F79" s="124"/>
      <c r="G79" s="124"/>
      <c r="H79" s="124"/>
      <c r="I79" s="124"/>
      <c r="J79" s="124"/>
      <c r="K79" s="124"/>
      <c r="L79" s="124"/>
      <c r="M79" s="130"/>
      <c r="N79" s="130"/>
    </row>
    <row r="80" spans="1:22" ht="20.100000000000001" customHeight="1" x14ac:dyDescent="0.2">
      <c r="A80" s="124"/>
      <c r="B80" s="124"/>
      <c r="C80" s="124"/>
      <c r="D80" s="124"/>
      <c r="E80" s="124"/>
      <c r="F80" s="124"/>
      <c r="G80" s="124"/>
      <c r="H80" s="124"/>
      <c r="I80" s="124"/>
      <c r="J80" s="124"/>
      <c r="K80" s="124"/>
      <c r="L80" s="124"/>
      <c r="M80" s="130"/>
      <c r="N80" s="130"/>
    </row>
    <row r="81" spans="1:14" ht="20.100000000000001" customHeight="1" x14ac:dyDescent="0.2">
      <c r="A81" s="124"/>
      <c r="B81" s="124"/>
      <c r="C81" s="124"/>
      <c r="D81" s="124"/>
      <c r="E81" s="124"/>
      <c r="F81" s="124"/>
      <c r="G81" s="124"/>
      <c r="H81" s="124"/>
      <c r="I81" s="124"/>
      <c r="J81" s="124"/>
      <c r="K81" s="124"/>
      <c r="L81" s="124"/>
      <c r="M81" s="130"/>
      <c r="N81" s="130"/>
    </row>
    <row r="82" spans="1:14" ht="20.100000000000001" customHeight="1" x14ac:dyDescent="0.2">
      <c r="A82" s="124"/>
      <c r="B82" s="124"/>
      <c r="C82" s="124"/>
      <c r="D82" s="124"/>
      <c r="E82" s="124"/>
      <c r="F82" s="124"/>
      <c r="G82" s="124"/>
      <c r="H82" s="124"/>
      <c r="I82" s="124"/>
      <c r="J82" s="124"/>
      <c r="K82" s="124"/>
      <c r="L82" s="124"/>
      <c r="M82" s="130"/>
      <c r="N82" s="130"/>
    </row>
    <row r="83" spans="1:14" ht="20.100000000000001" customHeight="1" x14ac:dyDescent="0.2">
      <c r="A83" s="124"/>
      <c r="B83" s="124"/>
      <c r="C83" s="124"/>
      <c r="D83" s="124"/>
      <c r="E83" s="124"/>
      <c r="F83" s="124"/>
      <c r="G83" s="124"/>
      <c r="H83" s="124"/>
      <c r="I83" s="124"/>
      <c r="J83" s="124"/>
      <c r="K83" s="124"/>
      <c r="L83" s="124"/>
      <c r="M83" s="130"/>
      <c r="N83" s="130"/>
    </row>
    <row r="84" spans="1:14" ht="20.100000000000001" customHeight="1" x14ac:dyDescent="0.2">
      <c r="A84" s="124"/>
      <c r="B84" s="124"/>
      <c r="C84" s="124"/>
      <c r="D84" s="124"/>
      <c r="E84" s="124"/>
      <c r="F84" s="124"/>
      <c r="G84" s="124"/>
      <c r="H84" s="124"/>
      <c r="I84" s="124"/>
      <c r="J84" s="124"/>
      <c r="K84" s="124"/>
      <c r="L84" s="124"/>
      <c r="M84" s="130"/>
      <c r="N84" s="130"/>
    </row>
    <row r="85" spans="1:14" ht="20.100000000000001" customHeight="1" x14ac:dyDescent="0.2">
      <c r="A85" s="124"/>
      <c r="B85" s="124"/>
      <c r="C85" s="124"/>
      <c r="D85" s="124"/>
      <c r="E85" s="124"/>
      <c r="F85" s="124"/>
      <c r="G85" s="124"/>
      <c r="H85" s="124"/>
      <c r="I85" s="124"/>
      <c r="J85" s="124"/>
      <c r="K85" s="124"/>
      <c r="L85" s="124"/>
      <c r="M85" s="130"/>
      <c r="N85" s="130"/>
    </row>
    <row r="86" spans="1:14" ht="20.100000000000001" customHeight="1" x14ac:dyDescent="0.2">
      <c r="A86" s="124"/>
      <c r="B86" s="124"/>
      <c r="C86" s="124"/>
      <c r="D86" s="124"/>
      <c r="E86" s="124"/>
      <c r="F86" s="124"/>
      <c r="G86" s="124"/>
      <c r="H86" s="124"/>
      <c r="I86" s="124"/>
      <c r="J86" s="124"/>
      <c r="K86" s="124"/>
      <c r="L86" s="124"/>
      <c r="M86" s="130"/>
      <c r="N86" s="130"/>
    </row>
    <row r="87" spans="1:14" ht="20.100000000000001" customHeight="1" x14ac:dyDescent="0.2">
      <c r="A87" s="124"/>
      <c r="B87" s="124"/>
      <c r="C87" s="124"/>
      <c r="D87" s="124"/>
      <c r="E87" s="124"/>
      <c r="F87" s="124"/>
      <c r="G87" s="124"/>
      <c r="H87" s="124"/>
      <c r="I87" s="124"/>
      <c r="J87" s="124"/>
      <c r="K87" s="124"/>
      <c r="L87" s="124"/>
      <c r="M87" s="130"/>
      <c r="N87" s="130"/>
    </row>
    <row r="88" spans="1:14" ht="20.100000000000001" customHeight="1" x14ac:dyDescent="0.2">
      <c r="A88" s="124"/>
      <c r="B88" s="124"/>
      <c r="C88" s="124"/>
      <c r="D88" s="124"/>
      <c r="E88" s="124"/>
      <c r="F88" s="124"/>
      <c r="G88" s="124"/>
      <c r="H88" s="124"/>
      <c r="I88" s="124"/>
      <c r="J88" s="124"/>
      <c r="K88" s="124"/>
      <c r="L88" s="124"/>
      <c r="M88" s="130"/>
      <c r="N88" s="130"/>
    </row>
  </sheetData>
  <mergeCells count="46">
    <mergeCell ref="B57:I57"/>
    <mergeCell ref="C19:D19"/>
    <mergeCell ref="C27:D27"/>
    <mergeCell ref="C54:C55"/>
    <mergeCell ref="B2:B4"/>
    <mergeCell ref="D2:D3"/>
    <mergeCell ref="E2:I4"/>
    <mergeCell ref="B7:C7"/>
    <mergeCell ref="C6:D6"/>
    <mergeCell ref="C8:D8"/>
    <mergeCell ref="B48:B53"/>
    <mergeCell ref="B25:B26"/>
    <mergeCell ref="C25:C26"/>
    <mergeCell ref="B14:B15"/>
    <mergeCell ref="C14:C15"/>
    <mergeCell ref="B63:I63"/>
    <mergeCell ref="F58:I58"/>
    <mergeCell ref="F59:G59"/>
    <mergeCell ref="H59:I59"/>
    <mergeCell ref="A9:A15"/>
    <mergeCell ref="A16:A18"/>
    <mergeCell ref="A20:A21"/>
    <mergeCell ref="A22:A26"/>
    <mergeCell ref="B54:B55"/>
    <mergeCell ref="A48:A56"/>
    <mergeCell ref="D14:D15"/>
    <mergeCell ref="A28:A37"/>
    <mergeCell ref="C38:D38"/>
    <mergeCell ref="C45:D45"/>
    <mergeCell ref="A40:A44"/>
    <mergeCell ref="A46:A47"/>
    <mergeCell ref="F60:G60"/>
    <mergeCell ref="H60:I60"/>
    <mergeCell ref="F61:G61"/>
    <mergeCell ref="H61:I61"/>
    <mergeCell ref="B62:I62"/>
    <mergeCell ref="B68:C68"/>
    <mergeCell ref="B69:C69"/>
    <mergeCell ref="B70:C70"/>
    <mergeCell ref="F70:I70"/>
    <mergeCell ref="B64:C64"/>
    <mergeCell ref="D64:I64"/>
    <mergeCell ref="B66:C66"/>
    <mergeCell ref="F66:I66"/>
    <mergeCell ref="B67:C67"/>
    <mergeCell ref="F67:I67"/>
  </mergeCells>
  <phoneticPr fontId="24" type="noConversion"/>
  <pageMargins left="0.19685039370078741" right="0.19685039370078741" top="0.19685039370078741" bottom="0.19685039370078741" header="0.31496062992125984" footer="0.31496062992125984"/>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B27"/>
  <sheetViews>
    <sheetView topLeftCell="A16" workbookViewId="0">
      <selection activeCell="C28" sqref="C28"/>
    </sheetView>
  </sheetViews>
  <sheetFormatPr baseColWidth="10" defaultRowHeight="15" x14ac:dyDescent="0.25"/>
  <cols>
    <col min="1" max="1" width="21.140625" customWidth="1"/>
    <col min="2" max="2" width="69.28515625" customWidth="1"/>
  </cols>
  <sheetData>
    <row r="1" spans="1:2" ht="18.75" thickBot="1" x14ac:dyDescent="0.3">
      <c r="A1" s="271" t="s">
        <v>22</v>
      </c>
      <c r="B1" s="272"/>
    </row>
    <row r="2" spans="1:2" x14ac:dyDescent="0.25">
      <c r="A2" s="273" t="s">
        <v>23</v>
      </c>
      <c r="B2" s="275" t="s">
        <v>174</v>
      </c>
    </row>
    <row r="3" spans="1:2" ht="15.75" thickBot="1" x14ac:dyDescent="0.3">
      <c r="A3" s="274"/>
      <c r="B3" s="276"/>
    </row>
    <row r="4" spans="1:2" x14ac:dyDescent="0.25">
      <c r="A4" s="277" t="s">
        <v>2</v>
      </c>
      <c r="B4" s="278"/>
    </row>
    <row r="5" spans="1:2" ht="15.75" thickBot="1" x14ac:dyDescent="0.3">
      <c r="A5" s="279"/>
      <c r="B5" s="280"/>
    </row>
    <row r="6" spans="1:2" ht="15.75" thickBot="1" x14ac:dyDescent="0.3">
      <c r="A6" s="264" t="s">
        <v>24</v>
      </c>
      <c r="B6" s="268"/>
    </row>
    <row r="7" spans="1:2" ht="25.5" x14ac:dyDescent="0.25">
      <c r="A7" s="46" t="s">
        <v>25</v>
      </c>
      <c r="B7" s="47" t="s">
        <v>172</v>
      </c>
    </row>
    <row r="8" spans="1:2" ht="25.5" customHeight="1" x14ac:dyDescent="0.25">
      <c r="A8" s="48" t="s">
        <v>26</v>
      </c>
      <c r="B8" s="47" t="s">
        <v>173</v>
      </c>
    </row>
    <row r="9" spans="1:2" ht="25.5" customHeight="1" thickBot="1" x14ac:dyDescent="0.3">
      <c r="A9" s="49" t="s">
        <v>27</v>
      </c>
      <c r="B9" s="50">
        <v>3</v>
      </c>
    </row>
    <row r="10" spans="1:2" ht="15.75" thickBot="1" x14ac:dyDescent="0.3">
      <c r="A10" s="264" t="s">
        <v>28</v>
      </c>
      <c r="B10" s="268"/>
    </row>
    <row r="11" spans="1:2" ht="24" customHeight="1" x14ac:dyDescent="0.25">
      <c r="A11" s="44" t="s">
        <v>29</v>
      </c>
      <c r="B11" s="51" t="s">
        <v>30</v>
      </c>
    </row>
    <row r="12" spans="1:2" ht="23.25" customHeight="1" x14ac:dyDescent="0.25">
      <c r="A12" s="45" t="s">
        <v>31</v>
      </c>
      <c r="B12" s="51" t="s">
        <v>30</v>
      </c>
    </row>
    <row r="13" spans="1:2" ht="16.5" x14ac:dyDescent="0.25">
      <c r="A13" s="45" t="s">
        <v>32</v>
      </c>
      <c r="B13" s="51" t="s">
        <v>30</v>
      </c>
    </row>
    <row r="14" spans="1:2" ht="25.5" customHeight="1" thickBot="1" x14ac:dyDescent="0.3">
      <c r="A14" s="52" t="s">
        <v>33</v>
      </c>
      <c r="B14" s="51" t="s">
        <v>30</v>
      </c>
    </row>
    <row r="15" spans="1:2" ht="15.75" thickBot="1" x14ac:dyDescent="0.3">
      <c r="A15" s="264" t="s">
        <v>34</v>
      </c>
      <c r="B15" s="268"/>
    </row>
    <row r="16" spans="1:2" ht="63.75" customHeight="1" thickBot="1" x14ac:dyDescent="0.3">
      <c r="A16" s="266"/>
      <c r="B16" s="267"/>
    </row>
    <row r="17" spans="1:2" ht="15.75" thickBot="1" x14ac:dyDescent="0.3">
      <c r="A17" s="264" t="s">
        <v>35</v>
      </c>
      <c r="B17" s="268"/>
    </row>
    <row r="18" spans="1:2" ht="84.75" customHeight="1" thickBot="1" x14ac:dyDescent="0.3">
      <c r="A18" s="266"/>
      <c r="B18" s="267"/>
    </row>
    <row r="19" spans="1:2" ht="15.75" thickBot="1" x14ac:dyDescent="0.3">
      <c r="A19" s="264" t="s">
        <v>36</v>
      </c>
      <c r="B19" s="268"/>
    </row>
    <row r="20" spans="1:2" ht="84.75" customHeight="1" thickBot="1" x14ac:dyDescent="0.3">
      <c r="A20" s="266"/>
      <c r="B20" s="267"/>
    </row>
    <row r="21" spans="1:2" ht="15.75" thickBot="1" x14ac:dyDescent="0.3">
      <c r="A21" s="264" t="s">
        <v>37</v>
      </c>
      <c r="B21" s="265"/>
    </row>
    <row r="22" spans="1:2" ht="66.75" customHeight="1" thickBot="1" x14ac:dyDescent="0.3">
      <c r="A22" s="266"/>
      <c r="B22" s="267"/>
    </row>
    <row r="23" spans="1:2" ht="15.75" thickBot="1" x14ac:dyDescent="0.3">
      <c r="A23" s="264" t="s">
        <v>38</v>
      </c>
      <c r="B23" s="268"/>
    </row>
    <row r="24" spans="1:2" ht="39" thickBot="1" x14ac:dyDescent="0.3">
      <c r="A24" s="53" t="s">
        <v>175</v>
      </c>
      <c r="B24" s="54" t="s">
        <v>176</v>
      </c>
    </row>
    <row r="25" spans="1:2" ht="15.75" thickBot="1" x14ac:dyDescent="0.3">
      <c r="A25" s="269" t="s">
        <v>39</v>
      </c>
      <c r="B25" s="270"/>
    </row>
    <row r="26" spans="1:2" x14ac:dyDescent="0.25">
      <c r="A26" s="55" t="s">
        <v>40</v>
      </c>
      <c r="B26" s="56">
        <f ca="1">TODAY()</f>
        <v>44846</v>
      </c>
    </row>
    <row r="27" spans="1:2" ht="66.75" customHeight="1" thickBot="1" x14ac:dyDescent="0.3">
      <c r="A27" s="266"/>
      <c r="B27" s="267"/>
    </row>
  </sheetData>
  <mergeCells count="17">
    <mergeCell ref="A20:B20"/>
    <mergeCell ref="A1:B1"/>
    <mergeCell ref="A2:A3"/>
    <mergeCell ref="B2:B3"/>
    <mergeCell ref="A4:B5"/>
    <mergeCell ref="A6:B6"/>
    <mergeCell ref="A10:B10"/>
    <mergeCell ref="A15:B15"/>
    <mergeCell ref="A16:B16"/>
    <mergeCell ref="A17:B17"/>
    <mergeCell ref="A18:B18"/>
    <mergeCell ref="A19:B19"/>
    <mergeCell ref="A21:B21"/>
    <mergeCell ref="A22:B22"/>
    <mergeCell ref="A23:B23"/>
    <mergeCell ref="A25:B25"/>
    <mergeCell ref="A27:B27"/>
  </mergeCells>
  <printOptions horizontalCentered="1" verticalCentered="1"/>
  <pageMargins left="0.19685039370078741" right="0.1968503937007874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FG Grille E2-b</vt:lpstr>
      <vt:lpstr>Procés Verbal E2-b</vt:lpstr>
      <vt:lpstr>'FG Grille E2-b'!Zone_d_impression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2015-11-21T10:44:27Z</cp:lastPrinted>
  <dcterms:created xsi:type="dcterms:W3CDTF">2015-11-18T13:39:22Z</dcterms:created>
  <dcterms:modified xsi:type="dcterms:W3CDTF">2022-10-12T08:19:50Z</dcterms:modified>
</cp:coreProperties>
</file>