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19440" windowHeight="9720" activeTab="1"/>
  </bookViews>
  <sheets>
    <sheet name="Données" sheetId="3" r:id="rId1"/>
    <sheet name="Identification" sheetId="1" r:id="rId2"/>
    <sheet name="Suivi du CO" sheetId="2" r:id="rId3"/>
    <sheet name="Oral du CO" sheetId="4" r:id="rId4"/>
  </sheets>
  <definedNames>
    <definedName name="_xlnm.Print_Area" localSheetId="3">'Oral du CO'!$A$1:$K$49</definedName>
    <definedName name="_xlnm.Print_Area" localSheetId="2">'Suivi du CO'!$A$1:$M$44</definedName>
  </definedNames>
  <calcPr calcId="145621"/>
</workbook>
</file>

<file path=xl/calcChain.xml><?xml version="1.0" encoding="utf-8"?>
<calcChain xmlns="http://schemas.openxmlformats.org/spreadsheetml/2006/main">
  <c r="C7" i="1" l="1"/>
  <c r="C11" i="1" l="1"/>
  <c r="G5" i="4" s="1"/>
  <c r="M26" i="2"/>
  <c r="D21" i="4"/>
  <c r="E35" i="4"/>
  <c r="O29" i="4"/>
  <c r="N34" i="4"/>
  <c r="L34" i="4"/>
  <c r="M34" i="4"/>
  <c r="D34" i="4"/>
  <c r="N33" i="4"/>
  <c r="L33" i="4"/>
  <c r="M33" i="4"/>
  <c r="D33" i="4"/>
  <c r="N32" i="4"/>
  <c r="L32" i="4"/>
  <c r="M32" i="4"/>
  <c r="D32" i="4"/>
  <c r="N31" i="4"/>
  <c r="L31" i="4"/>
  <c r="M31" i="4"/>
  <c r="D31" i="4"/>
  <c r="N30" i="4"/>
  <c r="L30" i="4"/>
  <c r="M30" i="4"/>
  <c r="D30" i="4"/>
  <c r="N29" i="4"/>
  <c r="L29" i="4"/>
  <c r="M29" i="4"/>
  <c r="D29" i="4"/>
  <c r="H27" i="4"/>
  <c r="G27" i="4"/>
  <c r="N26" i="4"/>
  <c r="L26" i="4"/>
  <c r="M26" i="4"/>
  <c r="K26" i="4"/>
  <c r="E24" i="4"/>
  <c r="O19" i="4"/>
  <c r="N23" i="4"/>
  <c r="L23" i="4"/>
  <c r="M23" i="4"/>
  <c r="D23" i="4"/>
  <c r="N22" i="4"/>
  <c r="L22" i="4"/>
  <c r="M22" i="4"/>
  <c r="D22" i="4"/>
  <c r="N21" i="4"/>
  <c r="L21" i="4"/>
  <c r="M21" i="4"/>
  <c r="N20" i="4"/>
  <c r="L20" i="4"/>
  <c r="M20" i="4"/>
  <c r="D20" i="4"/>
  <c r="N19" i="4"/>
  <c r="L19" i="4"/>
  <c r="M19" i="4"/>
  <c r="D19" i="4"/>
  <c r="H17" i="4"/>
  <c r="G17" i="4"/>
  <c r="N16" i="4"/>
  <c r="L16" i="4"/>
  <c r="M16" i="4"/>
  <c r="K16" i="4"/>
  <c r="M9" i="4"/>
  <c r="D7" i="4"/>
  <c r="M7" i="4" s="1"/>
  <c r="D5" i="4"/>
  <c r="P30" i="2"/>
  <c r="N30" i="2"/>
  <c r="O30" i="2"/>
  <c r="L30" i="2"/>
  <c r="H30" i="2"/>
  <c r="D30" i="2"/>
  <c r="P29" i="2"/>
  <c r="N29" i="2"/>
  <c r="O29" i="2"/>
  <c r="L29" i="2"/>
  <c r="H29" i="2"/>
  <c r="D29" i="2"/>
  <c r="P28" i="2"/>
  <c r="N28" i="2"/>
  <c r="O28" i="2"/>
  <c r="L28" i="2"/>
  <c r="H28" i="2"/>
  <c r="D28" i="2"/>
  <c r="P24" i="2"/>
  <c r="N24" i="2"/>
  <c r="O24" i="2"/>
  <c r="L24" i="2"/>
  <c r="L25" i="2"/>
  <c r="M20" i="2"/>
  <c r="H24" i="2"/>
  <c r="D24" i="2"/>
  <c r="P23" i="2"/>
  <c r="N23" i="2"/>
  <c r="O23" i="2"/>
  <c r="L23" i="2"/>
  <c r="H23" i="2"/>
  <c r="D23" i="2"/>
  <c r="P22" i="2"/>
  <c r="N22" i="2"/>
  <c r="O22" i="2"/>
  <c r="L22" i="2"/>
  <c r="H22" i="2"/>
  <c r="D22" i="2"/>
  <c r="P18" i="2"/>
  <c r="N18" i="2"/>
  <c r="O18" i="2"/>
  <c r="L18" i="2"/>
  <c r="H18" i="2"/>
  <c r="D18" i="2"/>
  <c r="P17" i="2"/>
  <c r="N17" i="2"/>
  <c r="O17" i="2"/>
  <c r="L17" i="2"/>
  <c r="L19" i="2"/>
  <c r="H17" i="2"/>
  <c r="D17" i="2"/>
  <c r="P15" i="2"/>
  <c r="C10" i="2"/>
  <c r="P9" i="2"/>
  <c r="O9" i="2"/>
  <c r="O8" i="2"/>
  <c r="E7" i="2"/>
  <c r="O7" i="2" s="1"/>
  <c r="E5" i="2"/>
  <c r="O5" i="2" s="1"/>
  <c r="L31" i="2"/>
  <c r="I38" i="4"/>
  <c r="Q22" i="2"/>
  <c r="Q17" i="2"/>
  <c r="M15" i="2"/>
  <c r="Q28" i="2"/>
  <c r="K33" i="2"/>
  <c r="M5" i="4" l="1"/>
  <c r="I5" i="2"/>
</calcChain>
</file>

<file path=xl/comments1.xml><?xml version="1.0" encoding="utf-8"?>
<comments xmlns="http://schemas.openxmlformats.org/spreadsheetml/2006/main">
  <authors>
    <author>Auteur</author>
  </authors>
  <commentList>
    <comment ref="C17" authorId="0">
      <text>
        <r>
          <rPr>
            <b/>
            <sz val="9"/>
            <rFont val="Tahoma"/>
            <family val="2"/>
          </rPr>
          <t>Auteur:</t>
        </r>
        <r>
          <rPr>
            <sz val="9"/>
            <rFont val="Tahoma"/>
            <family val="2"/>
          </rPr>
          <t xml:space="preserve">
dramstein:
explicité la necessité d'une grille de suivi de compétence dpisciplinaire
</t>
        </r>
      </text>
    </comment>
  </commentList>
</comments>
</file>

<file path=xl/sharedStrings.xml><?xml version="1.0" encoding="utf-8"?>
<sst xmlns="http://schemas.openxmlformats.org/spreadsheetml/2006/main" count="447" uniqueCount="314">
  <si>
    <r>
      <t xml:space="preserve">Paramètres </t>
    </r>
    <r>
      <rPr>
        <b/>
        <sz val="12"/>
        <color indexed="2"/>
        <rFont val="Calibri"/>
        <family val="2"/>
      </rPr>
      <t>"A COMPLETER"</t>
    </r>
  </si>
  <si>
    <t>Explication des paliers de progressivité</t>
  </si>
  <si>
    <t>Explication des niveaux d'évaluation des compétences</t>
  </si>
  <si>
    <t>Année scolaire</t>
  </si>
  <si>
    <t>2021/22</t>
  </si>
  <si>
    <t>P1</t>
  </si>
  <si>
    <t>MISE EN OEUVRE PARTIELLE EN CONTEXTE CONNU, OBSERVATION, IDENTIFICATION</t>
  </si>
  <si>
    <t>N1</t>
  </si>
  <si>
    <t>Compétence non maitrisée</t>
  </si>
  <si>
    <t>Premier palier travaillé en début de formation au CO dans le cadre de l'acquisition de la démarche de projet du chef d'oeuvre (1er semestre)</t>
  </si>
  <si>
    <t>Le candidat necessite un accompagnement et une aide systématique pour réaliser ses tâches.</t>
  </si>
  <si>
    <t>Session</t>
  </si>
  <si>
    <t>Nom</t>
  </si>
  <si>
    <t>Nom2</t>
  </si>
  <si>
    <t>P2</t>
  </si>
  <si>
    <t>ADAPTATION À DES SITUATIONS VARIÉES ET PRISE EN COMPTE DES ENJEUX</t>
  </si>
  <si>
    <t>N2</t>
  </si>
  <si>
    <t>Compétence "en cours d'acquisition" non stabilisée</t>
  </si>
  <si>
    <t>Deuxième palier de progressivité à travailler dans la suite lors du choix du projet et de sa caractérisation (2ème semestre)</t>
  </si>
  <si>
    <t>Le candidat nécessite un accompagnement régulier pour effectuer le travail confié.</t>
  </si>
  <si>
    <t>Prénom</t>
  </si>
  <si>
    <t>Etablissement</t>
  </si>
  <si>
    <t>?</t>
  </si>
  <si>
    <t>P3</t>
  </si>
  <si>
    <t>RÉALISATION AVEC COMPRÉHENSION DE L’ENVIRONNEMENT</t>
  </si>
  <si>
    <t>N3</t>
  </si>
  <si>
    <t>Compétence "partiellement acquise"</t>
  </si>
  <si>
    <t>Troisième palier lors de la mise en oeuvre du projet qui sera présenté à l'oral. (troisième semestre de Bac Pro ou 2eme année de CAP)</t>
  </si>
  <si>
    <t>Le transfert de la compétence n'est pas total dans chaque situation de travail proposée, une aide est parfois requise notamment lors d'une situation de travail nouvelle.</t>
  </si>
  <si>
    <t>P4</t>
  </si>
  <si>
    <t>ANALYSE CRITIQUE, PROPOSITIONS D’AMÉLIORATION, ANTICIPATION</t>
  </si>
  <si>
    <t>Quatrième palier de compétence travaillé en fin de projet (niveau visé en Bac Pro)</t>
  </si>
  <si>
    <t>N4</t>
  </si>
  <si>
    <t>Compétence maitrisée et transférable</t>
  </si>
  <si>
    <t>Le candidat travaille en toute autonomie, il sait s'adapter et transférer la compétence dans toutes les situations sans aide.</t>
  </si>
  <si>
    <r>
      <t xml:space="preserve">BAC PRO - Evaluation du Chef d'œuvre - </t>
    </r>
    <r>
      <rPr>
        <b/>
        <sz val="20"/>
        <color indexed="2"/>
        <rFont val="Calibri"/>
        <family val="2"/>
      </rPr>
      <t>Compétences mobilisées lors du parcours de formation</t>
    </r>
  </si>
  <si>
    <t>Identification:</t>
  </si>
  <si>
    <t>Nom :</t>
  </si>
  <si>
    <t>Prénom :</t>
  </si>
  <si>
    <t>Etablissement :</t>
  </si>
  <si>
    <t>Suivi :</t>
  </si>
  <si>
    <t>Période :</t>
  </si>
  <si>
    <t>Semestre 2 du CO</t>
  </si>
  <si>
    <t>Palier :</t>
  </si>
  <si>
    <t>PALIER 4</t>
  </si>
  <si>
    <t>Capacités et critères d'évaluation</t>
  </si>
  <si>
    <t>Indicateurs d'évaluation propres au chef d'œuvre réalisé</t>
  </si>
  <si>
    <t>Critère Evalué ?</t>
  </si>
  <si>
    <t>Niveau de maîtrise</t>
  </si>
  <si>
    <t>Compétence "non maitrisée"</t>
  </si>
  <si>
    <t>Compétence "en cours d'acquisition et non stabilisée"</t>
  </si>
  <si>
    <t>Compétence "partiellement maitrisée"</t>
  </si>
  <si>
    <t>Compétence "maitrisée et transférable"</t>
  </si>
  <si>
    <t>Positionner le niveau de maîtrise de la compétence</t>
  </si>
  <si>
    <t>Mobiliser ses compétences, ses connaissances et les ressources disponibles</t>
  </si>
  <si>
    <t>E? NE?</t>
  </si>
  <si>
    <t>Niveau</t>
  </si>
  <si>
    <t>8 / 20</t>
  </si>
  <si>
    <t>Ï</t>
  </si>
  <si>
    <r>
      <rPr>
        <b/>
        <sz val="11"/>
        <color indexed="30"/>
        <rFont val="Calibri"/>
        <family val="2"/>
      </rPr>
      <t>ATTENTION, si le symbole</t>
    </r>
    <r>
      <rPr>
        <b/>
        <sz val="11"/>
        <rFont val="Calibri"/>
        <family val="2"/>
      </rPr>
      <t xml:space="preserve"> </t>
    </r>
    <r>
      <rPr>
        <b/>
        <sz val="11"/>
        <color indexed="2"/>
        <rFont val="Calibri"/>
        <family val="2"/>
      </rPr>
      <t>◄</t>
    </r>
    <r>
      <rPr>
        <b/>
        <sz val="11"/>
        <rFont val="Calibri"/>
        <family val="2"/>
      </rPr>
      <t xml:space="preserve"> </t>
    </r>
    <r>
      <rPr>
        <b/>
        <sz val="11"/>
        <color indexed="30"/>
        <rFont val="Calibri"/>
        <family val="2"/>
      </rPr>
      <t>apparait dans cette colonne, il est nécessaire de définir le niveau de maîtrise de la compétence ou de sélectionner NE si le critère n'est pas évalué</t>
    </r>
  </si>
  <si>
    <r>
      <rPr>
        <b/>
        <sz val="10"/>
        <rFont val="Wingdings"/>
        <charset val="2"/>
      </rPr>
      <t>è</t>
    </r>
    <r>
      <rPr>
        <b/>
        <sz val="10"/>
        <rFont val="Calibri"/>
        <family val="2"/>
      </rPr>
      <t xml:space="preserve"> Mobilise ses compétences et connaissances au service de la réalisation du chef-d'œuvre</t>
    </r>
  </si>
  <si>
    <t>E</t>
  </si>
  <si>
    <r>
      <rPr>
        <b/>
        <sz val="10"/>
        <rFont val="Wingdings"/>
        <charset val="2"/>
      </rPr>
      <t>è</t>
    </r>
    <r>
      <rPr>
        <b/>
        <sz val="10"/>
        <rFont val="Calibri"/>
        <family val="2"/>
      </rPr>
      <t xml:space="preserve"> Mobilise des ressources internes ou externes nécessaires (partenaires, moyens, équipements, etc.)</t>
    </r>
  </si>
  <si>
    <t>NE</t>
  </si>
  <si>
    <t>S’engager, organiser son travail et s’intégrer dans son environnement</t>
  </si>
  <si>
    <t>6 / 20</t>
  </si>
  <si>
    <r>
      <rPr>
        <b/>
        <sz val="10"/>
        <color indexed="8"/>
        <rFont val="Wingdings"/>
        <charset val="2"/>
      </rPr>
      <t>è</t>
    </r>
    <r>
      <rPr>
        <b/>
        <sz val="10"/>
        <color indexed="8"/>
        <rFont val="Calibri"/>
        <family val="2"/>
      </rPr>
      <t xml:space="preserve"> Organise, planifie son travail et tient à jour l'état des avancées et des progrès réalisés</t>
    </r>
  </si>
  <si>
    <r>
      <rPr>
        <b/>
        <sz val="10"/>
        <color indexed="8"/>
        <rFont val="Wingdings"/>
        <charset val="2"/>
      </rPr>
      <t>è</t>
    </r>
    <r>
      <rPr>
        <b/>
        <sz val="10"/>
        <color indexed="8"/>
        <rFont val="Calibri"/>
        <family val="2"/>
      </rPr>
      <t xml:space="preserve"> S'intégre dans son environnement et/ou un collectif de travail</t>
    </r>
  </si>
  <si>
    <r>
      <rPr>
        <b/>
        <sz val="10"/>
        <color indexed="8"/>
        <rFont val="Wingdings"/>
        <charset val="2"/>
      </rPr>
      <t>è</t>
    </r>
    <r>
      <rPr>
        <b/>
        <sz val="10"/>
        <color indexed="8"/>
        <rFont val="Calibri"/>
        <family val="2"/>
      </rPr>
      <t xml:space="preserve"> Prend des responsabilités et des initiatives dans une démarche de projet</t>
    </r>
  </si>
  <si>
    <t>Analyser son travail, s’adapter aux aléas et rendre compte du travail mené</t>
  </si>
  <si>
    <r>
      <rPr>
        <b/>
        <sz val="10"/>
        <color indexed="8"/>
        <rFont val="Wingdings"/>
        <charset val="2"/>
      </rPr>
      <t>è</t>
    </r>
    <r>
      <rPr>
        <b/>
        <sz val="10"/>
        <color indexed="8"/>
        <rFont val="Calibri"/>
        <family val="2"/>
      </rPr>
      <t xml:space="preserve"> S'adapte aux situations et propose des solutions pour remédier aux éventuelles difficultés rencontrées</t>
    </r>
  </si>
  <si>
    <r>
      <rPr>
        <b/>
        <sz val="10"/>
        <color indexed="8"/>
        <rFont val="Wingdings"/>
        <charset val="2"/>
      </rPr>
      <t>è</t>
    </r>
    <r>
      <rPr>
        <b/>
        <sz val="10"/>
        <color indexed="8"/>
        <rFont val="Calibri"/>
        <family val="2"/>
      </rPr>
      <t xml:space="preserve"> Rend compte de l'état d'avancement du chef-d'œuvre tout au long de sa réalisation</t>
    </r>
  </si>
  <si>
    <r>
      <rPr>
        <b/>
        <sz val="10"/>
        <color indexed="8"/>
        <rFont val="Wingdings"/>
        <charset val="2"/>
      </rPr>
      <t>è</t>
    </r>
    <r>
      <rPr>
        <b/>
        <sz val="10"/>
        <color indexed="8"/>
        <rFont val="Calibri"/>
        <family val="2"/>
      </rPr>
      <t xml:space="preserve"> Analyse et évalue son travail personnel</t>
    </r>
  </si>
  <si>
    <r>
      <t xml:space="preserve">Note attribuée par l'équipe  </t>
    </r>
    <r>
      <rPr>
        <b/>
        <sz val="16"/>
        <color indexed="8"/>
        <rFont val="Wingdings"/>
        <charset val="2"/>
      </rPr>
      <t>è</t>
    </r>
  </si>
  <si>
    <t>…</t>
  </si>
  <si>
    <t xml:space="preserve"> /20</t>
  </si>
  <si>
    <t>Note calculée</t>
  </si>
  <si>
    <r>
      <t>Appréciations de l'équipe sur les compétences développées de l'élève</t>
    </r>
    <r>
      <rPr>
        <b/>
        <sz val="11"/>
        <color indexed="8"/>
        <rFont val="Calibri"/>
        <family val="2"/>
      </rPr>
      <t xml:space="preserve"> :</t>
    </r>
  </si>
  <si>
    <t>Saisir ici l'appréciation</t>
  </si>
  <si>
    <t>Elèves</t>
  </si>
  <si>
    <t>Période</t>
  </si>
  <si>
    <t xml:space="preserve">Paliers </t>
  </si>
  <si>
    <t>Description</t>
  </si>
  <si>
    <t>Nom1</t>
  </si>
  <si>
    <t>Prénom1</t>
  </si>
  <si>
    <t>2021/23</t>
  </si>
  <si>
    <t>Semestre 1 du CO</t>
  </si>
  <si>
    <t>PALIER 1</t>
  </si>
  <si>
    <t>CAP et BAC PRO</t>
  </si>
  <si>
    <t>Prénom2</t>
  </si>
  <si>
    <t>2021/24</t>
  </si>
  <si>
    <t>PALIER 2</t>
  </si>
  <si>
    <t>Nom3</t>
  </si>
  <si>
    <t>Prénom3</t>
  </si>
  <si>
    <t>2021/25</t>
  </si>
  <si>
    <t>Semestre 3 du CO</t>
  </si>
  <si>
    <t>PALIER 3</t>
  </si>
  <si>
    <t>RÉALISATION AVEC COMPRÉHENSION DE L’ENVIRONNENT</t>
  </si>
  <si>
    <t>Nom4</t>
  </si>
  <si>
    <t>Prénom4</t>
  </si>
  <si>
    <t>2021/26</t>
  </si>
  <si>
    <t>Semestre 4 du CO</t>
  </si>
  <si>
    <t>BAC PRO</t>
  </si>
  <si>
    <t>Nom5</t>
  </si>
  <si>
    <t>Prénom5</t>
  </si>
  <si>
    <t>2021/27</t>
  </si>
  <si>
    <t>Nom6</t>
  </si>
  <si>
    <t>Prénom6</t>
  </si>
  <si>
    <t>2021/28</t>
  </si>
  <si>
    <t>Non évaluée</t>
  </si>
  <si>
    <t>Nom7</t>
  </si>
  <si>
    <t>Prénom7</t>
  </si>
  <si>
    <t>2021/29</t>
  </si>
  <si>
    <t>Nom8</t>
  </si>
  <si>
    <t>Prénom8</t>
  </si>
  <si>
    <t>2021/30</t>
  </si>
  <si>
    <t>Nom9</t>
  </si>
  <si>
    <t>Prénom9</t>
  </si>
  <si>
    <t>2021/31</t>
  </si>
  <si>
    <t>Nom10</t>
  </si>
  <si>
    <t>Prénom10</t>
  </si>
  <si>
    <t>2021/32</t>
  </si>
  <si>
    <t>Nom11</t>
  </si>
  <si>
    <t>Prénom11</t>
  </si>
  <si>
    <t>Lors de l'enseignement</t>
  </si>
  <si>
    <t>Nom12</t>
  </si>
  <si>
    <t>Prénom12</t>
  </si>
  <si>
    <t>Compétences</t>
  </si>
  <si>
    <t>Descripteur</t>
  </si>
  <si>
    <t>Nom13</t>
  </si>
  <si>
    <t>Prénom13</t>
  </si>
  <si>
    <t>Nom14</t>
  </si>
  <si>
    <t>Prénom14</t>
  </si>
  <si>
    <t>Nom15</t>
  </si>
  <si>
    <t>Prénom15</t>
  </si>
  <si>
    <t>Nom16</t>
  </si>
  <si>
    <t>Prénom16</t>
  </si>
  <si>
    <t>Nom17</t>
  </si>
  <si>
    <t>Prénom17</t>
  </si>
  <si>
    <t>Nom18</t>
  </si>
  <si>
    <t>Prénom18</t>
  </si>
  <si>
    <t>Indicateurs</t>
  </si>
  <si>
    <t>Critères</t>
  </si>
  <si>
    <t>Nom19</t>
  </si>
  <si>
    <t>Prénom19</t>
  </si>
  <si>
    <r>
      <rPr>
        <sz val="10"/>
        <rFont val="Wingdings"/>
        <charset val="2"/>
      </rPr>
      <t>è</t>
    </r>
    <r>
      <rPr>
        <sz val="10"/>
        <rFont val="Calibri"/>
        <family val="2"/>
      </rPr>
      <t xml:space="preserve"> Mobilise ses compétences et connaissances au service de la réalisation du chef-d'œuvre</t>
    </r>
  </si>
  <si>
    <r>
      <rPr>
        <b/>
        <sz val="10"/>
        <color indexed="30"/>
        <rFont val="Calibri"/>
        <family val="2"/>
      </rPr>
      <t>Identifie les acquis effectués de manière formelle et informelle</t>
    </r>
    <r>
      <rPr>
        <sz val="10"/>
        <color indexed="30"/>
        <rFont val="Calibri"/>
        <family val="2"/>
      </rPr>
      <t xml:space="preserve"> ; intègre les étapes d’une méthodologie/d'un protocole ;</t>
    </r>
  </si>
  <si>
    <r>
      <rPr>
        <b/>
        <sz val="10"/>
        <color indexed="30"/>
        <rFont val="Calibri"/>
        <family val="2"/>
      </rPr>
      <t>IDENTIFIE LES ACQUIS EFFECTUES de manière formelle et informelle</t>
    </r>
    <r>
      <rPr>
        <sz val="10"/>
        <color indexed="30"/>
        <rFont val="Calibri"/>
        <family val="2"/>
      </rPr>
      <t xml:space="preserve"> ; intègre les étapes d’une méthodologie/d'un protocole.</t>
    </r>
  </si>
  <si>
    <t>Nom20</t>
  </si>
  <si>
    <t>Prénom20</t>
  </si>
  <si>
    <r>
      <rPr>
        <b/>
        <sz val="10"/>
        <color indexed="30"/>
        <rFont val="Calibri"/>
        <family val="2"/>
      </rPr>
      <t xml:space="preserve">Illustre ses points forts par des réalisations positives et concrètes ; </t>
    </r>
    <r>
      <rPr>
        <sz val="10"/>
        <color indexed="30"/>
        <rFont val="Calibri"/>
        <family val="2"/>
      </rPr>
      <t>Comprend la nécessité de son apprentissage : la valeur ajoutée de la démarche ; Identifie des moyens nouveaux pour varier ses façons d’apprendre (pour intégrer une nouvelle façon de faire, une nouvelle norme, pour mémoriser une technique, un tutoriel . . .)</t>
    </r>
  </si>
  <si>
    <r>
      <t xml:space="preserve">ILLUSTRE SES POINTS FORTS par des réalisations positives et concrètes ; </t>
    </r>
    <r>
      <rPr>
        <sz val="10"/>
        <color indexed="30"/>
        <rFont val="Calibri"/>
        <family val="2"/>
      </rPr>
      <t>Comprend la nécessité de son apprentissage : la valeur ajoutée de la démarche ; Identifie des moyens nouveaux pour varier ses façons d’apprendre (pour intégrer une nouvelle façon de faire, une nouvelle norme, pour mémoriser une technique, un tutoriel . . .).</t>
    </r>
  </si>
  <si>
    <t>Nom21</t>
  </si>
  <si>
    <t>Prénom21</t>
  </si>
  <si>
    <r>
      <rPr>
        <b/>
        <sz val="10"/>
        <color indexed="30"/>
        <rFont val="Calibri"/>
        <family val="2"/>
      </rPr>
      <t>Identifie ses principaux atouts acquis de manière formelle et informelle et ses axes de progrès</t>
    </r>
    <r>
      <rPr>
        <sz val="10"/>
        <color indexed="30"/>
        <rFont val="Calibri"/>
        <family val="2"/>
      </rPr>
      <t xml:space="preserve"> ; Teste une nouvelle façon de réaliser une action et mesure le gain en énergie dépensée (des pas en moins, du temps en moins…)</t>
    </r>
  </si>
  <si>
    <r>
      <rPr>
        <b/>
        <sz val="10"/>
        <color indexed="30"/>
        <rFont val="Calibri"/>
        <family val="2"/>
      </rPr>
      <t>IDENTIFIE SES PRINCIPAUX ATOUTS ET SES AXES DE PROGRES</t>
    </r>
    <r>
      <rPr>
        <sz val="10"/>
        <color indexed="30"/>
        <rFont val="Calibri"/>
        <family val="2"/>
      </rPr>
      <t>; Teste une nouvelle façon de réaliser une action et mesure le gain en énergie dépensée (des pas en moins, du temps en moins…).</t>
    </r>
  </si>
  <si>
    <t>Nom22</t>
  </si>
  <si>
    <t>Prénom22</t>
  </si>
  <si>
    <r>
      <rPr>
        <b/>
        <sz val="10"/>
        <color indexed="49"/>
        <rFont val="Calibri"/>
        <family val="2"/>
      </rPr>
      <t>Soumet à son équipe de travail une nouvelle organisation, afin de réaliser des gains (</t>
    </r>
    <r>
      <rPr>
        <sz val="10"/>
        <color indexed="49"/>
        <rFont val="Calibri"/>
        <family val="2"/>
      </rPr>
      <t>moins d’énergie dépensée, moins de fatigue, …)</t>
    </r>
  </si>
  <si>
    <r>
      <t xml:space="preserve">SOUMET A SON EQUIPE DE TRAVAIL UNE NOUVELLE ORGANISATION, AFIN DE REALISER DES GAINS </t>
    </r>
    <r>
      <rPr>
        <sz val="10"/>
        <color indexed="49"/>
        <rFont val="Calibri"/>
        <family val="2"/>
      </rPr>
      <t>(moins d’énergie dépensée, moins de fatigue, …).</t>
    </r>
  </si>
  <si>
    <t>Nom23</t>
  </si>
  <si>
    <t>Prénom23</t>
  </si>
  <si>
    <r>
      <rPr>
        <sz val="10"/>
        <rFont val="Wingdings"/>
        <charset val="2"/>
      </rPr>
      <t>è</t>
    </r>
    <r>
      <rPr>
        <sz val="10"/>
        <rFont val="Calibri"/>
        <family val="2"/>
      </rPr>
      <t xml:space="preserve"> Mobilise des ressources internes ou externes nécessaires (partenaires, moyens, équipements, etc.)</t>
    </r>
  </si>
  <si>
    <r>
      <rPr>
        <b/>
        <sz val="10"/>
        <color indexed="30"/>
        <rFont val="Calibri"/>
        <family val="2"/>
      </rPr>
      <t>Repère les sources d’information mobilisables au sein de son environnement</t>
    </r>
    <r>
      <rPr>
        <sz val="10"/>
        <color indexed="30"/>
        <rFont val="Calibri"/>
        <family val="2"/>
      </rPr>
      <t xml:space="preserve"> pouvant le/la conseiller pour ses apprentissages</t>
    </r>
  </si>
  <si>
    <r>
      <rPr>
        <b/>
        <sz val="10"/>
        <color indexed="30"/>
        <rFont val="Calibri"/>
        <family val="2"/>
      </rPr>
      <t>REPERE LES SOURCES D'INFORMATION MOBILISABLES AU SEIN DE SON ENVIRONNEMENT</t>
    </r>
    <r>
      <rPr>
        <sz val="10"/>
        <color indexed="30"/>
        <rFont val="Calibri"/>
        <family val="2"/>
      </rPr>
      <t xml:space="preserve"> pouvant le/la conseiller pour ses apprentissages.</t>
    </r>
  </si>
  <si>
    <t>Nom24</t>
  </si>
  <si>
    <t>Prénom24</t>
  </si>
  <si>
    <r>
      <rPr>
        <b/>
        <sz val="10"/>
        <color indexed="30"/>
        <rFont val="Calibri"/>
        <family val="2"/>
      </rPr>
      <t>S’autorise à chercher des ressources autres que celles utilisées habituellemen</t>
    </r>
    <r>
      <rPr>
        <sz val="10"/>
        <color indexed="30"/>
        <rFont val="Calibri"/>
        <family val="2"/>
      </rPr>
      <t>t ; Repère les sources d’information mobilisables au sein de son environnement : en cohérence avec son projet, une liste de sites internet adéquats est établie</t>
    </r>
  </si>
  <si>
    <r>
      <rPr>
        <b/>
        <sz val="10"/>
        <color indexed="30"/>
        <rFont val="Calibri"/>
        <family val="2"/>
      </rPr>
      <t>S'AUTORISE A CHERCHER DES RESSOURCES AUTRES QUE CELLES UTILISES HABITUELLEMENT</t>
    </r>
    <r>
      <rPr>
        <sz val="10"/>
        <color indexed="30"/>
        <rFont val="Calibri"/>
        <family val="2"/>
      </rPr>
      <t>; Repère les sources d’information mobilisables au sein de son environnement : en cohérence avec son projet, une liste de sites internet adéquats est établie.</t>
    </r>
  </si>
  <si>
    <t>Nom25</t>
  </si>
  <si>
    <t>Prénom25</t>
  </si>
  <si>
    <r>
      <rPr>
        <b/>
        <sz val="10"/>
        <color indexed="30"/>
        <rFont val="Calibri"/>
        <family val="2"/>
      </rPr>
      <t xml:space="preserve">Se renseigne sur les activités et les besoins de compétences associés à son projet professionnel </t>
    </r>
    <r>
      <rPr>
        <sz val="10"/>
        <color indexed="30"/>
        <rFont val="Calibri"/>
        <family val="2"/>
      </rPr>
      <t>: les informations en cohérence avec le projet professionnel sont extraites et sélectionnées. Les coordonnées associées éventuelles sont recensées pour établir un plan d’action (actions concrètes
à mener).</t>
    </r>
  </si>
  <si>
    <r>
      <rPr>
        <b/>
        <sz val="10"/>
        <color indexed="30"/>
        <rFont val="Calibri"/>
        <family val="2"/>
      </rPr>
      <t xml:space="preserve">SE RENSEIGNE SUR LES ACTIVITES ET LES BESOINS DE COMPETENCES ASSOCIES A SON PROJET PROFESSIONNEL </t>
    </r>
    <r>
      <rPr>
        <sz val="10"/>
        <color indexed="30"/>
        <rFont val="Calibri"/>
        <family val="2"/>
      </rPr>
      <t>: les informations en cohérence avec le projet professionnel sont extraites et sélectionnées. Les coordonnées associées éventuelles sont recensées pour établir un plan d’action.</t>
    </r>
  </si>
  <si>
    <t>Nom26</t>
  </si>
  <si>
    <t>Prénom26</t>
  </si>
  <si>
    <r>
      <rPr>
        <b/>
        <sz val="10"/>
        <color indexed="30"/>
        <rFont val="Calibri"/>
        <family val="2"/>
      </rPr>
      <t xml:space="preserve">Fait le lien entre objectifs de formation et objectifs professionnels. </t>
    </r>
    <r>
      <rPr>
        <sz val="10"/>
        <color indexed="30"/>
        <rFont val="Calibri"/>
        <family val="2"/>
      </rPr>
      <t xml:space="preserve">L’application des apprentissages dans les pratiques professionnelles est illustrée par des exemples concrets. </t>
    </r>
  </si>
  <si>
    <r>
      <rPr>
        <b/>
        <sz val="10"/>
        <color indexed="30"/>
        <rFont val="Calibri"/>
        <family val="2"/>
      </rPr>
      <t xml:space="preserve">FAIT LE LIEN ENTRE OBJECTIFS DE FORMATION ET OBJECTIFS PROFESSIONNELS . </t>
    </r>
    <r>
      <rPr>
        <sz val="10"/>
        <color indexed="30"/>
        <rFont val="Calibri"/>
        <family val="2"/>
      </rPr>
      <t xml:space="preserve">L’application des apprentissages dans les pratiques professionnelles est illustrée par des exemples concrets. </t>
    </r>
  </si>
  <si>
    <t>Nom27</t>
  </si>
  <si>
    <t>Prénom27</t>
  </si>
  <si>
    <t>Nom28</t>
  </si>
  <si>
    <t>Prénom28</t>
  </si>
  <si>
    <t>Nom29</t>
  </si>
  <si>
    <t>Prénom29</t>
  </si>
  <si>
    <r>
      <rPr>
        <sz val="10"/>
        <color indexed="8"/>
        <rFont val="Calibri"/>
        <family val="2"/>
      </rPr>
      <t xml:space="preserve">è Organise, planifie son travail et tient à jour l'état des avancées et des progrès réalisés </t>
    </r>
    <r>
      <rPr>
        <sz val="10"/>
        <color indexed="60"/>
        <rFont val="Calibri"/>
        <family val="2"/>
      </rPr>
      <t>(AEFA 6)</t>
    </r>
    <r>
      <rPr>
        <sz val="10"/>
        <color indexed="8"/>
        <rFont val="Calibri"/>
        <family val="2"/>
      </rPr>
      <t xml:space="preserve"> - VM et CJ</t>
    </r>
  </si>
  <si>
    <r>
      <rPr>
        <b/>
        <sz val="10"/>
        <color indexed="30"/>
        <rFont val="Calibri"/>
        <family val="2"/>
      </rPr>
      <t xml:space="preserve">Identifie et met en oeuvre les tâches dans </t>
    </r>
    <r>
      <rPr>
        <b/>
        <u/>
        <sz val="10"/>
        <color indexed="30"/>
        <rFont val="Calibri"/>
        <family val="2"/>
      </rPr>
      <t xml:space="preserve">une activité </t>
    </r>
    <r>
      <rPr>
        <b/>
        <sz val="10"/>
        <color indexed="30"/>
        <rFont val="Calibri"/>
        <family val="2"/>
      </rPr>
      <t>donnée d'après une consigne :</t>
    </r>
    <r>
      <rPr>
        <sz val="10"/>
        <color indexed="30"/>
        <rFont val="Calibri"/>
        <family val="2"/>
      </rPr>
      <t xml:space="preserve"> réunit le matériel necessaire, prépare son poste de travail, réalise la tâche et garde une trace de son activité </t>
    </r>
  </si>
  <si>
    <r>
      <t>IDENTIFIE ET MET EN ŒUVRE DES TACHES DANS UNE ACTIVITE DONNEES D'APRES UNE CONSIGNE :</t>
    </r>
    <r>
      <rPr>
        <sz val="10"/>
        <color indexed="30"/>
        <rFont val="Calibri"/>
        <family val="2"/>
      </rPr>
      <t xml:space="preserve"> réunit le matériel necessaire, prépare son poste de travail, réalise la tâche et garde une trace de son activité.</t>
    </r>
  </si>
  <si>
    <t>Nom30</t>
  </si>
  <si>
    <t>Prénom30</t>
  </si>
  <si>
    <r>
      <rPr>
        <b/>
        <sz val="10"/>
        <color indexed="30"/>
        <rFont val="Calibri"/>
        <family val="2"/>
      </rPr>
      <t xml:space="preserve">Organise </t>
    </r>
    <r>
      <rPr>
        <b/>
        <u/>
        <sz val="10"/>
        <color indexed="30"/>
        <rFont val="Calibri"/>
        <family val="2"/>
      </rPr>
      <t>des activités</t>
    </r>
    <r>
      <rPr>
        <b/>
        <sz val="10"/>
        <color indexed="30"/>
        <rFont val="Calibri"/>
        <family val="2"/>
      </rPr>
      <t xml:space="preserve"> selon les contraintes et les consignes</t>
    </r>
    <r>
      <rPr>
        <sz val="10"/>
        <color indexed="30"/>
        <rFont val="Calibri"/>
        <family val="2"/>
      </rPr>
      <t xml:space="preserve"> : organise sur un temps court l'espace de travail en lien avec un planning, réalise la tâche, identifie et signale des difficultés au fil de l'activité, garde une trace structurée de son organisation.</t>
    </r>
  </si>
  <si>
    <r>
      <rPr>
        <b/>
        <sz val="10"/>
        <color indexed="30"/>
        <rFont val="Calibri"/>
        <family val="2"/>
      </rPr>
      <t xml:space="preserve">ORGANISE UNE ACTIVITE SELON LES CONTRAINTES ET LESCONSIGNES </t>
    </r>
    <r>
      <rPr>
        <sz val="10"/>
        <color indexed="30"/>
        <rFont val="Calibri"/>
        <family val="2"/>
      </rPr>
      <t xml:space="preserve"> : organise sur un temps court l'espace de travail en lien avec un planning, réalise la tâche, identifie et signale des difficultés au fil de l'activité, garde une trace structurée de son organisation.</t>
    </r>
  </si>
  <si>
    <r>
      <rPr>
        <b/>
        <sz val="10"/>
        <color indexed="30"/>
        <rFont val="Calibri"/>
        <family val="2"/>
      </rPr>
      <t>Etablit des priorités, plannifie en tenant compte des consignes et des exigences d'une organisatio</t>
    </r>
    <r>
      <rPr>
        <sz val="10"/>
        <color indexed="30"/>
        <rFont val="Calibri"/>
        <family val="2"/>
      </rPr>
      <t>n : organise une succession de tâches, régule l'avancement des tâches en fonction de l'avancement de l'activité, consulte des personnes ressource, respecte les délais.</t>
    </r>
  </si>
  <si>
    <r>
      <rPr>
        <b/>
        <sz val="10"/>
        <color indexed="30"/>
        <rFont val="Calibri"/>
        <family val="2"/>
      </rPr>
      <t>ETABLIT LES PRIORITES, PLANNIFIE EN TENANT COMPTE DES CONSIGNES ET DES EXIGEBNCES D'UNE ORGANISATION</t>
    </r>
    <r>
      <rPr>
        <sz val="10"/>
        <color indexed="30"/>
        <rFont val="Calibri"/>
        <family val="2"/>
      </rPr>
      <t xml:space="preserve"> : organise une succession de tâches, régule l'avancement des tâches en fonction de l'avancement de l'activité, consulte des personnes ressource, respecte les délais.</t>
    </r>
  </si>
  <si>
    <r>
      <rPr>
        <b/>
        <sz val="10"/>
        <color indexed="30"/>
        <rFont val="Calibri"/>
        <family val="2"/>
      </rPr>
      <t>Anticipe et prévoit des modes d'organisation selon d'éventuels imprévus</t>
    </r>
    <r>
      <rPr>
        <sz val="10"/>
        <color indexed="30"/>
        <rFont val="Calibri"/>
        <family val="2"/>
      </rPr>
      <t xml:space="preserve"> : envisage différents modes d'organisation possibles et effectue un choix, opère des modifications d'organisation en fonction d'evènements et de contraintes.</t>
    </r>
  </si>
  <si>
    <r>
      <rPr>
        <b/>
        <sz val="10"/>
        <color indexed="30"/>
        <rFont val="Calibri"/>
        <family val="2"/>
      </rPr>
      <t>ANTICIPE ET PREVOIT DES MODES D'ORGANISATIONS SELON D'EVENTUELS IMPREVUS</t>
    </r>
    <r>
      <rPr>
        <sz val="10"/>
        <color indexed="30"/>
        <rFont val="Calibri"/>
        <family val="2"/>
      </rPr>
      <t xml:space="preserve"> : envisage différents modes d'organisation possibles et effectue un choix, opère des modifications d'organisation en fonction d'evènements et de contraintes.</t>
    </r>
  </si>
  <si>
    <r>
      <rPr>
        <sz val="10"/>
        <color indexed="8"/>
        <rFont val="Calibri"/>
        <family val="2"/>
      </rPr>
      <t xml:space="preserve">è S'intégre dans son environnement et/ou un collectif de travail </t>
    </r>
    <r>
      <rPr>
        <sz val="10"/>
        <color indexed="60"/>
        <rFont val="Calibri"/>
        <family val="2"/>
      </rPr>
      <t>(AEFA 8)</t>
    </r>
    <r>
      <rPr>
        <sz val="10"/>
        <color indexed="8"/>
        <rFont val="Calibri"/>
        <family val="2"/>
      </rPr>
      <t xml:space="preserve"> VM et CJ</t>
    </r>
  </si>
  <si>
    <r>
      <rPr>
        <b/>
        <sz val="10"/>
        <color indexed="30"/>
        <rFont val="Calibri"/>
        <family val="2"/>
      </rPr>
      <t xml:space="preserve">Identifie les personnes du groupe : </t>
    </r>
    <r>
      <rPr>
        <sz val="10"/>
        <color indexed="30"/>
        <rFont val="Calibri"/>
        <family val="2"/>
      </rPr>
      <t xml:space="preserve">s'interesse à l'ensemble des participants, identifie les règles de collaboration, d'interaction et les missions de chacun. </t>
    </r>
  </si>
  <si>
    <r>
      <rPr>
        <b/>
        <sz val="10"/>
        <color indexed="30"/>
        <rFont val="Calibri"/>
        <family val="2"/>
      </rPr>
      <t xml:space="preserve">IDENTIFIE LES PERSONNES DU GROUPE : </t>
    </r>
    <r>
      <rPr>
        <sz val="10"/>
        <color indexed="30"/>
        <rFont val="Calibri"/>
        <family val="2"/>
      </rPr>
      <t xml:space="preserve">s'interesse à l'ensemble des participants, identifie les règles de collaboration, d'interaction et les missions de chacun. </t>
    </r>
  </si>
  <si>
    <r>
      <rPr>
        <b/>
        <sz val="10"/>
        <color indexed="30"/>
        <rFont val="Calibri"/>
        <family val="2"/>
      </rPr>
      <t xml:space="preserve">Adopte une attitude attentive pour travailler, </t>
    </r>
    <r>
      <rPr>
        <sz val="10"/>
        <color indexed="30"/>
        <rFont val="Calibri"/>
        <family val="2"/>
      </rPr>
      <t>peut aider les autres et accepte d'être aidé : identifie l'impact du travail collectif sur son projet,  comprend le périmetre et la place des interlocuteurs dans la démarche du projet.</t>
    </r>
  </si>
  <si>
    <r>
      <rPr>
        <b/>
        <sz val="10"/>
        <color indexed="30"/>
        <rFont val="Calibri"/>
        <family val="2"/>
      </rPr>
      <t xml:space="preserve">ADOPTE UNE ATTITUDE ATTENTIVE POUR TRAVAILLER, </t>
    </r>
    <r>
      <rPr>
        <sz val="10"/>
        <color indexed="30"/>
        <rFont val="Calibri"/>
        <family val="2"/>
      </rPr>
      <t>peut aider les autres et accepte d'être aidé : identifie l'impact du travail collectif sur son projet,  comprend le périmetre et la place des interlocuteurs dans la démarche du projet.</t>
    </r>
  </si>
  <si>
    <r>
      <rPr>
        <b/>
        <sz val="10"/>
        <color indexed="30"/>
        <rFont val="Calibri"/>
        <family val="2"/>
      </rPr>
      <t>Fait des propositions et accepte de les négocier</t>
    </r>
    <r>
      <rPr>
        <sz val="10"/>
        <color indexed="30"/>
        <rFont val="Calibri"/>
        <family val="2"/>
      </rPr>
      <t xml:space="preserve"> : prend en considération plusieurs points de vue, ajuste sa façon de faire en fonction des actions des autres, varie son rôle au sein du groupe selon les tâches et les interactions.</t>
    </r>
  </si>
  <si>
    <r>
      <rPr>
        <b/>
        <sz val="10"/>
        <color indexed="30"/>
        <rFont val="Calibri"/>
        <family val="2"/>
      </rPr>
      <t>FAIT DES PROPOSITIONS ET ACCEPTE DE LES NEGOCIER</t>
    </r>
    <r>
      <rPr>
        <sz val="10"/>
        <color indexed="30"/>
        <rFont val="Calibri"/>
        <family val="2"/>
      </rPr>
      <t xml:space="preserve"> : prend en considération plusieurs points de vue, ajuste sa façon de faire en fonction des actions des autres, varie son rôle au sein du groupe selon les tâches et les interactions.</t>
    </r>
  </si>
  <si>
    <r>
      <rPr>
        <b/>
        <sz val="10"/>
        <color indexed="30"/>
        <rFont val="Calibri"/>
        <family val="2"/>
      </rPr>
      <t>Participe activement au travail collectif en variant sa place et son rôle dans le groupe / peut être médiateur</t>
    </r>
    <r>
      <rPr>
        <sz val="10"/>
        <color indexed="30"/>
        <rFont val="Calibri"/>
        <family val="2"/>
      </rPr>
      <t xml:space="preserve"> : propose des solutions à des problèmes suscités par le travail du groupe, argumente ses propositions, établit une médiation face à une situation conflictuelle, propose des adaptations.</t>
    </r>
  </si>
  <si>
    <r>
      <rPr>
        <b/>
        <sz val="10"/>
        <color indexed="30"/>
        <rFont val="Calibri"/>
        <family val="2"/>
      </rPr>
      <t>PARTICIPE ACTIVEMENT AU TRAVAIL COLLECTIF en variant sa place et son rôle dans le groupe / peut être médiateur</t>
    </r>
    <r>
      <rPr>
        <sz val="10"/>
        <color indexed="30"/>
        <rFont val="Calibri"/>
        <family val="2"/>
      </rPr>
      <t xml:space="preserve"> : propose des solutions à des problèmes suscités par le travail du groupe, argumente ses propositions, établit une médiation face à une situation conflictuelle, propose des adaptations.</t>
    </r>
  </si>
  <si>
    <t>è Prend des responsabilités et des initiatives dans une démarche de projet -VM et CJ</t>
  </si>
  <si>
    <r>
      <rPr>
        <b/>
        <sz val="10"/>
        <color indexed="57"/>
        <rFont val="Calibri"/>
        <family val="2"/>
      </rPr>
      <t>Applique les consignes</t>
    </r>
    <r>
      <rPr>
        <sz val="10"/>
        <color indexed="57"/>
        <rFont val="Calibri"/>
        <family val="2"/>
      </rPr>
      <t>, prend des initiatives en contexte connu.</t>
    </r>
  </si>
  <si>
    <r>
      <rPr>
        <b/>
        <sz val="10"/>
        <color indexed="57"/>
        <rFont val="Calibri"/>
        <family val="2"/>
      </rPr>
      <t>APPLIQUE LES CONSIGNES</t>
    </r>
    <r>
      <rPr>
        <sz val="10"/>
        <color indexed="57"/>
        <rFont val="Calibri"/>
        <family val="2"/>
      </rPr>
      <t>, prend des initiatives en contexte connu.</t>
    </r>
  </si>
  <si>
    <r>
      <rPr>
        <b/>
        <sz val="10"/>
        <color indexed="57"/>
        <rFont val="Calibri"/>
        <family val="2"/>
      </rPr>
      <t>Prend des reponsabilité</t>
    </r>
    <r>
      <rPr>
        <sz val="10"/>
        <color indexed="57"/>
        <rFont val="Calibri"/>
        <family val="2"/>
      </rPr>
      <t>s, a besoin d'être guidé,  prends des initiatives en s'adaptant à diverses situations</t>
    </r>
  </si>
  <si>
    <r>
      <rPr>
        <b/>
        <sz val="10"/>
        <color indexed="57"/>
        <rFont val="Calibri"/>
        <family val="2"/>
      </rPr>
      <t>PREND DES RESPONSABILITES</t>
    </r>
    <r>
      <rPr>
        <sz val="10"/>
        <color indexed="57"/>
        <rFont val="Calibri"/>
        <family val="2"/>
      </rPr>
      <t>, a besoin d'être guidé,  prends des initiatives en s'adaptant à diverses situations.</t>
    </r>
  </si>
  <si>
    <r>
      <rPr>
        <b/>
        <sz val="10"/>
        <color indexed="57"/>
        <rFont val="Calibri"/>
        <family val="2"/>
      </rPr>
      <t>Prend des responsabilités en autonomi</t>
    </r>
    <r>
      <rPr>
        <sz val="10"/>
        <color indexed="57"/>
        <rFont val="Calibri"/>
        <family val="2"/>
      </rPr>
      <t>e, fait preuve d'initiative dans la démarche de projet , sait s'appuyer sur des ressources</t>
    </r>
  </si>
  <si>
    <r>
      <rPr>
        <b/>
        <sz val="10"/>
        <color indexed="57"/>
        <rFont val="Calibri"/>
        <family val="2"/>
      </rPr>
      <t>PREND DES RESPONSABILITES EN AUTONOMIE</t>
    </r>
    <r>
      <rPr>
        <sz val="10"/>
        <color indexed="57"/>
        <rFont val="Calibri"/>
        <family val="2"/>
      </rPr>
      <t>, fait preuve d'initiative dans la démarche de projet , sait s'appuyer sur des ressources.</t>
    </r>
  </si>
  <si>
    <r>
      <rPr>
        <b/>
        <sz val="10"/>
        <color indexed="57"/>
        <rFont val="Calibri"/>
        <family val="2"/>
      </rPr>
      <t>Impulse et fédère autour d'initiatives</t>
    </r>
    <r>
      <rPr>
        <sz val="10"/>
        <color indexed="57"/>
        <rFont val="Calibri"/>
        <family val="2"/>
      </rPr>
      <t>, a le sens des responsabilités, est autonome dans ses prises de décisions, évalue les risques,anticipe, est force de proposition.</t>
    </r>
  </si>
  <si>
    <r>
      <rPr>
        <b/>
        <sz val="10"/>
        <color indexed="57"/>
        <rFont val="Calibri"/>
        <family val="2"/>
      </rPr>
      <t>IMPULSE ET FEDERE AUTOUR D'INIATIVES</t>
    </r>
    <r>
      <rPr>
        <sz val="10"/>
        <color indexed="57"/>
        <rFont val="Calibri"/>
        <family val="2"/>
      </rPr>
      <t>, a le sens des responsabilités, est autonome dans ses prises de décisions, évalue les risques,anticipe, est force de proposition.</t>
    </r>
  </si>
  <si>
    <r>
      <rPr>
        <sz val="10"/>
        <color indexed="8"/>
        <rFont val="Calibri"/>
        <family val="2"/>
      </rPr>
      <t>è S'adapte aux situations et propose des solutions pour remédier aux éventuelles difficultés rencontrées</t>
    </r>
    <r>
      <rPr>
        <sz val="10"/>
        <color indexed="60"/>
        <rFont val="Calibri"/>
        <family val="2"/>
      </rPr>
      <t xml:space="preserve"> (AEFA 12</t>
    </r>
    <r>
      <rPr>
        <sz val="10"/>
        <color indexed="8"/>
        <rFont val="Calibri"/>
        <family val="2"/>
      </rPr>
      <t>) VM et CJ</t>
    </r>
  </si>
  <si>
    <r>
      <rPr>
        <b/>
        <sz val="10"/>
        <color indexed="30"/>
        <rFont val="Calibri"/>
        <family val="2"/>
      </rPr>
      <t xml:space="preserve">Identifie et signale la nature d'un problème </t>
    </r>
    <r>
      <rPr>
        <sz val="10"/>
        <color indexed="30"/>
        <rFont val="Calibri"/>
        <family val="2"/>
      </rPr>
      <t>: caractérise la nature du problème et énumère les moyens à mobiliser pour le résoudre. Identife un dysfonctionnement dans son périmètre d'activité et le signale.</t>
    </r>
  </si>
  <si>
    <r>
      <t>IDENTIFIE ET SIGNALE LA NATURE D'UN PROBLEME</t>
    </r>
    <r>
      <rPr>
        <sz val="10"/>
        <color indexed="30"/>
        <rFont val="Calibri"/>
        <family val="2"/>
      </rPr>
      <t>: caractérise la nature du problème et énumère les moyens à mobiliser pour le résoudre. Identife un dysfonctionnement dans son périmètre d'activité et le signale.</t>
    </r>
  </si>
  <si>
    <r>
      <rPr>
        <b/>
        <sz val="10"/>
        <color indexed="30"/>
        <rFont val="Calibri"/>
        <family val="2"/>
      </rPr>
      <t xml:space="preserve">Propose une solution à un/des problème(s), fait vérifier sa pertinence : </t>
    </r>
    <r>
      <rPr>
        <sz val="10"/>
        <color indexed="30"/>
        <rFont val="Calibri"/>
        <family val="2"/>
      </rPr>
      <t>Construit et propose une solution pour résoudre un dysfonctionnement. Sollicite une assitance si nécessaire</t>
    </r>
  </si>
  <si>
    <r>
      <t xml:space="preserve">PROPOSE UNE SOLUTION A UN/DES PROBLEMES , FAIT VERIFIET SA PERTINENCE : </t>
    </r>
    <r>
      <rPr>
        <sz val="10"/>
        <color indexed="30"/>
        <rFont val="Calibri"/>
        <family val="2"/>
      </rPr>
      <t>Construit et propose une solution pour résoudre un dysfonctionnement. Sollicite une assitance si nécessaire.</t>
    </r>
  </si>
  <si>
    <r>
      <rPr>
        <b/>
        <sz val="10"/>
        <color indexed="30"/>
        <rFont val="Calibri"/>
        <family val="2"/>
      </rPr>
      <t xml:space="preserve">Résout des problèmes variés et propose les modalités les plus adaptées à chaque situation. </t>
    </r>
    <r>
      <rPr>
        <sz val="10"/>
        <color indexed="30"/>
        <rFont val="Calibri"/>
        <family val="2"/>
      </rPr>
      <t>Traite facilement les aléas courants.</t>
    </r>
  </si>
  <si>
    <r>
      <t xml:space="preserve">RESOUT DES PROBLEMES VARIES ET PROPOSES LES MMODALITES LES PLUS ADAPTES à chaque situation. </t>
    </r>
    <r>
      <rPr>
        <sz val="10"/>
        <color indexed="30"/>
        <rFont val="Calibri"/>
        <family val="2"/>
      </rPr>
      <t>Traite facilement les aléas courants.</t>
    </r>
  </si>
  <si>
    <r>
      <rPr>
        <b/>
        <sz val="10"/>
        <color indexed="30"/>
        <rFont val="Calibri"/>
        <family val="2"/>
      </rPr>
      <t>Anticipe sur des problèmes pouvant survenir dans son activité, modifie certaines façons de faire en conséquence</t>
    </r>
    <r>
      <rPr>
        <sz val="10"/>
        <color indexed="30"/>
        <rFont val="Calibri"/>
        <family val="2"/>
      </rPr>
      <t xml:space="preserve"> : propose des variantes dans l'organisation en place, identifie un / des problèmes reccurrents et propose des mesures correctives.</t>
    </r>
  </si>
  <si>
    <r>
      <t>ANTICIPE SUR DES PROBLEMES POUVANT SURVENIR DANS SON ACTIVITE, modifie certaines façons de faire en conséquence</t>
    </r>
    <r>
      <rPr>
        <sz val="10"/>
        <color indexed="30"/>
        <rFont val="Calibri"/>
        <family val="2"/>
      </rPr>
      <t xml:space="preserve"> : propose des variantes dans l'organisation en place, identifie un / des problèmes reccurrents et propose des mesures correctives.</t>
    </r>
  </si>
  <si>
    <r>
      <rPr>
        <sz val="10"/>
        <color indexed="8"/>
        <rFont val="Calibri"/>
        <family val="2"/>
      </rPr>
      <t xml:space="preserve">è Rend compte de l'état d'avancement du chef-d'œuvre tout au long de sa réalisation </t>
    </r>
    <r>
      <rPr>
        <sz val="10"/>
        <color indexed="60"/>
        <rFont val="Calibri"/>
        <family val="2"/>
      </rPr>
      <t xml:space="preserve">(AEFA 2) </t>
    </r>
    <r>
      <rPr>
        <sz val="10"/>
        <rFont val="Calibri"/>
        <family val="2"/>
      </rPr>
      <t>VM et CJ</t>
    </r>
  </si>
  <si>
    <r>
      <rPr>
        <b/>
        <sz val="10"/>
        <color indexed="36"/>
        <rFont val="Calibri"/>
        <family val="2"/>
      </rPr>
      <t xml:space="preserve">Comprend et produit des éléments liés à l'activité (qui, à qui, quand, quoi). </t>
    </r>
    <r>
      <rPr>
        <sz val="10"/>
        <color indexed="36"/>
        <rFont val="Calibri"/>
        <family val="2"/>
      </rPr>
      <t>Peut avoir besoin d'un modèle pour produire un texte court, produit un message en respectant la construction d'une phrase simple. Renseigne un document de suivi simple</t>
    </r>
  </si>
  <si>
    <r>
      <t xml:space="preserve">COMPREND ET PRODUIT DES ELEMENTS LIES A SON ACTIVITE (QUI, A QUI, QUAND, QUOI). </t>
    </r>
    <r>
      <rPr>
        <sz val="10"/>
        <color indexed="36"/>
        <rFont val="Calibri"/>
        <family val="2"/>
      </rPr>
      <t>Peut avoir besoin d'un modèle pour produire un texte court, produit un message en respectant la construction d'une phrase simple. Renseigne un document de suivi simple.</t>
    </r>
  </si>
  <si>
    <r>
      <rPr>
        <b/>
        <sz val="10"/>
        <color indexed="30"/>
        <rFont val="Calibri"/>
        <family val="2"/>
      </rPr>
      <t>Comprend et produit des écrits courts. Rédige des écrits courts liés à son projet avec aide</t>
    </r>
    <r>
      <rPr>
        <sz val="10"/>
        <color indexed="30"/>
        <rFont val="Calibri"/>
        <family val="2"/>
      </rPr>
      <t xml:space="preserve"> : comprend des documents usuels, prend des notes très partielles dans le cadre d'un échange oral, comprend les informations sur un tableau à double entrées.</t>
    </r>
  </si>
  <si>
    <r>
      <rPr>
        <b/>
        <sz val="10"/>
        <color indexed="30"/>
        <rFont val="Calibri"/>
        <family val="2"/>
      </rPr>
      <t>COMPREND ET PRODUIT DES ECRITS COURTS. Rédige des écrits courts liés à son projet avec aide</t>
    </r>
    <r>
      <rPr>
        <sz val="10"/>
        <color indexed="30"/>
        <rFont val="Calibri"/>
        <family val="2"/>
      </rPr>
      <t xml:space="preserve"> : comprend des documents usuels, prend des notes très partielles dans le cadre d'un échange oral, comprend les informations sur un tableau à double entrées.</t>
    </r>
  </si>
  <si>
    <r>
      <rPr>
        <b/>
        <sz val="10"/>
        <color indexed="36"/>
        <rFont val="Calibri"/>
        <family val="2"/>
      </rPr>
      <t xml:space="preserve">Structure les écrits, relit et révise ses productions pour les améliorer, vérifie l'authenticité des informations :  </t>
    </r>
    <r>
      <rPr>
        <sz val="10"/>
        <color indexed="36"/>
        <rFont val="Calibri"/>
        <family val="2"/>
      </rPr>
      <t>Reformule des informations à l'écrit correctement, récupère l'essentiel d'un message en prise de notes. Utilise le vocabulaire professionnel. Utilise et comprend des tableaux, des graphiques et des diagrammes, la signification des données est comprise.</t>
    </r>
  </si>
  <si>
    <r>
      <t xml:space="preserve">STRUCTURE LES ECRITS, relit et révise ses productions pour les améliorer, vérifie l'authenticité des informations :  </t>
    </r>
    <r>
      <rPr>
        <sz val="10"/>
        <color indexed="36"/>
        <rFont val="Calibri"/>
        <family val="2"/>
      </rPr>
      <t>Reformule des informations à l'écrit correctement, récupère l'essentiel d'un message en prise de notes. Utilise le vocabulaire professionnel. Utilise et comprend des tableaux, des graphiques et des diagrammes, la signification des données est comprise.</t>
    </r>
  </si>
  <si>
    <r>
      <rPr>
        <b/>
        <sz val="10"/>
        <color indexed="36"/>
        <rFont val="Calibri"/>
        <family val="2"/>
      </rPr>
      <t xml:space="preserve">Produit des écrits adaptés, produit un compte rendu d'activité pertinent, analyse ses productions : </t>
    </r>
    <r>
      <rPr>
        <sz val="10"/>
        <color indexed="36"/>
        <rFont val="Calibri"/>
        <family val="2"/>
      </rPr>
      <t>trouve des sens variés en cherchant si nécessaire des informations complémentaires</t>
    </r>
    <r>
      <rPr>
        <b/>
        <sz val="10"/>
        <color indexed="36"/>
        <rFont val="Calibri"/>
        <family val="2"/>
      </rPr>
      <t>.</t>
    </r>
  </si>
  <si>
    <r>
      <t xml:space="preserve">PRODUIT DES ECRITS ADAPTES, produit un compte rendu d'activité pertinent, analyse ses productions : </t>
    </r>
    <r>
      <rPr>
        <sz val="10"/>
        <color indexed="36"/>
        <rFont val="Calibri"/>
        <family val="2"/>
      </rPr>
      <t>trouve des sens variés en cherchant si nécessaire des informations complémentaires</t>
    </r>
    <r>
      <rPr>
        <b/>
        <sz val="10"/>
        <color indexed="36"/>
        <rFont val="Calibri"/>
        <family val="2"/>
      </rPr>
      <t>.</t>
    </r>
  </si>
  <si>
    <r>
      <rPr>
        <sz val="10"/>
        <color indexed="8"/>
        <rFont val="Wingdings"/>
        <charset val="2"/>
      </rPr>
      <t>è</t>
    </r>
    <r>
      <rPr>
        <sz val="10"/>
        <color indexed="8"/>
        <rFont val="Calibri"/>
        <family val="2"/>
      </rPr>
      <t xml:space="preserve"> Analyse et évalue son travail personnel </t>
    </r>
    <r>
      <rPr>
        <sz val="10"/>
        <color indexed="60"/>
        <rFont val="Calibri"/>
        <family val="2"/>
      </rPr>
      <t xml:space="preserve">(AEFE 9/10) </t>
    </r>
    <r>
      <rPr>
        <sz val="10"/>
        <rFont val="Calibri"/>
        <family val="2"/>
      </rPr>
      <t>VM et CJ</t>
    </r>
  </si>
  <si>
    <r>
      <rPr>
        <b/>
        <sz val="10"/>
        <color indexed="30"/>
        <rFont val="Calibri"/>
        <family val="2"/>
      </rPr>
      <t xml:space="preserve">Enonce ses manières habituelles de travailler, </t>
    </r>
    <r>
      <rPr>
        <sz val="10"/>
        <color indexed="30"/>
        <rFont val="Calibri"/>
        <family val="2"/>
      </rPr>
      <t xml:space="preserve">Identifie les acquis effectués de manière formelle et informelle, Intègre les étapes d'une méthodologie, repère les ressources mobilisables,  identifie les exigences et les réalités professionnelles. </t>
    </r>
  </si>
  <si>
    <r>
      <t xml:space="preserve">ENONCE SES MANIERES HABITUELLES DE TRAVAILLER, </t>
    </r>
    <r>
      <rPr>
        <sz val="10"/>
        <color indexed="30"/>
        <rFont val="Calibri"/>
        <family val="2"/>
      </rPr>
      <t xml:space="preserve">Identifie les acquis effectués de manière formelle et informelle, Intègre les étapes d'une méthodologie, repère les ressources mobilisables,  identifie les exigences et les réalités professionnelles. </t>
    </r>
  </si>
  <si>
    <r>
      <rPr>
        <b/>
        <sz val="10"/>
        <color indexed="57"/>
        <rFont val="Calibri"/>
        <family val="2"/>
      </rPr>
      <t xml:space="preserve">Présente de façon claire et argumentée son travail. </t>
    </r>
    <r>
      <rPr>
        <sz val="10"/>
        <color indexed="57"/>
        <rFont val="Calibri"/>
        <family val="2"/>
      </rPr>
      <t>Mesure la faisabilité du projet.</t>
    </r>
    <r>
      <rPr>
        <sz val="10"/>
        <color indexed="57"/>
        <rFont val="Calibri"/>
        <family val="2"/>
      </rPr>
      <t xml:space="preserve"> Identifie les freins et les levier et propose des axes de progrès. Retrace le parcours réalisé depuis la situation de départ, les acquisitions à l'instant T et le chemin restant à parcourir.</t>
    </r>
  </si>
  <si>
    <r>
      <rPr>
        <b/>
        <sz val="10"/>
        <color indexed="57"/>
        <rFont val="Calibri"/>
        <family val="2"/>
      </rPr>
      <t xml:space="preserve">PRESENTE DE FACON CLAIRE ET ARGUMENTEE SON TRAVAIL. </t>
    </r>
    <r>
      <rPr>
        <sz val="10"/>
        <color indexed="57"/>
        <rFont val="Calibri"/>
        <family val="2"/>
      </rPr>
      <t>Mesure la faisabilité du projet. Identifie les freins et les levier et propose des axes de progrès. Retrace le parcours réalisé depuis la situation de départ, les acquisitions à l'instant T et le chemin restant à parcourir.</t>
    </r>
  </si>
  <si>
    <r>
      <rPr>
        <b/>
        <sz val="10"/>
        <color indexed="30"/>
        <rFont val="Calibri"/>
        <family val="2"/>
      </rPr>
      <t xml:space="preserve">Analyse la pertinence de son travail au regard des réalités professionnelles. </t>
    </r>
    <r>
      <rPr>
        <sz val="10"/>
        <color indexed="30"/>
        <rFont val="Calibri"/>
        <family val="2"/>
      </rPr>
      <t>Liste les manières possibles de réaliser son projet,  identifie les freins et les leviers. Repères des sources d'information mobilisables, les lieux et les personnes ressources en cohérence avec son projet. Comprend la valeur ajoutée de la démarche de projet.</t>
    </r>
  </si>
  <si>
    <r>
      <t xml:space="preserve">ANALYSE LA PERTINENCE DE SON TRAVAIL au regard des réalités professionnelles. </t>
    </r>
    <r>
      <rPr>
        <sz val="10"/>
        <color indexed="30"/>
        <rFont val="Calibri"/>
        <family val="2"/>
      </rPr>
      <t>Liste les manières possibles de réaliser son projet,  identifie les freins et les leviers. Repères des sources d'information mobilisables, les lieux et les personnes ressources en cohérence avec son projet. Comprend la valeur ajoutée de la démarche de projet.</t>
    </r>
  </si>
  <si>
    <r>
      <rPr>
        <b/>
        <sz val="10"/>
        <color indexed="57"/>
        <rFont val="Calibri"/>
        <family val="2"/>
      </rPr>
      <t>Analyse et évalue son travail personnel avec distanciation et sens critique :</t>
    </r>
    <r>
      <rPr>
        <sz val="10"/>
        <color indexed="57"/>
        <rFont val="Calibri"/>
        <family val="2"/>
      </rPr>
      <t xml:space="preserve"> rend compte de son engagement au service du projet, Anticipe des axes d'amélioration pertinents et efficients pour l'équipe. Fait le lien entre les objectifs du projet et ses objectifs de formation. </t>
    </r>
  </si>
  <si>
    <r>
      <t>ANALYSE ET EVALUE SON TRAVAIL PERSONNEL avec distanciation et sens critique :</t>
    </r>
    <r>
      <rPr>
        <sz val="10"/>
        <color indexed="57"/>
        <rFont val="Calibri"/>
        <family val="2"/>
      </rPr>
      <t xml:space="preserve"> rend compte de son engagement au service du projet, Anticipe des axes d'amélioration pertinents et efficients pour l'équipe. Fait le lien entre les objectifs du projet et ses objectifs de formation. </t>
    </r>
  </si>
  <si>
    <t>En bleu ce qui est directement issu de l'AEFA</t>
  </si>
  <si>
    <t>En violet ce qui est reformulé à partir de l'AEFA</t>
  </si>
  <si>
    <t>En vert ce que nous avons formulé car inexistant dans l'AEFA</t>
  </si>
  <si>
    <t>Lors de l'oral (BAC PRO)</t>
  </si>
  <si>
    <t>Restituer le travail mené dans le cadre de la réalisation du chef-d'œuvre</t>
  </si>
  <si>
    <r>
      <rPr>
        <sz val="10"/>
        <rFont val="Wingdings"/>
        <charset val="2"/>
      </rPr>
      <t>è</t>
    </r>
    <r>
      <rPr>
        <sz val="10"/>
        <rFont val="Calibri"/>
        <family val="2"/>
      </rPr>
      <t xml:space="preserve"> 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</si>
  <si>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mesure son importance dans la réalisation et l'atteinte des objectifs</t>
  </si>
  <si>
    <r>
      <rPr>
        <sz val="10"/>
        <rFont val="Wingdings"/>
        <charset val="2"/>
      </rPr>
      <t>è</t>
    </r>
    <r>
      <rPr>
        <sz val="10"/>
        <rFont val="Calibri"/>
        <family val="2"/>
      </rPr>
      <t xml:space="preserve"> Hiérarchise correctement des informations délivrées pour introduire le sujet</t>
    </r>
  </si>
  <si>
    <t>Sélectionne et classe les informations utiles pour introduire le projet. 
Explique la pertinence du choix des informations, établit un avis critique sur ce choix.</t>
  </si>
  <si>
    <r>
      <rPr>
        <sz val="10"/>
        <rFont val="Wingdings"/>
        <charset val="2"/>
      </rPr>
      <t>è</t>
    </r>
    <r>
      <rPr>
        <sz val="10"/>
        <rFont val="Calibri"/>
        <family val="2"/>
      </rPr>
      <t xml:space="preserve"> Effectue une présentation claire et utilise des termes pertinents</t>
    </r>
  </si>
  <si>
    <r>
      <rPr>
        <sz val="10"/>
        <color indexed="30"/>
        <rFont val="Calibri"/>
        <family val="2"/>
      </rPr>
      <t xml:space="preserve">Adopte le niveau d’expression formelle adapté. Utilise le vocabulaire technique/professionnel adapté.
Varie la formulation de ce qu’il/elle souhaite dire, peut reformuler une idée afin de mettre l’accent sur un point ou de l’expliquer.
</t>
    </r>
    <r>
      <rPr>
        <i/>
        <sz val="10"/>
        <color indexed="30"/>
        <rFont val="Calibri"/>
        <family val="2"/>
      </rPr>
      <t>Peut avoir un impact positif sur la commission en variant de façon efficace le type d’expression et la longueur des phrases, et en utilisant un vocabulaire et un agencement de mots recherchés.</t>
    </r>
  </si>
  <si>
    <r>
      <rPr>
        <sz val="10"/>
        <rFont val="Wingdings"/>
        <charset val="2"/>
      </rPr>
      <t>è</t>
    </r>
    <r>
      <rPr>
        <sz val="10"/>
        <rFont val="Calibri"/>
        <family val="2"/>
      </rPr>
      <t xml:space="preserve"> Respecte les consignes données sur le contenu exigé de la présentation</t>
    </r>
  </si>
  <si>
    <t>Respecte la durée (5 minutes maximum), ne lit pas son support (support non imposé, qui ne nécessite pas la mise à disposition d'un quelconque matériel par la commission , 5 pages maximum)</t>
  </si>
  <si>
    <r>
      <rPr>
        <sz val="10"/>
        <rFont val="Wingdings"/>
        <charset val="2"/>
      </rPr>
      <t>è</t>
    </r>
    <r>
      <rPr>
        <sz val="10"/>
        <rFont val="Calibri"/>
        <family val="2"/>
      </rPr>
      <t xml:space="preserve"> Fait preuve d'autonomie dans l'expression par rapport au support de présentation orale du chef d'œuvre</t>
    </r>
  </si>
  <si>
    <t>Communique de façon fluide en se détachant de son texte. Connaît et respecte les codes sociaux de la communication verbale et non verbale.</t>
  </si>
  <si>
    <t>Analyser sa démarche et la situer dans le métier et la filière professionnelle</t>
  </si>
  <si>
    <r>
      <rPr>
        <sz val="10"/>
        <color indexed="8"/>
        <rFont val="Wingdings"/>
        <charset val="2"/>
      </rPr>
      <t>è</t>
    </r>
    <r>
      <rPr>
        <sz val="10"/>
        <color indexed="8"/>
        <rFont val="Calibri"/>
        <family val="2"/>
      </rPr>
      <t xml:space="preserve"> Identifie les difficultés rencontrées et la manière dont elles ont été dépassées ou non </t>
    </r>
  </si>
  <si>
    <t xml:space="preserve">Explique les stratégies utilisées pour trouver la ou les solutions possibles.
Explique la mise en oeuvre des solutions retenues et rend compte de la manière dont
ont été résolus les problèmes (dysfonctionnement d’un appareil, appel à un
réparateur, révision d’un planning, révision d’une organisation, appel à un
collègue/supérieur hiérarchique et /ou à un médiateur . .. )
Propose des variantes dans l’organisation, des améliorations dans son champ d’activité : les marges d’amélioration éventuelles sont identifiées. </t>
  </si>
  <si>
    <r>
      <rPr>
        <sz val="10"/>
        <color indexed="8"/>
        <rFont val="Wingdings"/>
        <charset val="2"/>
      </rPr>
      <t>è</t>
    </r>
    <r>
      <rPr>
        <sz val="10"/>
        <color indexed="8"/>
        <rFont val="Calibri"/>
        <family val="2"/>
      </rPr>
      <t xml:space="preserve"> Met en avant les aspects positifs ou présente les difficultés rencontrées au long du projet </t>
    </r>
  </si>
  <si>
    <t>Présente les résultats de l’action : l’action ou le projet est mené à terme ; les critères de réussite atteints ou les écarts sont expliqués</t>
  </si>
  <si>
    <r>
      <rPr>
        <sz val="10"/>
        <color indexed="8"/>
        <rFont val="Wingdings"/>
        <charset val="2"/>
      </rPr>
      <t>è</t>
    </r>
    <r>
      <rPr>
        <sz val="10"/>
        <color indexed="8"/>
        <rFont val="Calibri"/>
        <family val="2"/>
      </rPr>
      <t xml:space="preserve"> Met en perspective l'expérience tirée du chef d'œuvre dans le cadre plus large du contexte économique et culturel de la filière métiers concernée</t>
    </r>
  </si>
  <si>
    <t>Comprend la valeur ajoutée de la démarche de projet. Identifie sa progression et ses acquisitions. Analyse et évalue son travail personnel avec distanciation et sens critique. Propose des pistes de réinvestissement des compétences acquises dans un cadre plus large.</t>
  </si>
  <si>
    <r>
      <rPr>
        <sz val="10"/>
        <color indexed="8"/>
        <rFont val="Wingdings"/>
        <charset val="2"/>
      </rPr>
      <t>è</t>
    </r>
    <r>
      <rPr>
        <sz val="10"/>
        <color indexed="8"/>
        <rFont val="Calibri"/>
        <family val="2"/>
      </rPr>
      <t xml:space="preserve"> Emet un avis ou ressenti personnel sur le chef d'œuvre entrepris</t>
    </r>
  </si>
  <si>
    <r>
      <rPr>
        <sz val="10"/>
        <color indexed="30"/>
        <rFont val="Calibri"/>
        <family val="2"/>
      </rPr>
      <t xml:space="preserve">Argumente son point de vue et échange de manière constructive. L’argumentation est construite (sélection et classement des arguments). </t>
    </r>
    <r>
      <rPr>
        <i/>
        <sz val="10"/>
        <color indexed="30"/>
        <rFont val="Calibri"/>
        <family val="2"/>
      </rPr>
      <t>Les techniques de communication sont maîtrisées : écoute, reformulation, relance, questionnement</t>
    </r>
  </si>
  <si>
    <r>
      <rPr>
        <sz val="10"/>
        <color indexed="8"/>
        <rFont val="Wingdings"/>
        <charset val="2"/>
      </rPr>
      <t>è</t>
    </r>
    <r>
      <rPr>
        <sz val="10"/>
        <color indexed="8"/>
        <rFont val="Calibri"/>
        <family val="2"/>
      </rPr>
      <t xml:space="preserve"> Met en exergue la pertinence du chef d'œuvre par rapport à la filière métiers concernée</t>
    </r>
  </si>
  <si>
    <t>Fait le lien entre les objectifs du projet et les objectifs professionnels. Argumente le choix de situations en lien avec la filière métiers.</t>
  </si>
  <si>
    <r>
      <rPr>
        <sz val="10"/>
        <color indexed="8"/>
        <rFont val="Wingdings"/>
        <charset val="2"/>
      </rPr>
      <t>è</t>
    </r>
    <r>
      <rPr>
        <sz val="10"/>
        <color indexed="8"/>
        <rFont val="Calibri"/>
        <family val="2"/>
      </rPr>
      <t xml:space="preserve"> Identifie, au travers de la réalisation du chef d'œuvre, les enjeux de la transition écologique et/ou numérique, dans le champ de sa spécialité de diplôme</t>
    </r>
  </si>
  <si>
    <t>Fait le lien entre les objectifs du projet et les enjeux de la transition écologique et/ou numérique. Argumente le choix de situations en lien avec la filière métiers.</t>
  </si>
  <si>
    <t>Lors de l'oral (CAP)</t>
  </si>
  <si>
    <t>Relater la démarche utilisée pour conduire à la réalisation du chef-d’œuvre : objectifs, étapes, acteurs et partenaires, part individuelle investie dans le projet</t>
  </si>
  <si>
    <r>
      <rPr>
        <sz val="10"/>
        <rFont val="Wingdings"/>
        <charset val="2"/>
      </rPr>
      <t>è</t>
    </r>
    <r>
      <rPr>
        <sz val="10"/>
        <rFont val="Calibri"/>
        <family val="2"/>
      </rPr>
      <t>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</si>
  <si>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son rôle dans la réalisation et l'atteinte des objectifs.</t>
  </si>
  <si>
    <r>
      <rPr>
        <sz val="10"/>
        <rFont val="Wingdings"/>
        <charset val="2"/>
      </rPr>
      <t>è</t>
    </r>
    <r>
      <rPr>
        <sz val="10"/>
        <rFont val="Calibri"/>
        <family val="2"/>
      </rPr>
      <t>Hiérarchise correctement les informations délivrées pour introduire le sujet</t>
    </r>
  </si>
  <si>
    <t>Sélectionne et classe les informations utiles pour introduire le projet. 
Utilise les informations avec pertinence pour étayer son propos.</t>
  </si>
  <si>
    <r>
      <rPr>
        <sz val="10"/>
        <rFont val="Wingdings"/>
        <charset val="2"/>
      </rPr>
      <t>è</t>
    </r>
    <r>
      <rPr>
        <sz val="10"/>
        <rFont val="Calibri"/>
        <family val="2"/>
      </rPr>
      <t>Identifie les difficultés rencontrées et la manière dont elles ont été dépassées ou non </t>
    </r>
  </si>
  <si>
    <t>Identifie les problèmes (dysfonctionnement d’un appareil, appel à un
réparateur, révision d’un planning, révision d’une organisation, appel à un
collègue/supérieur hiérarchique et /ou à un médiateur . .. ) et rend compte de la manière dont ils ont été résolus.</t>
  </si>
  <si>
    <t>Apprécier les points forts et les points faibles du chef-d’œuvre et de la démarche adoptée</t>
  </si>
  <si>
    <r>
      <rPr>
        <sz val="10"/>
        <rFont val="Wingdings"/>
        <charset val="2"/>
      </rPr>
      <t>è</t>
    </r>
    <r>
      <rPr>
        <sz val="10"/>
        <rFont val="Calibri"/>
        <family val="2"/>
      </rPr>
      <t>Met en avant les aspects positifs ou présente les difficultés rencontrées au long du projet </t>
    </r>
  </si>
  <si>
    <r>
      <rPr>
        <sz val="10"/>
        <rFont val="Wingdings"/>
        <charset val="2"/>
      </rPr>
      <t>è</t>
    </r>
    <r>
      <rPr>
        <sz val="10"/>
        <rFont val="Calibri"/>
        <family val="2"/>
      </rPr>
      <t>Met en exergue la pertinence du chef d'œuvre par rapport à la filière métiers concernée</t>
    </r>
  </si>
  <si>
    <t>Fait le lien entre les objectifs du projet et les objectifs professionnels. Présente des exemples de situations choisies en lien avec la filière métiers.</t>
  </si>
  <si>
    <t>Faire ressortir la valeur ou l’intérêt que présente son chef-d’œuvre</t>
  </si>
  <si>
    <r>
      <rPr>
        <sz val="10"/>
        <rFont val="Wingdings"/>
        <charset val="2"/>
      </rPr>
      <t>è</t>
    </r>
    <r>
      <rPr>
        <sz val="10"/>
        <rFont val="Calibri"/>
        <family val="2"/>
      </rPr>
      <t>Emet un avis ou ressenti personnel sur le chef d'œuvre entrepris</t>
    </r>
  </si>
  <si>
    <t>Argumente son point de vue et débat de manière constructive. L’argumentation est construite (sélection et classement des arguments).</t>
  </si>
  <si>
    <t>S’adapter à ses interlocuteurs et à la situation</t>
  </si>
  <si>
    <r>
      <rPr>
        <sz val="10"/>
        <rFont val="Wingdings"/>
        <charset val="2"/>
      </rPr>
      <t>è</t>
    </r>
    <r>
      <rPr>
        <sz val="10"/>
        <rFont val="Calibri"/>
        <family val="2"/>
      </rPr>
      <t>Présente avec clarté et utilise avec pertinence des termes</t>
    </r>
  </si>
  <si>
    <t>Met en pratique les principes de politesse et de respect des autres : les
formules de base de politesse et une posture respectueuse sont utilisées.
Adopte le niveau d’expression formelle adapté. Utilise le vocabulaire technique/professionnel adapté.
Peut développer des expressions apprises par la simple recombinaison de leurs éléments.</t>
  </si>
  <si>
    <r>
      <rPr>
        <sz val="10"/>
        <rFont val="Wingdings"/>
        <charset val="2"/>
      </rPr>
      <t>è</t>
    </r>
    <r>
      <rPr>
        <sz val="10"/>
        <rFont val="Calibri"/>
        <family val="2"/>
      </rPr>
      <t>Respecte des consignes données sur le contenu exigé de la présentation</t>
    </r>
  </si>
  <si>
    <r>
      <t xml:space="preserve">BAC PRO - Evaluation du Chef d'œuvre - </t>
    </r>
    <r>
      <rPr>
        <b/>
        <sz val="20"/>
        <color indexed="2"/>
        <rFont val="Calibri"/>
        <family val="2"/>
      </rPr>
      <t>Compétences mobilisées lors de l'épreuve orale</t>
    </r>
  </si>
  <si>
    <t>Epreuve terminale :</t>
  </si>
  <si>
    <t>Fin Term pro</t>
  </si>
  <si>
    <t>x</t>
  </si>
  <si>
    <t>Non Evalué</t>
  </si>
  <si>
    <t>1/3</t>
  </si>
  <si>
    <t>2/3</t>
  </si>
  <si>
    <t>3/3</t>
  </si>
  <si>
    <r>
      <rPr>
        <b/>
        <sz val="11"/>
        <color indexed="30"/>
        <rFont val="Calibri"/>
        <family val="2"/>
      </rPr>
      <t>ATTENTION, si le symbole</t>
    </r>
    <r>
      <rPr>
        <b/>
        <sz val="11"/>
        <rFont val="Calibri"/>
        <family val="2"/>
      </rPr>
      <t xml:space="preserve"> </t>
    </r>
    <r>
      <rPr>
        <b/>
        <sz val="11"/>
        <color indexed="2"/>
        <rFont val="Calibri"/>
        <family val="2"/>
      </rPr>
      <t>◄</t>
    </r>
    <r>
      <rPr>
        <b/>
        <sz val="11"/>
        <rFont val="Calibri"/>
        <family val="2"/>
      </rPr>
      <t xml:space="preserve"> </t>
    </r>
    <r>
      <rPr>
        <b/>
        <sz val="11"/>
        <color indexed="30"/>
        <rFont val="Calibri"/>
        <family val="2"/>
      </rPr>
      <t>apparait dans cette colonne c'est qu'il y a plus d'une valeur donnée à l'indicateur, il faut alors choisir laquelle retenir, ou que l'indicateur est mentionné "non" évalué</t>
    </r>
  </si>
  <si>
    <t>Positionner le niveau de maîtrise de la compétence sur 1 des 4 niveaux</t>
  </si>
  <si>
    <t>10 / 20</t>
  </si>
  <si>
    <t>Non évalué</t>
  </si>
  <si>
    <r>
      <t xml:space="preserve">Note attribuée par le jury  </t>
    </r>
    <r>
      <rPr>
        <b/>
        <sz val="16"/>
        <color indexed="8"/>
        <rFont val="Wingdings"/>
        <charset val="2"/>
      </rPr>
      <t>è</t>
    </r>
  </si>
  <si>
    <r>
      <t>Appréciations du jury sur les compétences acquises du candidat</t>
    </r>
    <r>
      <rPr>
        <b/>
        <sz val="11"/>
        <color indexed="8"/>
        <rFont val="Calibri"/>
        <family val="2"/>
      </rPr>
      <t xml:space="preserve"> :</t>
    </r>
  </si>
  <si>
    <t>Nom31</t>
  </si>
  <si>
    <t>Prénom31</t>
  </si>
  <si>
    <t>Nom32</t>
  </si>
  <si>
    <t>Prénom32</t>
  </si>
  <si>
    <t>Nom33</t>
  </si>
  <si>
    <t>Prénom33</t>
  </si>
  <si>
    <t>Nom34</t>
  </si>
  <si>
    <t>Prénom34</t>
  </si>
  <si>
    <t>Nom35</t>
  </si>
  <si>
    <t>Prénom35</t>
  </si>
  <si>
    <t>Nom36</t>
  </si>
  <si>
    <t>Prénom36</t>
  </si>
  <si>
    <t>Nom37</t>
  </si>
  <si>
    <t>Prénom37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</si>
</sst>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2" x14ac:knownFonts="1">
    <font>
      <sz val="11"/>
      <color theme="1"/>
      <name val="Calibri"/>
      <family val="2"/>
      <scheme val="minor"/>
    </font>
    <font>
      <b/>
      <sz val="11"/>
      <color indexed="8"/>
      <name val="Calibri"/>
      <family val="2"/>
    </font>
    <font>
      <b/>
      <sz val="10"/>
      <color indexed="8"/>
      <name val="Calibri"/>
      <family val="2"/>
    </font>
    <font>
      <b/>
      <sz val="11"/>
      <name val="Calibri"/>
      <family val="2"/>
    </font>
    <font>
      <sz val="10"/>
      <color indexed="8"/>
      <name val="Calibri"/>
      <family val="2"/>
    </font>
    <font>
      <b/>
      <sz val="8"/>
      <color indexed="2"/>
      <name val="Wingdings 3"/>
      <family val="1"/>
      <charset val="2"/>
    </font>
    <font>
      <b/>
      <sz val="12"/>
      <color indexed="2"/>
      <name val="Wingdings 3"/>
      <family val="1"/>
      <charset val="2"/>
    </font>
    <font>
      <b/>
      <sz val="10"/>
      <name val="Calibri"/>
      <family val="2"/>
    </font>
    <font>
      <sz val="10"/>
      <color indexed="30"/>
      <name val="Calibri"/>
      <family val="2"/>
    </font>
    <font>
      <b/>
      <sz val="11"/>
      <color indexed="2"/>
      <name val="Calibri"/>
      <family val="2"/>
    </font>
    <font>
      <b/>
      <sz val="12"/>
      <color indexed="2"/>
      <name val="Calibri"/>
      <family val="2"/>
    </font>
    <font>
      <b/>
      <i/>
      <sz val="9"/>
      <color indexed="2"/>
      <name val="Arial Narrow"/>
      <family val="2"/>
    </font>
    <font>
      <i/>
      <sz val="9"/>
      <color indexed="4"/>
      <name val="Arial Narrow"/>
      <family val="2"/>
    </font>
    <font>
      <sz val="10"/>
      <name val="Calibri"/>
      <family val="2"/>
    </font>
    <font>
      <b/>
      <sz val="10"/>
      <color indexed="30"/>
      <name val="Calibri"/>
      <family val="2"/>
    </font>
    <font>
      <b/>
      <sz val="10"/>
      <color indexed="49"/>
      <name val="Calibri"/>
      <family val="2"/>
    </font>
    <font>
      <sz val="10"/>
      <color indexed="57"/>
      <name val="Calibri"/>
      <family val="2"/>
    </font>
    <font>
      <b/>
      <sz val="10"/>
      <color indexed="36"/>
      <name val="Calibri"/>
      <family val="2"/>
    </font>
    <font>
      <b/>
      <sz val="10"/>
      <color indexed="57"/>
      <name val="Calibri"/>
      <family val="2"/>
    </font>
    <font>
      <b/>
      <sz val="14"/>
      <name val="Calibri"/>
      <family val="2"/>
    </font>
    <font>
      <sz val="10"/>
      <name val="Calibri"/>
      <family val="2"/>
    </font>
    <font>
      <b/>
      <sz val="26"/>
      <color indexed="2"/>
      <name val="Wingdings 3"/>
      <family val="1"/>
      <charset val="2"/>
    </font>
    <font>
      <b/>
      <sz val="10"/>
      <color indexed="2"/>
      <name val="Wingdings 3"/>
      <family val="1"/>
      <charset val="2"/>
    </font>
    <font>
      <b/>
      <sz val="11"/>
      <color indexed="30"/>
      <name val="Calibri"/>
      <family val="2"/>
    </font>
    <font>
      <b/>
      <sz val="20"/>
      <color indexed="2"/>
      <name val="Calibri"/>
      <family val="2"/>
    </font>
    <font>
      <b/>
      <sz val="10"/>
      <name val="Wingdings"/>
      <charset val="2"/>
    </font>
    <font>
      <b/>
      <sz val="10"/>
      <color indexed="8"/>
      <name val="Wingdings"/>
      <charset val="2"/>
    </font>
    <font>
      <b/>
      <sz val="16"/>
      <color indexed="8"/>
      <name val="Wingdings"/>
      <charset val="2"/>
    </font>
    <font>
      <sz val="10"/>
      <name val="Wingdings"/>
      <charset val="2"/>
    </font>
    <font>
      <sz val="10"/>
      <color indexed="49"/>
      <name val="Calibri"/>
      <family val="2"/>
    </font>
    <font>
      <sz val="10"/>
      <color indexed="60"/>
      <name val="Calibri"/>
      <family val="2"/>
    </font>
    <font>
      <b/>
      <u/>
      <sz val="10"/>
      <color indexed="30"/>
      <name val="Calibri"/>
      <family val="2"/>
    </font>
    <font>
      <sz val="10"/>
      <color indexed="36"/>
      <name val="Calibri"/>
      <family val="2"/>
    </font>
    <font>
      <sz val="10"/>
      <color indexed="8"/>
      <name val="Wingdings"/>
      <charset val="2"/>
    </font>
    <font>
      <i/>
      <sz val="10"/>
      <color indexed="30"/>
      <name val="Calibri"/>
      <family val="2"/>
    </font>
    <font>
      <b/>
      <sz val="9"/>
      <name val="Tahoma"/>
      <family val="2"/>
    </font>
    <font>
      <sz val="9"/>
      <name val="Tahoma"/>
      <family val="2"/>
    </font>
    <font>
      <sz val="11"/>
      <color theme="0"/>
      <name val="Calibri"/>
      <family val="2"/>
      <scheme val="minor"/>
    </font>
    <font>
      <b/>
      <sz val="11"/>
      <color theme="1"/>
      <name val="Calibri"/>
      <family val="2"/>
      <scheme val="minor"/>
    </font>
    <font>
      <b/>
      <sz val="11"/>
      <color theme="0"/>
      <name val="Calibri"/>
      <family val="2"/>
      <scheme val="minor"/>
    </font>
    <font>
      <sz val="12"/>
      <color theme="1"/>
      <name val="Calibri"/>
      <family val="2"/>
      <scheme val="minor"/>
    </font>
    <font>
      <b/>
      <sz val="10"/>
      <color theme="1"/>
      <name val="Calibri"/>
      <family val="2"/>
      <scheme val="minor"/>
    </font>
    <font>
      <sz val="11"/>
      <color indexed="53"/>
      <name val="Calibri"/>
      <family val="2"/>
      <scheme val="minor"/>
    </font>
    <font>
      <b/>
      <sz val="11"/>
      <name val="Calibri"/>
      <family val="2"/>
      <scheme val="minor"/>
    </font>
    <font>
      <b/>
      <sz val="10"/>
      <color theme="0"/>
      <name val="Calibri"/>
      <family val="2"/>
      <scheme val="minor"/>
    </font>
    <font>
      <sz val="10"/>
      <color theme="1"/>
      <name val="Calibri"/>
      <family val="2"/>
      <scheme val="minor"/>
    </font>
    <font>
      <sz val="11"/>
      <color theme="0" tint="-0.14999847407452621"/>
      <name val="Calibri"/>
      <family val="2"/>
      <scheme val="minor"/>
    </font>
    <font>
      <sz val="10"/>
      <color theme="0"/>
      <name val="Calibri"/>
      <family val="2"/>
      <scheme val="minor"/>
    </font>
    <font>
      <b/>
      <sz val="20"/>
      <color theme="1"/>
      <name val="Calibri"/>
      <family val="2"/>
      <scheme val="minor"/>
    </font>
    <font>
      <sz val="14"/>
      <color theme="1"/>
      <name val="Calibri"/>
      <family val="2"/>
      <scheme val="minor"/>
    </font>
    <font>
      <b/>
      <sz val="14"/>
      <color rgb="FF0070C0"/>
      <name val="Calibri"/>
      <family val="2"/>
      <scheme val="minor"/>
    </font>
    <font>
      <b/>
      <sz val="18"/>
      <color indexed="2"/>
      <name val="Calibri"/>
      <family val="2"/>
      <scheme val="minor"/>
    </font>
    <font>
      <b/>
      <sz val="14"/>
      <color theme="1"/>
      <name val="Calibri"/>
      <family val="2"/>
      <scheme val="minor"/>
    </font>
    <font>
      <sz val="8"/>
      <color theme="1"/>
      <name val="Arial Narrow"/>
      <family val="2"/>
    </font>
    <font>
      <b/>
      <sz val="12"/>
      <color theme="1"/>
      <name val="Calibri"/>
      <family val="2"/>
      <scheme val="minor"/>
    </font>
    <font>
      <sz val="12"/>
      <name val="Calibri"/>
      <family val="2"/>
      <scheme val="minor"/>
    </font>
    <font>
      <sz val="12"/>
      <color theme="0" tint="-0.14999847407452621"/>
      <name val="Calibri"/>
      <family val="2"/>
      <scheme val="minor"/>
    </font>
    <font>
      <b/>
      <sz val="10"/>
      <name val="Calibri"/>
      <family val="2"/>
      <scheme val="minor"/>
    </font>
    <font>
      <sz val="8"/>
      <color theme="0" tint="-0.14999847407452621"/>
      <name val="Calibri"/>
      <family val="2"/>
      <scheme val="minor"/>
    </font>
    <font>
      <sz val="14"/>
      <color indexed="2"/>
      <name val="Calibri"/>
      <family val="2"/>
      <scheme val="minor"/>
    </font>
    <font>
      <b/>
      <sz val="11"/>
      <color indexed="2"/>
      <name val="Calibri"/>
      <family val="2"/>
      <scheme val="minor"/>
    </font>
    <font>
      <sz val="10"/>
      <color rgb="FF0070C0"/>
      <name val="Calibri"/>
      <family val="2"/>
      <scheme val="minor"/>
    </font>
    <font>
      <sz val="14"/>
      <color theme="0"/>
      <name val="Calibri"/>
      <family val="2"/>
      <scheme val="minor"/>
    </font>
    <font>
      <sz val="11"/>
      <color indexed="2"/>
      <name val="Calibri"/>
      <family val="2"/>
      <scheme val="minor"/>
    </font>
    <font>
      <b/>
      <sz val="16"/>
      <color theme="1"/>
      <name val="Calibri"/>
      <family val="2"/>
      <scheme val="minor"/>
    </font>
    <font>
      <i/>
      <sz val="9"/>
      <color theme="0" tint="-0.14999847407452621"/>
      <name val="Arial Narrow"/>
      <family val="2"/>
    </font>
    <font>
      <b/>
      <u/>
      <sz val="11"/>
      <color theme="1"/>
      <name val="Calibri"/>
      <family val="2"/>
      <scheme val="minor"/>
    </font>
    <font>
      <b/>
      <sz val="10"/>
      <color rgb="FF0070C0"/>
      <name val="Calibri"/>
      <family val="2"/>
      <scheme val="minor"/>
    </font>
    <font>
      <b/>
      <sz val="10"/>
      <color theme="4" tint="-0.249977111117893"/>
      <name val="Calibri"/>
      <family val="2"/>
      <scheme val="minor"/>
    </font>
    <font>
      <sz val="10"/>
      <color theme="9" tint="-0.249977111117893"/>
      <name val="Calibri"/>
      <family val="2"/>
      <scheme val="minor"/>
    </font>
    <font>
      <b/>
      <sz val="10"/>
      <color rgb="FF7030A0"/>
      <name val="Calibri"/>
      <family val="2"/>
      <scheme val="minor"/>
    </font>
    <font>
      <b/>
      <sz val="10"/>
      <color theme="9" tint="-0.249977111117893"/>
      <name val="Calibri"/>
      <family val="2"/>
      <scheme val="minor"/>
    </font>
    <font>
      <sz val="11"/>
      <color rgb="FF0070C0"/>
      <name val="Calibri"/>
      <family val="2"/>
      <scheme val="minor"/>
    </font>
    <font>
      <sz val="11"/>
      <color rgb="FF7030A0"/>
      <name val="Calibri"/>
      <family val="2"/>
      <scheme val="minor"/>
    </font>
    <font>
      <sz val="11"/>
      <color theme="9" tint="-0.249977111117893"/>
      <name val="Calibri"/>
      <family val="2"/>
      <scheme val="minor"/>
    </font>
    <font>
      <sz val="10"/>
      <name val="Calibri"/>
      <family val="2"/>
      <scheme val="minor"/>
    </font>
    <font>
      <sz val="10"/>
      <color rgb="FF0070C0"/>
      <name val="Calibri"/>
      <family val="2"/>
    </font>
    <font>
      <sz val="11"/>
      <color rgb="FF0070C0"/>
      <name val="Calibri"/>
      <family val="2"/>
    </font>
    <font>
      <sz val="10"/>
      <color indexed="2"/>
      <name val="Calibri"/>
      <family val="2"/>
      <scheme val="minor"/>
    </font>
    <font>
      <b/>
      <sz val="11"/>
      <color rgb="FF0070C0"/>
      <name val="Calibri"/>
      <family val="2"/>
      <scheme val="minor"/>
    </font>
    <font>
      <sz val="8"/>
      <color theme="1"/>
      <name val="Calibri"/>
      <family val="2"/>
      <scheme val="minor"/>
    </font>
    <font>
      <sz val="14"/>
      <color rgb="FFFF0000"/>
      <name val="Calibri"/>
      <family val="2"/>
      <scheme val="minor"/>
    </font>
    <font>
      <b/>
      <sz val="18"/>
      <name val="Calibri"/>
      <family val="2"/>
      <scheme val="minor"/>
    </font>
    <font>
      <b/>
      <sz val="18"/>
      <color theme="0" tint="-4.9989318521683403E-2"/>
      <name val="Calibri"/>
      <family val="2"/>
      <scheme val="minor"/>
    </font>
    <font>
      <b/>
      <sz val="18"/>
      <color theme="0"/>
      <name val="Calibri"/>
      <family val="2"/>
      <scheme val="minor"/>
    </font>
    <font>
      <sz val="16"/>
      <color theme="1"/>
      <name val="Arial Narrow"/>
      <family val="2"/>
    </font>
    <font>
      <sz val="16"/>
      <color theme="1"/>
      <name val="Calibri"/>
      <family val="2"/>
      <scheme val="minor"/>
    </font>
    <font>
      <b/>
      <sz val="18"/>
      <color theme="1"/>
      <name val="Calibri"/>
      <family val="2"/>
      <scheme val="minor"/>
    </font>
    <font>
      <b/>
      <sz val="8"/>
      <color theme="1"/>
      <name val="Calibri"/>
      <family val="2"/>
      <scheme val="minor"/>
    </font>
    <font>
      <sz val="10"/>
      <color rgb="FF00B0F0"/>
      <name val="Webdings"/>
      <family val="1"/>
      <charset val="2"/>
    </font>
    <font>
      <b/>
      <sz val="14"/>
      <color indexed="2"/>
      <name val="Calibri"/>
      <family val="2"/>
      <scheme val="minor"/>
    </font>
    <font>
      <b/>
      <sz val="12"/>
      <color indexed="2"/>
      <name val="Calibri"/>
      <family val="2"/>
      <scheme val="minor"/>
    </font>
  </fonts>
  <fills count="22">
    <fill>
      <patternFill patternType="none"/>
    </fill>
    <fill>
      <patternFill patternType="gray125"/>
    </fill>
    <fill>
      <patternFill patternType="solid">
        <fgColor indexed="5"/>
        <bgColor indexed="5"/>
      </patternFill>
    </fill>
    <fill>
      <patternFill patternType="solid">
        <fgColor indexed="43"/>
        <bgColor indexed="43"/>
      </patternFill>
    </fill>
    <fill>
      <patternFill patternType="solid">
        <fgColor theme="4" tint="0.79998168889431442"/>
        <bgColor theme="4" tint="0.79998168889431442"/>
      </patternFill>
    </fill>
    <fill>
      <patternFill patternType="solid">
        <fgColor rgb="FFFFC000"/>
        <bgColor rgb="FFFFC000"/>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rgb="FF92D050"/>
        <bgColor rgb="FF92D050"/>
      </patternFill>
    </fill>
    <fill>
      <patternFill patternType="solid">
        <fgColor theme="4" tint="-0.249977111117893"/>
        <bgColor theme="4" tint="-0.249977111117893"/>
      </patternFill>
    </fill>
    <fill>
      <patternFill patternType="solid">
        <fgColor rgb="FF00B050"/>
        <bgColor rgb="FF00B050"/>
      </patternFill>
    </fill>
    <fill>
      <patternFill patternType="solid">
        <fgColor theme="0"/>
        <bgColor theme="0"/>
      </patternFill>
    </fill>
    <fill>
      <patternFill patternType="solid">
        <fgColor theme="0" tint="-0.14999847407452621"/>
        <bgColor theme="0" tint="-0.14999847407452621"/>
      </patternFill>
    </fill>
    <fill>
      <patternFill patternType="solid">
        <fgColor rgb="FFD9D9D9"/>
        <bgColor rgb="FFD9D9D9"/>
      </patternFill>
    </fill>
    <fill>
      <patternFill patternType="solid">
        <fgColor theme="0" tint="-0.499984740745262"/>
        <bgColor theme="1"/>
      </patternFill>
    </fill>
    <fill>
      <patternFill patternType="solid">
        <fgColor theme="0" tint="-0.249977111117893"/>
        <bgColor theme="0" tint="-0.249977111117893"/>
      </patternFill>
    </fill>
    <fill>
      <patternFill patternType="solid">
        <fgColor theme="3" tint="0.79998168889431442"/>
        <bgColor theme="3" tint="0.79998168889431442"/>
      </patternFill>
    </fill>
    <fill>
      <patternFill patternType="solid">
        <fgColor rgb="FFDDEBF9"/>
        <bgColor indexed="64"/>
      </patternFill>
    </fill>
    <fill>
      <patternFill patternType="solid">
        <fgColor theme="0"/>
        <bgColor indexed="64"/>
      </patternFill>
    </fill>
    <fill>
      <patternFill patternType="solid">
        <fgColor theme="9" tint="0.59999389629810485"/>
        <bgColor theme="9" tint="0.59999389629810485"/>
      </patternFill>
    </fill>
    <fill>
      <patternFill patternType="solid">
        <fgColor theme="5" tint="0.79998168889431442"/>
        <bgColor theme="9" tint="0.59999389629810485"/>
      </patternFill>
    </fill>
    <fill>
      <patternFill patternType="solid">
        <fgColor theme="7" tint="0.79998168889431442"/>
        <bgColor theme="9" tint="0.59999389629810485"/>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theme="1"/>
      </left>
      <right/>
      <top/>
      <bottom/>
      <diagonal/>
    </border>
    <border>
      <left/>
      <right style="medium">
        <color theme="1"/>
      </right>
      <top/>
      <bottom/>
      <diagonal/>
    </border>
    <border>
      <left style="thin">
        <color theme="1"/>
      </left>
      <right/>
      <top/>
      <bottom/>
      <diagonal/>
    </border>
    <border>
      <left/>
      <right style="thin">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indexed="64"/>
      </left>
      <right style="medium">
        <color indexed="64"/>
      </right>
      <top style="medium">
        <color theme="1"/>
      </top>
      <bottom style="medium">
        <color theme="1"/>
      </bottom>
      <diagonal/>
    </border>
    <border>
      <left/>
      <right style="thin">
        <color indexed="64"/>
      </right>
      <top style="medium">
        <color theme="1"/>
      </top>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medium">
        <color theme="1"/>
      </right>
      <top style="medium">
        <color theme="1"/>
      </top>
      <bottom style="medium">
        <color theme="1"/>
      </bottom>
      <diagonal/>
    </border>
    <border>
      <left/>
      <right/>
      <top style="medium">
        <color theme="1"/>
      </top>
      <bottom style="medium">
        <color theme="1"/>
      </bottom>
      <diagonal/>
    </border>
    <border>
      <left/>
      <right/>
      <top/>
      <bottom style="medium">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diagonal/>
    </border>
    <border>
      <left style="medium">
        <color theme="1"/>
      </left>
      <right style="medium">
        <color theme="1"/>
      </right>
      <top style="medium">
        <color theme="1"/>
      </top>
      <bottom style="medium">
        <color theme="1"/>
      </bottom>
      <diagonal/>
    </border>
    <border>
      <left style="thin">
        <color theme="1"/>
      </left>
      <right/>
      <top style="thin">
        <color theme="1"/>
      </top>
      <bottom/>
      <diagonal/>
    </border>
    <border>
      <left/>
      <right/>
      <top style="thin">
        <color theme="1"/>
      </top>
      <bottom/>
      <diagonal/>
    </border>
    <border>
      <left style="medium">
        <color theme="1"/>
      </left>
      <right/>
      <top style="medium">
        <color theme="1"/>
      </top>
      <bottom style="medium">
        <color theme="1"/>
      </bottom>
      <diagonal/>
    </border>
    <border>
      <left/>
      <right style="thin">
        <color rgb="FF268DCD"/>
      </right>
      <top style="thin">
        <color rgb="FF268DCD"/>
      </top>
      <bottom style="thin">
        <color rgb="FF268DCD"/>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thin">
        <color theme="1"/>
      </left>
      <right/>
      <top style="medium">
        <color indexed="64"/>
      </top>
      <bottom/>
      <diagonal/>
    </border>
    <border>
      <left style="thin">
        <color theme="1"/>
      </left>
      <right/>
      <top/>
      <bottom style="medium">
        <color indexed="64"/>
      </bottom>
      <diagonal/>
    </border>
    <border>
      <left style="thin">
        <color rgb="FF268DCD"/>
      </left>
      <right/>
      <top style="thin">
        <color rgb="FF268DCD"/>
      </top>
      <bottom style="thin">
        <color rgb="FF268DCD"/>
      </bottom>
      <diagonal/>
    </border>
    <border>
      <left/>
      <right/>
      <top style="thin">
        <color rgb="FF268DCD"/>
      </top>
      <bottom style="thin">
        <color rgb="FF268DCD"/>
      </bottom>
      <diagonal/>
    </border>
  </borders>
  <cellStyleXfs count="1">
    <xf numFmtId="0" fontId="0" fillId="0" borderId="0"/>
  </cellStyleXfs>
  <cellXfs count="316">
    <xf numFmtId="0" fontId="0" fillId="0" borderId="0" xfId="0"/>
    <xf numFmtId="49" fontId="0" fillId="0" borderId="0" xfId="0" applyNumberFormat="1"/>
    <xf numFmtId="0" fontId="40" fillId="0" borderId="0" xfId="0" applyFont="1" applyAlignment="1">
      <alignment vertical="top" wrapText="1"/>
    </xf>
    <xf numFmtId="0" fontId="0" fillId="0" borderId="2" xfId="0" applyBorder="1"/>
    <xf numFmtId="49" fontId="0" fillId="0" borderId="3" xfId="0" applyNumberFormat="1" applyBorder="1"/>
    <xf numFmtId="0" fontId="0" fillId="0" borderId="4" xfId="0" applyBorder="1" applyAlignment="1">
      <alignment horizontal="center" vertical="center"/>
    </xf>
    <xf numFmtId="0" fontId="0" fillId="0" borderId="0" xfId="0"/>
    <xf numFmtId="0" fontId="0" fillId="0" borderId="5" xfId="0" applyBorder="1"/>
    <xf numFmtId="0" fontId="38" fillId="0" borderId="2" xfId="0" applyFont="1" applyBorder="1"/>
    <xf numFmtId="0" fontId="38" fillId="4" borderId="4" xfId="0" applyFont="1" applyFill="1" applyBorder="1" applyAlignment="1">
      <alignment horizontal="center" vertical="center"/>
    </xf>
    <xf numFmtId="0" fontId="41" fillId="4" borderId="0" xfId="0" applyFont="1" applyFill="1"/>
    <xf numFmtId="0" fontId="42" fillId="0" borderId="0" xfId="0" applyFont="1" applyAlignment="1">
      <alignment vertical="center" wrapText="1"/>
    </xf>
    <xf numFmtId="0" fontId="43" fillId="5" borderId="4" xfId="0" applyFont="1" applyFill="1" applyBorder="1" applyAlignment="1">
      <alignment horizontal="center" vertical="center"/>
    </xf>
    <xf numFmtId="0" fontId="38" fillId="5" borderId="0" xfId="0" applyFont="1" applyFill="1"/>
    <xf numFmtId="0" fontId="38" fillId="6" borderId="4" xfId="0" applyFont="1" applyFill="1" applyBorder="1" applyAlignment="1">
      <alignment horizontal="center" vertical="center"/>
    </xf>
    <xf numFmtId="0" fontId="41" fillId="6" borderId="0" xfId="0" applyFont="1" applyFill="1"/>
    <xf numFmtId="0" fontId="38" fillId="2" borderId="4" xfId="0" applyFont="1" applyFill="1" applyBorder="1" applyAlignment="1">
      <alignment horizontal="center" vertical="center"/>
    </xf>
    <xf numFmtId="0" fontId="38" fillId="2" borderId="0" xfId="0" applyFont="1" applyFill="1"/>
    <xf numFmtId="0" fontId="0" fillId="0" borderId="3" xfId="0" applyBorder="1"/>
    <xf numFmtId="0" fontId="38" fillId="7" borderId="4" xfId="0" applyFont="1" applyFill="1" applyBorder="1" applyAlignment="1">
      <alignment horizontal="center" vertical="center"/>
    </xf>
    <xf numFmtId="0" fontId="41" fillId="7" borderId="0" xfId="0" applyFont="1" applyFill="1"/>
    <xf numFmtId="0" fontId="38" fillId="8" borderId="4" xfId="0" applyFont="1" applyFill="1" applyBorder="1" applyAlignment="1">
      <alignment horizontal="center" vertical="center"/>
    </xf>
    <xf numFmtId="0" fontId="38" fillId="8" borderId="0" xfId="0" applyFont="1" applyFill="1"/>
    <xf numFmtId="0" fontId="0" fillId="0" borderId="6" xfId="0" applyBorder="1"/>
    <xf numFmtId="49" fontId="0" fillId="0" borderId="7" xfId="0" applyNumberFormat="1" applyBorder="1"/>
    <xf numFmtId="0" fontId="0" fillId="0" borderId="4" xfId="0" applyBorder="1"/>
    <xf numFmtId="0" fontId="39" fillId="9" borderId="4" xfId="0" applyFont="1" applyFill="1" applyBorder="1" applyAlignment="1">
      <alignment horizontal="center" vertical="center"/>
    </xf>
    <xf numFmtId="0" fontId="44" fillId="9" borderId="0" xfId="0" applyFont="1" applyFill="1"/>
    <xf numFmtId="0" fontId="38" fillId="10" borderId="4" xfId="0" applyFont="1" applyFill="1" applyBorder="1" applyAlignment="1">
      <alignment horizontal="center" vertical="center"/>
    </xf>
    <xf numFmtId="0" fontId="38" fillId="10" borderId="0" xfId="0" applyFont="1" applyFill="1"/>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45" fillId="0" borderId="0" xfId="0" applyFont="1" applyAlignment="1">
      <alignment horizontal="center" vertical="center"/>
    </xf>
    <xf numFmtId="0" fontId="0" fillId="0" borderId="0" xfId="0" applyAlignment="1">
      <alignment wrapText="1"/>
    </xf>
    <xf numFmtId="0" fontId="46" fillId="0" borderId="0" xfId="0" applyFont="1"/>
    <xf numFmtId="164" fontId="47" fillId="0" borderId="0" xfId="0" applyNumberFormat="1" applyFont="1"/>
    <xf numFmtId="0" fontId="37" fillId="0" borderId="0" xfId="0" applyFont="1"/>
    <xf numFmtId="0" fontId="0" fillId="0" borderId="11" xfId="0" applyBorder="1"/>
    <xf numFmtId="0" fontId="0" fillId="0" borderId="12" xfId="0" applyBorder="1" applyAlignment="1">
      <alignment wrapText="1"/>
    </xf>
    <xf numFmtId="0" fontId="0" fillId="0" borderId="12" xfId="0" applyBorder="1"/>
    <xf numFmtId="0" fontId="46" fillId="0" borderId="13" xfId="0" applyFont="1" applyBorder="1"/>
    <xf numFmtId="0" fontId="46" fillId="0" borderId="3" xfId="0" applyFont="1" applyBorder="1"/>
    <xf numFmtId="0" fontId="48" fillId="0" borderId="0" xfId="0" applyFont="1" applyAlignment="1">
      <alignment horizontal="center" vertical="center"/>
    </xf>
    <xf numFmtId="0" fontId="49" fillId="7" borderId="14" xfId="0" applyFont="1" applyFill="1" applyBorder="1" applyAlignment="1">
      <alignment horizontal="right" vertical="center"/>
    </xf>
    <xf numFmtId="49" fontId="50" fillId="11" borderId="14" xfId="0" applyNumberFormat="1" applyFont="1" applyFill="1" applyBorder="1" applyAlignment="1">
      <alignment horizontal="center" vertical="center"/>
    </xf>
    <xf numFmtId="49" fontId="50" fillId="11" borderId="15" xfId="0" applyNumberFormat="1" applyFont="1" applyFill="1" applyBorder="1" applyAlignment="1">
      <alignment horizontal="center" vertical="center"/>
    </xf>
    <xf numFmtId="0" fontId="51" fillId="0" borderId="0" xfId="0" applyFont="1" applyAlignment="1">
      <alignment horizontal="left" vertical="center"/>
    </xf>
    <xf numFmtId="0" fontId="52" fillId="0" borderId="0" xfId="0" applyFont="1" applyAlignment="1">
      <alignment horizontal="right" vertical="center"/>
    </xf>
    <xf numFmtId="0" fontId="52" fillId="0" borderId="0" xfId="0" applyFont="1" applyAlignment="1">
      <alignment horizontal="center" vertical="center"/>
    </xf>
    <xf numFmtId="0" fontId="52" fillId="0" borderId="0" xfId="0" applyFont="1" applyAlignment="1">
      <alignment horizontal="left" vertical="center"/>
    </xf>
    <xf numFmtId="0" fontId="37" fillId="0" borderId="0" xfId="0" applyFont="1" applyAlignment="1">
      <alignment horizontal="left"/>
    </xf>
    <xf numFmtId="0" fontId="49" fillId="7" borderId="16" xfId="0" applyFont="1" applyFill="1" applyBorder="1" applyAlignment="1">
      <alignment horizontal="right" vertical="center"/>
    </xf>
    <xf numFmtId="49" fontId="49" fillId="7" borderId="14" xfId="0" applyNumberFormat="1" applyFont="1" applyFill="1" applyBorder="1" applyAlignment="1">
      <alignment horizontal="right" vertical="center"/>
    </xf>
    <xf numFmtId="0" fontId="51" fillId="0" borderId="0" xfId="0" applyFont="1" applyAlignment="1">
      <alignment horizontal="center" vertical="center"/>
    </xf>
    <xf numFmtId="0" fontId="38" fillId="7" borderId="17" xfId="0" applyFont="1" applyFill="1" applyBorder="1" applyAlignment="1">
      <alignment horizontal="center" vertical="center"/>
    </xf>
    <xf numFmtId="0" fontId="38" fillId="7" borderId="18" xfId="0" applyFont="1" applyFill="1" applyBorder="1" applyAlignment="1">
      <alignment horizontal="center" vertical="center"/>
    </xf>
    <xf numFmtId="0" fontId="53" fillId="5" borderId="19" xfId="0" applyFont="1" applyFill="1" applyBorder="1" applyAlignment="1">
      <alignment horizontal="center" vertical="center" wrapText="1"/>
    </xf>
    <xf numFmtId="0" fontId="53" fillId="2" borderId="19" xfId="0" applyFont="1" applyFill="1" applyBorder="1" applyAlignment="1">
      <alignment horizontal="center" vertical="center" wrapText="1"/>
    </xf>
    <xf numFmtId="0" fontId="53" fillId="8" borderId="19" xfId="0" applyFont="1" applyFill="1" applyBorder="1" applyAlignment="1">
      <alignment horizontal="center" vertical="center" wrapText="1"/>
    </xf>
    <xf numFmtId="0" fontId="53" fillId="10" borderId="20" xfId="0" applyFont="1" applyFill="1" applyBorder="1" applyAlignment="1">
      <alignment horizontal="center" vertical="center" wrapText="1"/>
    </xf>
    <xf numFmtId="0" fontId="46" fillId="0" borderId="5" xfId="0" applyFont="1" applyBorder="1"/>
    <xf numFmtId="0" fontId="5" fillId="0" borderId="0" xfId="0" applyFont="1" applyAlignment="1">
      <alignment vertical="center"/>
    </xf>
    <xf numFmtId="9" fontId="38" fillId="7" borderId="1" xfId="0" applyNumberFormat="1" applyFont="1" applyFill="1" applyBorder="1" applyAlignment="1">
      <alignment horizontal="center" vertical="center"/>
    </xf>
    <xf numFmtId="0" fontId="54" fillId="0" borderId="21" xfId="0" applyFont="1" applyBorder="1" applyAlignment="1">
      <alignment horizontal="left" vertical="center" wrapText="1"/>
    </xf>
    <xf numFmtId="164" fontId="38" fillId="0" borderId="21" xfId="0" applyNumberFormat="1" applyFont="1" applyBorder="1" applyAlignment="1">
      <alignment horizontal="center" vertical="center"/>
    </xf>
    <xf numFmtId="0" fontId="53" fillId="5" borderId="22" xfId="0" applyFont="1" applyFill="1" applyBorder="1" applyAlignment="1">
      <alignment horizontal="center" vertical="center" wrapText="1"/>
    </xf>
    <xf numFmtId="0" fontId="53" fillId="2" borderId="21" xfId="0" applyFont="1" applyFill="1" applyBorder="1" applyAlignment="1">
      <alignment horizontal="center" vertical="center" wrapText="1"/>
    </xf>
    <xf numFmtId="0" fontId="53" fillId="8" borderId="21" xfId="0" applyFont="1" applyFill="1" applyBorder="1" applyAlignment="1">
      <alignment horizontal="center" vertical="center" wrapText="1"/>
    </xf>
    <xf numFmtId="0" fontId="53" fillId="10" borderId="23" xfId="0" applyFont="1" applyFill="1" applyBorder="1" applyAlignment="1">
      <alignment horizontal="center" vertical="center" wrapText="1"/>
    </xf>
    <xf numFmtId="0" fontId="46" fillId="0" borderId="5" xfId="0" applyFont="1" applyBorder="1" applyAlignment="1">
      <alignment vertical="center"/>
    </xf>
    <xf numFmtId="0" fontId="0" fillId="0" borderId="2" xfId="0" applyBorder="1" applyAlignment="1">
      <alignment horizontal="center" vertical="center"/>
    </xf>
    <xf numFmtId="0" fontId="55" fillId="7" borderId="0" xfId="0" quotePrefix="1" applyFont="1" applyFill="1" applyAlignment="1">
      <alignment horizontal="center" vertical="center" wrapText="1"/>
    </xf>
    <xf numFmtId="0" fontId="56" fillId="0" borderId="24" xfId="0" quotePrefix="1" applyFont="1" applyBorder="1" applyAlignment="1">
      <alignment horizontal="center" vertical="center" wrapText="1"/>
    </xf>
    <xf numFmtId="0" fontId="37" fillId="0" borderId="0" xfId="0" applyFont="1" applyAlignment="1">
      <alignment vertical="center"/>
    </xf>
    <xf numFmtId="0" fontId="57" fillId="0" borderId="14" xfId="0" quotePrefix="1" applyFont="1" applyBorder="1" applyAlignment="1">
      <alignment horizontal="left" vertical="center" wrapText="1"/>
    </xf>
    <xf numFmtId="0" fontId="58" fillId="0" borderId="5" xfId="0" quotePrefix="1" applyFont="1" applyBorder="1" applyAlignment="1">
      <alignment vertical="center"/>
    </xf>
    <xf numFmtId="164" fontId="59" fillId="0" borderId="0" xfId="0" applyNumberFormat="1" applyFont="1" applyAlignment="1">
      <alignment vertical="center"/>
    </xf>
    <xf numFmtId="0" fontId="60" fillId="0" borderId="0" xfId="0" applyFont="1" applyAlignment="1">
      <alignment horizontal="center" vertical="center"/>
    </xf>
    <xf numFmtId="0" fontId="43" fillId="0" borderId="0" xfId="0" applyFont="1" applyAlignment="1">
      <alignment vertical="top" wrapText="1"/>
    </xf>
    <xf numFmtId="0" fontId="61" fillId="0" borderId="16" xfId="0" applyFont="1" applyBorder="1" applyAlignment="1">
      <alignment horizontal="left" vertical="center" wrapText="1"/>
    </xf>
    <xf numFmtId="0" fontId="61" fillId="0" borderId="25" xfId="0" applyFont="1" applyBorder="1" applyAlignment="1">
      <alignment horizontal="left" vertical="center" wrapText="1"/>
    </xf>
    <xf numFmtId="1" fontId="58" fillId="0" borderId="5" xfId="0" applyNumberFormat="1" applyFont="1" applyBorder="1"/>
    <xf numFmtId="164" fontId="0" fillId="0" borderId="0" xfId="0" applyNumberFormat="1"/>
    <xf numFmtId="164" fontId="62" fillId="0" borderId="0" xfId="0" applyNumberFormat="1" applyFont="1"/>
    <xf numFmtId="0" fontId="63" fillId="0" borderId="0" xfId="0" applyFont="1"/>
    <xf numFmtId="0" fontId="40" fillId="0" borderId="0" xfId="0" applyFont="1"/>
    <xf numFmtId="0" fontId="53" fillId="5" borderId="5" xfId="0" applyFont="1" applyFill="1" applyBorder="1" applyAlignment="1">
      <alignment horizontal="center" vertical="center" wrapText="1"/>
    </xf>
    <xf numFmtId="0" fontId="53" fillId="2" borderId="26" xfId="0" applyFont="1" applyFill="1" applyBorder="1" applyAlignment="1">
      <alignment horizontal="center" vertical="center" wrapText="1"/>
    </xf>
    <xf numFmtId="0" fontId="53" fillId="8" borderId="26" xfId="0" applyFont="1" applyFill="1" applyBorder="1" applyAlignment="1">
      <alignment horizontal="center" vertical="center" wrapText="1"/>
    </xf>
    <xf numFmtId="0" fontId="53" fillId="10" borderId="26" xfId="0" applyFont="1" applyFill="1" applyBorder="1" applyAlignment="1">
      <alignment horizontal="center" vertical="center" wrapText="1"/>
    </xf>
    <xf numFmtId="0" fontId="56" fillId="0" borderId="3" xfId="0" applyFont="1" applyBorder="1"/>
    <xf numFmtId="0" fontId="0" fillId="0" borderId="11" xfId="0" applyBorder="1" applyAlignment="1">
      <alignment horizontal="center" vertical="center"/>
    </xf>
    <xf numFmtId="17" fontId="40" fillId="7" borderId="0" xfId="0" quotePrefix="1" applyNumberFormat="1" applyFont="1" applyFill="1" applyAlignment="1">
      <alignment horizontal="center" vertical="center" wrapText="1"/>
    </xf>
    <xf numFmtId="0" fontId="39" fillId="0" borderId="0" xfId="0" applyFont="1"/>
    <xf numFmtId="17" fontId="41" fillId="0" borderId="14" xfId="0" quotePrefix="1" applyNumberFormat="1" applyFont="1" applyBorder="1" applyAlignment="1">
      <alignment horizontal="left" vertical="center" wrapText="1"/>
    </xf>
    <xf numFmtId="0" fontId="45" fillId="0" borderId="0" xfId="0" applyFont="1" applyAlignment="1">
      <alignment horizontal="left" vertical="center" wrapText="1"/>
    </xf>
    <xf numFmtId="0" fontId="58" fillId="0" borderId="5" xfId="0" applyFont="1" applyBorder="1"/>
    <xf numFmtId="0" fontId="58" fillId="0" borderId="3" xfId="0" applyFont="1" applyBorder="1"/>
    <xf numFmtId="0" fontId="0" fillId="0" borderId="0" xfId="0" applyAlignment="1">
      <alignment horizontal="center" vertical="center"/>
    </xf>
    <xf numFmtId="0" fontId="64" fillId="2" borderId="27" xfId="0" quotePrefix="1" applyFont="1" applyFill="1" applyBorder="1" applyAlignment="1">
      <alignment horizontal="left" vertical="center"/>
    </xf>
    <xf numFmtId="0" fontId="54" fillId="4" borderId="28" xfId="0" applyFont="1" applyFill="1" applyBorder="1" applyAlignment="1">
      <alignment horizontal="center" vertical="center" wrapText="1"/>
    </xf>
    <xf numFmtId="164" fontId="52" fillId="4" borderId="27" xfId="0" applyNumberFormat="1" applyFont="1" applyFill="1" applyBorder="1" applyAlignment="1">
      <alignment horizontal="center" vertical="center"/>
    </xf>
    <xf numFmtId="0" fontId="46" fillId="0" borderId="3" xfId="0" applyFont="1" applyBorder="1" applyAlignment="1">
      <alignment horizontal="center" vertical="center"/>
    </xf>
    <xf numFmtId="164" fontId="62" fillId="0" borderId="0" xfId="0" applyNumberFormat="1" applyFont="1" applyAlignment="1">
      <alignment horizontal="center" vertical="center"/>
    </xf>
    <xf numFmtId="0" fontId="65" fillId="0" borderId="0" xfId="0" applyFont="1" applyAlignment="1">
      <alignment vertical="center" wrapText="1"/>
    </xf>
    <xf numFmtId="0" fontId="12" fillId="0" borderId="0" xfId="0" applyFont="1" applyAlignment="1">
      <alignment vertical="center" wrapText="1"/>
    </xf>
    <xf numFmtId="0" fontId="66" fillId="0" borderId="4" xfId="0" applyFont="1" applyBorder="1" applyAlignment="1">
      <alignment horizontal="left" vertical="center" wrapText="1"/>
    </xf>
    <xf numFmtId="0" fontId="66" fillId="0" borderId="0" xfId="0" applyFont="1" applyAlignment="1">
      <alignment horizontal="left" vertical="center" wrapText="1"/>
    </xf>
    <xf numFmtId="0" fontId="0" fillId="0" borderId="0" xfId="0" applyAlignment="1">
      <alignment horizontal="left" vertical="center" wrapText="1"/>
    </xf>
    <xf numFmtId="0" fontId="0" fillId="0" borderId="29" xfId="0" applyBorder="1" applyAlignment="1">
      <alignment wrapText="1"/>
    </xf>
    <xf numFmtId="0" fontId="0" fillId="0" borderId="29" xfId="0" applyBorder="1"/>
    <xf numFmtId="0" fontId="46" fillId="0" borderId="7" xfId="0" applyFont="1" applyBorder="1"/>
    <xf numFmtId="0" fontId="0" fillId="0" borderId="14" xfId="0" applyBorder="1" applyAlignment="1">
      <alignment vertical="center"/>
    </xf>
    <xf numFmtId="0" fontId="38" fillId="0" borderId="0" xfId="0" applyFont="1"/>
    <xf numFmtId="0" fontId="0" fillId="6" borderId="14" xfId="0" applyFill="1" applyBorder="1"/>
    <xf numFmtId="0" fontId="52" fillId="0" borderId="0" xfId="0" applyFont="1"/>
    <xf numFmtId="0" fontId="0" fillId="0" borderId="14" xfId="0" applyBorder="1"/>
    <xf numFmtId="0" fontId="55" fillId="0" borderId="0" xfId="0" quotePrefix="1" applyFont="1" applyAlignment="1">
      <alignment horizontal="center" vertical="center" wrapText="1"/>
    </xf>
    <xf numFmtId="0" fontId="55" fillId="0" borderId="0" xfId="0" quotePrefix="1" applyFont="1" applyAlignment="1">
      <alignment vertical="center" wrapText="1"/>
    </xf>
    <xf numFmtId="0" fontId="0" fillId="0" borderId="30" xfId="0" applyBorder="1" applyAlignment="1">
      <alignment vertical="center"/>
    </xf>
    <xf numFmtId="0" fontId="61" fillId="11" borderId="16" xfId="0" applyFont="1" applyFill="1" applyBorder="1" applyAlignment="1">
      <alignment horizontal="left" vertical="center" wrapText="1"/>
    </xf>
    <xf numFmtId="0" fontId="38" fillId="0" borderId="14" xfId="0" applyFont="1" applyBorder="1"/>
    <xf numFmtId="0" fontId="61" fillId="11" borderId="15" xfId="0" applyFont="1" applyFill="1" applyBorder="1" applyAlignment="1">
      <alignment horizontal="left" vertical="center" wrapText="1"/>
    </xf>
    <xf numFmtId="0" fontId="67" fillId="11" borderId="16" xfId="0" applyFont="1" applyFill="1" applyBorder="1" applyAlignment="1">
      <alignment horizontal="left" vertical="center" wrapText="1"/>
    </xf>
    <xf numFmtId="0" fontId="67" fillId="11" borderId="15" xfId="0" applyFont="1" applyFill="1" applyBorder="1" applyAlignment="1">
      <alignment horizontal="left" vertical="center" wrapText="1"/>
    </xf>
    <xf numFmtId="0" fontId="68" fillId="11" borderId="0" xfId="0" applyFont="1" applyFill="1" applyAlignment="1">
      <alignment wrapText="1"/>
    </xf>
    <xf numFmtId="0" fontId="61" fillId="0" borderId="15" xfId="0" applyFont="1" applyBorder="1" applyAlignment="1">
      <alignment horizontal="left" vertical="center" wrapText="1"/>
    </xf>
    <xf numFmtId="0" fontId="67" fillId="0" borderId="16" xfId="0" applyFont="1" applyBorder="1" applyAlignment="1">
      <alignment wrapText="1"/>
    </xf>
    <xf numFmtId="0" fontId="67" fillId="0" borderId="25" xfId="0" applyFont="1" applyBorder="1" applyAlignment="1">
      <alignment wrapText="1"/>
    </xf>
    <xf numFmtId="0" fontId="61" fillId="0" borderId="16" xfId="0" applyFont="1" applyBorder="1" applyAlignment="1">
      <alignment wrapText="1"/>
    </xf>
    <xf numFmtId="0" fontId="61" fillId="0" borderId="25" xfId="0" applyFont="1" applyBorder="1" applyAlignment="1">
      <alignment wrapText="1"/>
    </xf>
    <xf numFmtId="0" fontId="69" fillId="0" borderId="25" xfId="0" applyFont="1" applyBorder="1" applyAlignment="1">
      <alignment horizontal="left" vertical="center" wrapText="1"/>
    </xf>
    <xf numFmtId="0" fontId="69" fillId="0" borderId="25" xfId="0" applyFont="1" applyBorder="1" applyAlignment="1">
      <alignment wrapText="1"/>
    </xf>
    <xf numFmtId="0" fontId="0" fillId="0" borderId="31" xfId="0" applyBorder="1" applyAlignment="1">
      <alignment vertical="center"/>
    </xf>
    <xf numFmtId="17" fontId="40" fillId="0" borderId="0" xfId="0" quotePrefix="1" applyNumberFormat="1" applyFont="1" applyAlignment="1">
      <alignment horizontal="center" vertical="center" wrapText="1"/>
    </xf>
    <xf numFmtId="0" fontId="67" fillId="0" borderId="16" xfId="0" applyFont="1" applyBorder="1" applyAlignment="1">
      <alignment horizontal="left" vertical="center" wrapText="1"/>
    </xf>
    <xf numFmtId="0" fontId="70" fillId="0" borderId="16" xfId="0" applyFont="1" applyBorder="1" applyAlignment="1">
      <alignment horizontal="left" vertical="center" wrapText="1"/>
    </xf>
    <xf numFmtId="0" fontId="69" fillId="0" borderId="16" xfId="0" applyFont="1" applyBorder="1" applyAlignment="1">
      <alignment horizontal="left" vertical="center" wrapText="1"/>
    </xf>
    <xf numFmtId="0" fontId="71" fillId="0" borderId="16" xfId="0" applyFont="1" applyBorder="1" applyAlignment="1">
      <alignment horizontal="left" vertical="center" wrapText="1"/>
    </xf>
    <xf numFmtId="0" fontId="0" fillId="0" borderId="0" xfId="0" applyAlignment="1">
      <alignment vertical="center"/>
    </xf>
    <xf numFmtId="0" fontId="72" fillId="0" borderId="0" xfId="0" applyFont="1"/>
    <xf numFmtId="0" fontId="73" fillId="0" borderId="0" xfId="0" applyFont="1"/>
    <xf numFmtId="0" fontId="74" fillId="0" borderId="0" xfId="0" applyFont="1"/>
    <xf numFmtId="0" fontId="75" fillId="12" borderId="14" xfId="0" applyFont="1" applyFill="1" applyBorder="1" applyAlignment="1">
      <alignment horizontal="left" vertical="center" wrapText="1"/>
    </xf>
    <xf numFmtId="0" fontId="76" fillId="0" borderId="14" xfId="0" applyFont="1" applyBorder="1" applyAlignment="1">
      <alignment horizontal="left" vertical="center" wrapText="1"/>
    </xf>
    <xf numFmtId="0" fontId="76" fillId="0" borderId="31" xfId="0" applyFont="1" applyBorder="1" applyAlignment="1">
      <alignment horizontal="left" vertical="center" wrapText="1"/>
    </xf>
    <xf numFmtId="0" fontId="75" fillId="0" borderId="14" xfId="0" applyFont="1" applyBorder="1" applyAlignment="1">
      <alignment horizontal="left" vertical="center" wrapText="1"/>
    </xf>
    <xf numFmtId="17" fontId="45" fillId="12" borderId="14" xfId="0" applyNumberFormat="1" applyFont="1" applyFill="1" applyBorder="1" applyAlignment="1">
      <alignment horizontal="left" vertical="center" wrapText="1"/>
    </xf>
    <xf numFmtId="17" fontId="45" fillId="0" borderId="14" xfId="0" applyNumberFormat="1" applyFont="1" applyBorder="1" applyAlignment="1">
      <alignment horizontal="left" vertical="center" wrapText="1"/>
    </xf>
    <xf numFmtId="0" fontId="77" fillId="0" borderId="31" xfId="0" applyFont="1" applyBorder="1" applyAlignment="1">
      <alignment horizontal="left" vertical="center" wrapText="1"/>
    </xf>
    <xf numFmtId="0" fontId="20" fillId="12" borderId="16" xfId="0" applyFont="1" applyFill="1" applyBorder="1" applyAlignment="1">
      <alignment horizontal="left" vertical="center" wrapText="1"/>
    </xf>
    <xf numFmtId="0" fontId="0" fillId="0" borderId="0" xfId="0" applyAlignment="1">
      <alignment horizontal="left"/>
    </xf>
    <xf numFmtId="0" fontId="20" fillId="13" borderId="16" xfId="0" applyFont="1" applyFill="1" applyBorder="1" applyAlignment="1">
      <alignment horizontal="left" vertical="center" wrapText="1"/>
    </xf>
    <xf numFmtId="0" fontId="20" fillId="13" borderId="8" xfId="0" applyFont="1" applyFill="1" applyBorder="1" applyAlignment="1">
      <alignment horizontal="left" vertical="center" wrapText="1"/>
    </xf>
    <xf numFmtId="0" fontId="0" fillId="0" borderId="13" xfId="0" applyBorder="1"/>
    <xf numFmtId="0" fontId="52" fillId="11" borderId="14" xfId="0" applyFont="1" applyFill="1" applyBorder="1" applyAlignment="1">
      <alignment horizontal="center" vertical="center"/>
    </xf>
    <xf numFmtId="0" fontId="49" fillId="7" borderId="14" xfId="0" applyFont="1" applyFill="1" applyBorder="1" applyAlignment="1">
      <alignment vertical="center"/>
    </xf>
    <xf numFmtId="0" fontId="38" fillId="0" borderId="32" xfId="0" applyFont="1" applyBorder="1"/>
    <xf numFmtId="0" fontId="38" fillId="7" borderId="32" xfId="0" applyFont="1" applyFill="1" applyBorder="1" applyAlignment="1">
      <alignment horizontal="center" vertical="center"/>
    </xf>
    <xf numFmtId="0" fontId="38" fillId="7" borderId="30" xfId="0" applyFont="1" applyFill="1" applyBorder="1" applyAlignment="1">
      <alignment horizontal="center" vertical="center"/>
    </xf>
    <xf numFmtId="0" fontId="38" fillId="0" borderId="5" xfId="0" applyFont="1" applyBorder="1" applyAlignment="1">
      <alignment horizontal="center" vertical="center" textRotation="90"/>
    </xf>
    <xf numFmtId="0" fontId="38" fillId="0" borderId="10" xfId="0" applyFont="1" applyBorder="1"/>
    <xf numFmtId="0" fontId="41" fillId="4" borderId="10" xfId="0" applyFont="1" applyFill="1" applyBorder="1" applyAlignment="1">
      <alignment horizontal="center" vertical="center"/>
    </xf>
    <xf numFmtId="0" fontId="41" fillId="4" borderId="31" xfId="0" quotePrefix="1" applyFont="1" applyFill="1" applyBorder="1" applyAlignment="1">
      <alignment horizontal="center" vertical="center"/>
    </xf>
    <xf numFmtId="0" fontId="0" fillId="0" borderId="0" xfId="0" quotePrefix="1"/>
    <xf numFmtId="9" fontId="38" fillId="7" borderId="33" xfId="0" applyNumberFormat="1" applyFont="1" applyFill="1" applyBorder="1" applyAlignment="1">
      <alignment horizontal="center" vertical="center"/>
    </xf>
    <xf numFmtId="0" fontId="0" fillId="14" borderId="22" xfId="0" applyFill="1" applyBorder="1"/>
    <xf numFmtId="0" fontId="55" fillId="7" borderId="12" xfId="0" quotePrefix="1" applyFont="1" applyFill="1" applyBorder="1" applyAlignment="1">
      <alignment horizontal="center" vertical="center" wrapText="1"/>
    </xf>
    <xf numFmtId="0" fontId="47" fillId="0" borderId="0" xfId="0" applyFont="1" applyAlignment="1">
      <alignment horizontal="center" vertical="center"/>
    </xf>
    <xf numFmtId="164" fontId="47" fillId="0" borderId="0" xfId="0" applyNumberFormat="1" applyFont="1" applyAlignment="1">
      <alignment horizontal="center"/>
    </xf>
    <xf numFmtId="164" fontId="78" fillId="0" borderId="0" xfId="0" applyNumberFormat="1" applyFont="1"/>
    <xf numFmtId="0" fontId="0" fillId="15" borderId="14" xfId="0" applyFill="1" applyBorder="1" applyAlignment="1">
      <alignment horizontal="center"/>
    </xf>
    <xf numFmtId="164" fontId="45" fillId="0" borderId="0" xfId="0" applyNumberFormat="1" applyFont="1" applyAlignment="1">
      <alignment horizontal="center"/>
    </xf>
    <xf numFmtId="0" fontId="75" fillId="0" borderId="14" xfId="0" quotePrefix="1" applyFont="1" applyBorder="1" applyAlignment="1">
      <alignment horizontal="left" vertical="center" wrapText="1"/>
    </xf>
    <xf numFmtId="0" fontId="61" fillId="0" borderId="14" xfId="0" applyFont="1" applyBorder="1" applyAlignment="1">
      <alignment horizontal="left" vertical="center" wrapText="1"/>
    </xf>
    <xf numFmtId="0" fontId="79" fillId="0" borderId="0" xfId="0" applyFont="1" applyAlignment="1">
      <alignment horizontal="center" vertical="center"/>
    </xf>
    <xf numFmtId="0" fontId="45" fillId="15" borderId="0" xfId="0" applyFont="1" applyFill="1" applyAlignment="1">
      <alignment horizontal="center" vertical="center"/>
    </xf>
    <xf numFmtId="0" fontId="80" fillId="0" borderId="0" xfId="0" applyFont="1" applyAlignment="1">
      <alignment horizontal="center" vertical="center"/>
    </xf>
    <xf numFmtId="0" fontId="40" fillId="0" borderId="3" xfId="0" applyFont="1" applyBorder="1"/>
    <xf numFmtId="164" fontId="47" fillId="0" borderId="0" xfId="0" applyNumberFormat="1" applyFont="1" applyAlignment="1">
      <alignment horizontal="center" vertical="center"/>
    </xf>
    <xf numFmtId="164" fontId="45" fillId="0" borderId="0" xfId="0" applyNumberFormat="1" applyFont="1" applyAlignment="1">
      <alignment horizontal="center" vertical="center"/>
    </xf>
    <xf numFmtId="17" fontId="45" fillId="0" borderId="14" xfId="0" quotePrefix="1" applyNumberFormat="1" applyFont="1" applyBorder="1" applyAlignment="1">
      <alignment horizontal="left" vertical="center" wrapText="1"/>
    </xf>
    <xf numFmtId="0" fontId="0" fillId="0" borderId="3" xfId="0" applyBorder="1" applyAlignment="1">
      <alignment horizontal="center" vertical="center"/>
    </xf>
    <xf numFmtId="0" fontId="0" fillId="0" borderId="0" xfId="0" applyAlignment="1">
      <alignment horizontal="left" vertical="center"/>
    </xf>
    <xf numFmtId="0" fontId="66" fillId="0" borderId="34" xfId="0" applyFont="1" applyBorder="1" applyAlignment="1">
      <alignment horizontal="left" vertical="center" wrapText="1"/>
    </xf>
    <xf numFmtId="0" fontId="0" fillId="0" borderId="35" xfId="0" applyBorder="1" applyAlignment="1">
      <alignment horizontal="left" vertical="center" wrapText="1"/>
    </xf>
    <xf numFmtId="0" fontId="0" fillId="0" borderId="7" xfId="0" applyBorder="1"/>
    <xf numFmtId="0" fontId="81" fillId="0" borderId="0" xfId="0" applyFont="1" applyAlignment="1">
      <alignment vertical="center" wrapText="1"/>
    </xf>
    <xf numFmtId="0" fontId="6" fillId="0" borderId="0" xfId="0" applyFont="1" applyAlignment="1">
      <alignment horizontal="center" vertical="center"/>
    </xf>
    <xf numFmtId="49" fontId="0" fillId="16" borderId="3" xfId="0" applyNumberFormat="1" applyFill="1" applyBorder="1" applyProtection="1">
      <protection locked="0"/>
    </xf>
    <xf numFmtId="0" fontId="0" fillId="16" borderId="3" xfId="0" applyFill="1" applyBorder="1" applyProtection="1">
      <protection locked="0"/>
    </xf>
    <xf numFmtId="0" fontId="37" fillId="0" borderId="0" xfId="0" applyFont="1" applyProtection="1">
      <protection locked="0"/>
    </xf>
    <xf numFmtId="49" fontId="52" fillId="0" borderId="14" xfId="0" applyNumberFormat="1" applyFont="1" applyBorder="1" applyAlignment="1" applyProtection="1">
      <alignment horizontal="center" vertical="center" wrapText="1"/>
      <protection locked="0"/>
    </xf>
    <xf numFmtId="164" fontId="37" fillId="17" borderId="0" xfId="0" applyNumberFormat="1" applyFont="1" applyFill="1" applyAlignment="1" applyProtection="1">
      <alignment horizontal="left" vertical="center"/>
      <protection locked="0"/>
    </xf>
    <xf numFmtId="49" fontId="50" fillId="11" borderId="14" xfId="0" applyNumberFormat="1" applyFont="1" applyFill="1" applyBorder="1" applyAlignment="1" applyProtection="1">
      <alignment horizontal="center" vertical="center"/>
      <protection locked="0"/>
    </xf>
    <xf numFmtId="0" fontId="64" fillId="2" borderId="36" xfId="0" applyFont="1" applyFill="1" applyBorder="1" applyAlignment="1" applyProtection="1">
      <alignment horizontal="center" vertical="center"/>
      <protection locked="0"/>
    </xf>
    <xf numFmtId="1" fontId="82" fillId="0" borderId="37" xfId="0" applyNumberFormat="1" applyFont="1" applyBorder="1" applyAlignment="1" applyProtection="1">
      <alignment horizontal="center" vertical="center"/>
      <protection locked="0"/>
    </xf>
    <xf numFmtId="1" fontId="83" fillId="0" borderId="37" xfId="0" applyNumberFormat="1" applyFont="1" applyBorder="1" applyAlignment="1" applyProtection="1">
      <alignment horizontal="center" vertical="center"/>
      <protection locked="0"/>
    </xf>
    <xf numFmtId="1" fontId="84" fillId="18" borderId="37" xfId="0" applyNumberFormat="1" applyFont="1" applyFill="1" applyBorder="1" applyAlignment="1" applyProtection="1">
      <alignment horizontal="center" vertical="center"/>
      <protection locked="0"/>
    </xf>
    <xf numFmtId="0" fontId="85" fillId="5" borderId="19" xfId="0" applyFont="1" applyFill="1" applyBorder="1" applyAlignment="1" applyProtection="1">
      <alignment horizontal="center" vertical="center" wrapText="1"/>
      <protection locked="0"/>
    </xf>
    <xf numFmtId="0" fontId="85" fillId="2" borderId="19" xfId="0" applyFont="1" applyFill="1" applyBorder="1" applyAlignment="1" applyProtection="1">
      <alignment horizontal="center" vertical="center" wrapText="1"/>
      <protection locked="0"/>
    </xf>
    <xf numFmtId="0" fontId="85" fillId="8" borderId="19" xfId="0" applyFont="1" applyFill="1" applyBorder="1" applyAlignment="1" applyProtection="1">
      <alignment horizontal="center" vertical="center" wrapText="1"/>
      <protection locked="0"/>
    </xf>
    <xf numFmtId="0" fontId="85" fillId="10" borderId="20" xfId="0" applyFont="1" applyFill="1" applyBorder="1" applyAlignment="1" applyProtection="1">
      <alignment horizontal="center" vertical="center" wrapText="1"/>
      <protection locked="0"/>
    </xf>
    <xf numFmtId="0" fontId="86" fillId="15" borderId="14" xfId="0" applyFont="1" applyFill="1" applyBorder="1" applyAlignment="1" applyProtection="1">
      <alignment horizontal="center" vertical="center"/>
      <protection locked="0"/>
    </xf>
    <xf numFmtId="0" fontId="86" fillId="4" borderId="14" xfId="0" applyFont="1" applyFill="1" applyBorder="1" applyAlignment="1" applyProtection="1">
      <alignment horizontal="center" vertical="center"/>
      <protection locked="0"/>
    </xf>
    <xf numFmtId="164" fontId="86" fillId="4" borderId="14" xfId="0" applyNumberFormat="1" applyFont="1" applyFill="1" applyBorder="1" applyAlignment="1" applyProtection="1">
      <alignment horizontal="center" vertical="center"/>
      <protection locked="0"/>
    </xf>
    <xf numFmtId="0" fontId="0" fillId="16" borderId="3" xfId="0" applyFont="1" applyFill="1" applyBorder="1" applyProtection="1">
      <protection locked="0"/>
    </xf>
    <xf numFmtId="17" fontId="45" fillId="0" borderId="14" xfId="0" quotePrefix="1" applyNumberFormat="1" applyFont="1" applyBorder="1" applyAlignment="1">
      <alignment horizontal="center"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17" fontId="45" fillId="0" borderId="26" xfId="0" quotePrefix="1" applyNumberFormat="1" applyFont="1" applyBorder="1" applyAlignment="1">
      <alignment horizontal="left" vertical="center" wrapText="1"/>
    </xf>
    <xf numFmtId="17" fontId="45" fillId="0" borderId="31" xfId="0" quotePrefix="1" applyNumberFormat="1" applyFont="1" applyBorder="1" applyAlignment="1">
      <alignment horizontal="left" vertical="center" wrapText="1"/>
    </xf>
    <xf numFmtId="0" fontId="52" fillId="0" borderId="36" xfId="0" applyFont="1" applyBorder="1" applyAlignment="1">
      <alignment horizontal="left" vertical="center" wrapText="1"/>
    </xf>
    <xf numFmtId="0" fontId="52" fillId="0" borderId="28" xfId="0" applyFont="1" applyBorder="1" applyAlignment="1">
      <alignment horizontal="left" vertical="center"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0" xfId="0" applyFont="1" applyAlignment="1">
      <alignment horizontal="center" vertical="center" wrapText="1"/>
    </xf>
    <xf numFmtId="0" fontId="52" fillId="0" borderId="6" xfId="0" applyFont="1" applyBorder="1" applyAlignment="1">
      <alignment horizontal="center" vertical="center" wrapText="1"/>
    </xf>
    <xf numFmtId="0" fontId="52" fillId="0" borderId="29" xfId="0" applyFont="1" applyBorder="1" applyAlignment="1">
      <alignment horizontal="center" vertical="center" wrapText="1"/>
    </xf>
    <xf numFmtId="0" fontId="75" fillId="0" borderId="30" xfId="0" quotePrefix="1" applyFont="1" applyBorder="1" applyAlignment="1">
      <alignment horizontal="center" vertical="center" wrapText="1"/>
    </xf>
    <xf numFmtId="0" fontId="75" fillId="0" borderId="26" xfId="0" quotePrefix="1" applyFont="1" applyBorder="1" applyAlignment="1">
      <alignment horizontal="center" vertical="center" wrapText="1"/>
    </xf>
    <xf numFmtId="0" fontId="75" fillId="0" borderId="31" xfId="0" quotePrefix="1" applyFont="1" applyBorder="1" applyAlignment="1">
      <alignment horizontal="center" vertical="center" wrapText="1"/>
    </xf>
    <xf numFmtId="0" fontId="52" fillId="0" borderId="11" xfId="0" applyFont="1" applyBorder="1" applyAlignment="1">
      <alignment horizontal="left" vertical="center" wrapText="1"/>
    </xf>
    <xf numFmtId="0" fontId="52" fillId="0" borderId="12" xfId="0" applyFont="1" applyBorder="1" applyAlignment="1">
      <alignment horizontal="left" vertical="center" wrapText="1"/>
    </xf>
    <xf numFmtId="17" fontId="45" fillId="0" borderId="30" xfId="0" quotePrefix="1" applyNumberFormat="1" applyFont="1" applyBorder="1" applyAlignment="1">
      <alignment horizontal="center" vertical="center" wrapText="1"/>
    </xf>
    <xf numFmtId="17" fontId="45" fillId="0" borderId="26" xfId="0" quotePrefix="1" applyNumberFormat="1" applyFont="1" applyBorder="1" applyAlignment="1">
      <alignment horizontal="center" vertical="center" wrapText="1"/>
    </xf>
    <xf numFmtId="17" fontId="45" fillId="0" borderId="31" xfId="0" quotePrefix="1" applyNumberFormat="1" applyFont="1" applyBorder="1" applyAlignment="1">
      <alignment horizontal="center" vertical="center" wrapText="1"/>
    </xf>
    <xf numFmtId="0" fontId="52" fillId="0" borderId="6" xfId="0" applyFont="1" applyBorder="1" applyAlignment="1">
      <alignment horizontal="left" vertical="center" wrapText="1"/>
    </xf>
    <xf numFmtId="0" fontId="52" fillId="0" borderId="29" xfId="0" applyFont="1" applyBorder="1" applyAlignment="1">
      <alignment horizontal="left" vertical="center" wrapText="1"/>
    </xf>
    <xf numFmtId="17" fontId="45" fillId="0" borderId="30" xfId="0" quotePrefix="1" applyNumberFormat="1" applyFont="1" applyBorder="1" applyAlignment="1">
      <alignment horizontal="left" vertical="center" wrapText="1"/>
    </xf>
    <xf numFmtId="0" fontId="0" fillId="21" borderId="0" xfId="0" applyFill="1" applyAlignment="1">
      <alignment horizontal="left" wrapText="1"/>
    </xf>
    <xf numFmtId="0" fontId="0" fillId="7" borderId="0" xfId="0" applyFill="1" applyAlignment="1">
      <alignment horizontal="left" wrapText="1"/>
    </xf>
    <xf numFmtId="0" fontId="0" fillId="19" borderId="0" xfId="0" applyFill="1" applyAlignment="1">
      <alignment horizontal="left" wrapText="1"/>
    </xf>
    <xf numFmtId="0" fontId="37" fillId="9" borderId="0" xfId="0" applyFont="1" applyFill="1" applyAlignment="1">
      <alignment horizontal="left" wrapText="1"/>
    </xf>
    <xf numFmtId="0" fontId="54" fillId="19" borderId="11" xfId="0" applyFont="1" applyFill="1" applyBorder="1" applyAlignment="1">
      <alignment horizontal="center"/>
    </xf>
    <xf numFmtId="0" fontId="54" fillId="19" borderId="13" xfId="0" applyFont="1" applyFill="1" applyBorder="1" applyAlignment="1">
      <alignment horizontal="center"/>
    </xf>
    <xf numFmtId="0" fontId="87" fillId="7" borderId="34" xfId="0" applyFont="1" applyFill="1" applyBorder="1" applyAlignment="1">
      <alignment horizontal="center" vertical="center"/>
    </xf>
    <xf numFmtId="0" fontId="87" fillId="7" borderId="35" xfId="0" applyFont="1" applyFill="1" applyBorder="1" applyAlignment="1">
      <alignment horizontal="center" vertical="center"/>
    </xf>
    <xf numFmtId="0" fontId="87" fillId="7" borderId="32" xfId="0" applyFont="1" applyFill="1" applyBorder="1" applyAlignment="1">
      <alignment horizontal="center" vertical="center"/>
    </xf>
    <xf numFmtId="0" fontId="0" fillId="4" borderId="0" xfId="0" applyFill="1" applyAlignment="1">
      <alignment horizontal="left" wrapText="1"/>
    </xf>
    <xf numFmtId="0" fontId="0" fillId="20" borderId="0" xfId="0" applyFill="1" applyAlignment="1">
      <alignment horizontal="left" wrapText="1"/>
    </xf>
    <xf numFmtId="0" fontId="0" fillId="6" borderId="0" xfId="0" applyFill="1" applyAlignment="1">
      <alignment horizontal="left" wrapText="1"/>
    </xf>
    <xf numFmtId="0" fontId="48" fillId="4" borderId="36" xfId="0" applyFont="1" applyFill="1" applyBorder="1" applyAlignment="1">
      <alignment horizontal="center" vertical="center"/>
    </xf>
    <xf numFmtId="0" fontId="48" fillId="4" borderId="28" xfId="0" applyFont="1" applyFill="1" applyBorder="1" applyAlignment="1">
      <alignment horizontal="center" vertical="center"/>
    </xf>
    <xf numFmtId="0" fontId="48" fillId="4" borderId="27" xfId="0" applyFont="1" applyFill="1" applyBorder="1" applyAlignment="1">
      <alignment horizontal="center" vertical="center"/>
    </xf>
    <xf numFmtId="0" fontId="49" fillId="7" borderId="15" xfId="0" applyFont="1" applyFill="1" applyBorder="1" applyAlignment="1">
      <alignment horizontal="right" vertical="center"/>
    </xf>
    <xf numFmtId="0" fontId="49" fillId="7" borderId="25" xfId="0" applyFont="1" applyFill="1" applyBorder="1" applyAlignment="1">
      <alignment horizontal="right" vertical="center"/>
    </xf>
    <xf numFmtId="49" fontId="50" fillId="0" borderId="15" xfId="0" applyNumberFormat="1" applyFont="1" applyBorder="1" applyAlignment="1" applyProtection="1">
      <alignment horizontal="center" vertical="center"/>
      <protection locked="0"/>
    </xf>
    <xf numFmtId="49" fontId="50" fillId="0" borderId="25" xfId="0" applyNumberFormat="1" applyFont="1" applyBorder="1" applyAlignment="1" applyProtection="1">
      <alignment horizontal="center" vertical="center"/>
      <protection locked="0"/>
    </xf>
    <xf numFmtId="0" fontId="51" fillId="0" borderId="0" xfId="0" applyFont="1" applyAlignment="1">
      <alignment horizontal="left" vertical="center"/>
    </xf>
    <xf numFmtId="49" fontId="50" fillId="11" borderId="16" xfId="0" applyNumberFormat="1" applyFont="1" applyFill="1" applyBorder="1" applyAlignment="1" applyProtection="1">
      <alignment horizontal="center" vertical="center"/>
      <protection locked="0"/>
    </xf>
    <xf numFmtId="49" fontId="50" fillId="11" borderId="15" xfId="0" applyNumberFormat="1" applyFont="1" applyFill="1" applyBorder="1" applyAlignment="1" applyProtection="1">
      <alignment horizontal="center" vertical="center"/>
      <protection locked="0"/>
    </xf>
    <xf numFmtId="49" fontId="50" fillId="11" borderId="25" xfId="0" applyNumberFormat="1" applyFont="1" applyFill="1" applyBorder="1" applyAlignment="1" applyProtection="1">
      <alignment horizontal="center" vertical="center"/>
      <protection locked="0"/>
    </xf>
    <xf numFmtId="49" fontId="50" fillId="11" borderId="14" xfId="0" applyNumberFormat="1" applyFont="1" applyFill="1" applyBorder="1" applyAlignment="1" applyProtection="1">
      <alignment horizontal="center" vertical="center"/>
      <protection locked="0"/>
    </xf>
    <xf numFmtId="49" fontId="49" fillId="7" borderId="16" xfId="0" applyNumberFormat="1" applyFont="1" applyFill="1" applyBorder="1" applyAlignment="1">
      <alignment horizontal="right" vertical="center"/>
    </xf>
    <xf numFmtId="49" fontId="49" fillId="7" borderId="25" xfId="0" applyNumberFormat="1" applyFont="1" applyFill="1" applyBorder="1" applyAlignment="1">
      <alignment horizontal="right" vertical="center"/>
    </xf>
    <xf numFmtId="0" fontId="52" fillId="0" borderId="16" xfId="0" applyFont="1" applyBorder="1" applyAlignment="1">
      <alignment horizontal="center" vertical="center"/>
    </xf>
    <xf numFmtId="0" fontId="52" fillId="0" borderId="15" xfId="0" applyFont="1" applyBorder="1" applyAlignment="1">
      <alignment horizontal="center" vertical="center"/>
    </xf>
    <xf numFmtId="0" fontId="52" fillId="0" borderId="25" xfId="0" applyFont="1" applyBorder="1" applyAlignment="1">
      <alignment horizontal="center" vertical="center"/>
    </xf>
    <xf numFmtId="0" fontId="54" fillId="0" borderId="11"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7" xfId="0" applyFont="1" applyBorder="1" applyAlignment="1">
      <alignment horizontal="center" vertical="center" wrapText="1" shrinkToFit="1"/>
    </xf>
    <xf numFmtId="0" fontId="54" fillId="0" borderId="19" xfId="0" applyFont="1" applyBorder="1" applyAlignment="1">
      <alignment horizontal="center" vertical="center" wrapText="1" shrinkToFit="1"/>
    </xf>
    <xf numFmtId="0" fontId="54" fillId="0" borderId="38" xfId="0" applyFont="1" applyBorder="1" applyAlignment="1">
      <alignment horizontal="center" vertical="center" textRotation="90" wrapText="1" shrinkToFit="1"/>
    </xf>
    <xf numFmtId="0" fontId="54" fillId="0" borderId="39" xfId="0" applyFont="1" applyBorder="1" applyAlignment="1">
      <alignment horizontal="center" vertical="center" textRotation="90" wrapText="1" shrinkToFit="1"/>
    </xf>
    <xf numFmtId="0" fontId="41" fillId="0" borderId="40" xfId="0" applyFont="1" applyBorder="1" applyAlignment="1">
      <alignment horizontal="center" textRotation="90"/>
    </xf>
    <xf numFmtId="0" fontId="41" fillId="0" borderId="41" xfId="0" applyFont="1" applyBorder="1" applyAlignment="1">
      <alignment horizontal="center" textRotation="90"/>
    </xf>
    <xf numFmtId="0" fontId="88" fillId="0" borderId="0" xfId="0" quotePrefix="1" applyFont="1" applyAlignment="1">
      <alignment horizontal="center" vertical="center"/>
    </xf>
    <xf numFmtId="164" fontId="83" fillId="0" borderId="4" xfId="0" applyNumberFormat="1" applyFont="1" applyBorder="1" applyAlignment="1">
      <alignment horizontal="center" vertical="center"/>
    </xf>
    <xf numFmtId="164" fontId="83" fillId="0" borderId="0" xfId="0" applyNumberFormat="1" applyFont="1" applyAlignment="1">
      <alignment horizontal="center" vertical="center"/>
    </xf>
    <xf numFmtId="0" fontId="43" fillId="0" borderId="0" xfId="0" applyFont="1" applyAlignment="1">
      <alignment horizontal="left" vertical="top" wrapText="1"/>
    </xf>
    <xf numFmtId="49" fontId="61" fillId="0" borderId="16" xfId="0" applyNumberFormat="1" applyFont="1" applyBorder="1" applyAlignment="1">
      <alignment horizontal="left" vertical="center" wrapText="1"/>
    </xf>
    <xf numFmtId="49" fontId="61" fillId="0" borderId="25" xfId="0" applyNumberFormat="1" applyFont="1" applyBorder="1" applyAlignment="1">
      <alignment horizontal="left" vertical="center" wrapText="1"/>
    </xf>
    <xf numFmtId="0" fontId="89" fillId="18" borderId="42" xfId="0" applyFont="1" applyFill="1" applyBorder="1" applyAlignment="1" applyProtection="1">
      <alignment horizontal="left" vertical="center"/>
      <protection locked="0"/>
    </xf>
    <xf numFmtId="0" fontId="89" fillId="18" borderId="43" xfId="0" applyFont="1" applyFill="1" applyBorder="1" applyAlignment="1" applyProtection="1">
      <alignment horizontal="left" vertical="center"/>
      <protection locked="0"/>
    </xf>
    <xf numFmtId="0" fontId="89" fillId="18" borderId="37" xfId="0" applyFont="1" applyFill="1" applyBorder="1" applyAlignment="1" applyProtection="1">
      <alignment horizontal="left" vertical="center"/>
      <protection locked="0"/>
    </xf>
    <xf numFmtId="0" fontId="90" fillId="0" borderId="0" xfId="0" applyFont="1" applyAlignment="1">
      <alignment horizontal="center" vertical="center" wrapText="1"/>
    </xf>
    <xf numFmtId="0" fontId="61" fillId="0" borderId="16" xfId="0" applyFont="1" applyBorder="1" applyAlignment="1">
      <alignment horizontal="left" vertical="center" wrapText="1"/>
    </xf>
    <xf numFmtId="0" fontId="61" fillId="0" borderId="25" xfId="0" applyFont="1" applyBorder="1" applyAlignment="1">
      <alignment horizontal="left" vertical="center" wrapText="1"/>
    </xf>
    <xf numFmtId="0" fontId="88" fillId="0" borderId="29" xfId="0" quotePrefix="1" applyFont="1" applyBorder="1" applyAlignment="1">
      <alignment horizontal="center" vertical="center"/>
    </xf>
    <xf numFmtId="0" fontId="52" fillId="0" borderId="22" xfId="0" applyFont="1" applyBorder="1" applyAlignment="1">
      <alignment horizontal="left" vertical="center" wrapText="1"/>
    </xf>
    <xf numFmtId="17" fontId="40" fillId="7" borderId="0" xfId="0" quotePrefix="1" applyNumberFormat="1" applyFont="1" applyFill="1" applyAlignment="1">
      <alignment horizontal="center" vertical="center" wrapText="1"/>
    </xf>
    <xf numFmtId="0" fontId="72" fillId="0" borderId="4" xfId="0" applyFont="1" applyBorder="1" applyAlignment="1">
      <alignment horizontal="center" vertical="center" wrapText="1"/>
    </xf>
    <xf numFmtId="0" fontId="72" fillId="0" borderId="0" xfId="0" applyFont="1" applyAlignment="1">
      <alignment horizontal="center" vertical="center" wrapText="1"/>
    </xf>
    <xf numFmtId="0" fontId="72" fillId="0" borderId="5"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10" xfId="0" applyFont="1" applyBorder="1" applyAlignment="1">
      <alignment horizontal="center" vertical="center" wrapText="1"/>
    </xf>
    <xf numFmtId="0" fontId="64" fillId="3" borderId="36" xfId="0" applyFont="1" applyFill="1" applyBorder="1" applyAlignment="1">
      <alignment horizontal="right" vertical="center" wrapText="1"/>
    </xf>
    <xf numFmtId="0" fontId="64" fillId="3" borderId="28" xfId="0" applyFont="1" applyFill="1" applyBorder="1" applyAlignment="1">
      <alignment horizontal="right" vertical="center" wrapText="1"/>
    </xf>
    <xf numFmtId="0" fontId="91" fillId="0" borderId="0" xfId="0" applyFont="1" applyAlignment="1">
      <alignment horizontal="center" vertical="center" wrapText="1"/>
    </xf>
    <xf numFmtId="0" fontId="11" fillId="0" borderId="9" xfId="0" applyFont="1" applyBorder="1" applyAlignment="1">
      <alignment horizontal="right" vertical="center" wrapText="1"/>
    </xf>
    <xf numFmtId="0" fontId="72" fillId="0" borderId="0" xfId="0" applyFont="1" applyAlignment="1">
      <alignment horizontal="left" vertical="center" wrapText="1"/>
    </xf>
    <xf numFmtId="0" fontId="72" fillId="0" borderId="5" xfId="0" applyFont="1" applyBorder="1" applyAlignment="1">
      <alignment horizontal="left" vertical="center" wrapText="1"/>
    </xf>
    <xf numFmtId="49" fontId="49" fillId="7" borderId="15" xfId="0" applyNumberFormat="1" applyFont="1" applyFill="1" applyBorder="1" applyAlignment="1">
      <alignment horizontal="right" vertical="center"/>
    </xf>
    <xf numFmtId="49" fontId="50" fillId="0" borderId="15" xfId="0" applyNumberFormat="1" applyFont="1" applyBorder="1" applyAlignment="1">
      <alignment horizontal="center" vertical="center"/>
    </xf>
    <xf numFmtId="49" fontId="50" fillId="0" borderId="25" xfId="0" applyNumberFormat="1" applyFont="1" applyBorder="1" applyAlignment="1">
      <alignment horizontal="center" vertical="center"/>
    </xf>
    <xf numFmtId="49" fontId="50" fillId="11" borderId="16" xfId="0" applyNumberFormat="1" applyFont="1" applyFill="1" applyBorder="1" applyAlignment="1">
      <alignment horizontal="center" vertical="center"/>
    </xf>
    <xf numFmtId="49" fontId="50" fillId="11" borderId="15" xfId="0" applyNumberFormat="1" applyFont="1" applyFill="1" applyBorder="1" applyAlignment="1">
      <alignment horizontal="center" vertical="center"/>
    </xf>
    <xf numFmtId="49" fontId="50" fillId="11" borderId="25" xfId="0" applyNumberFormat="1" applyFont="1" applyFill="1" applyBorder="1" applyAlignment="1">
      <alignment horizontal="center" vertical="center"/>
    </xf>
    <xf numFmtId="0" fontId="49" fillId="7" borderId="16" xfId="0" applyFont="1" applyFill="1" applyBorder="1" applyAlignment="1">
      <alignment horizontal="right" vertical="center"/>
    </xf>
    <xf numFmtId="0" fontId="54" fillId="0" borderId="34"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30" xfId="0" applyFont="1" applyBorder="1" applyAlignment="1">
      <alignment horizontal="center" vertical="center" wrapText="1" shrinkToFit="1"/>
    </xf>
    <xf numFmtId="0" fontId="54" fillId="0" borderId="26" xfId="0" applyFont="1" applyBorder="1" applyAlignment="1">
      <alignment horizontal="center" vertical="center" wrapText="1" shrinkToFit="1"/>
    </xf>
    <xf numFmtId="0" fontId="54" fillId="0" borderId="31" xfId="0" applyFont="1" applyBorder="1" applyAlignment="1">
      <alignment horizontal="center" vertical="center" wrapText="1" shrinkToFit="1"/>
    </xf>
    <xf numFmtId="0" fontId="21" fillId="0" borderId="0" xfId="0" applyFont="1" applyAlignment="1">
      <alignment horizontal="center" vertical="center"/>
    </xf>
    <xf numFmtId="0" fontId="22" fillId="0" borderId="0" xfId="0" applyFont="1" applyAlignment="1">
      <alignment horizontal="center" vertical="center"/>
    </xf>
    <xf numFmtId="0" fontId="81" fillId="0" borderId="0" xfId="0" applyFont="1" applyAlignment="1">
      <alignment horizontal="center" vertical="center" wrapText="1"/>
    </xf>
    <xf numFmtId="0" fontId="72" fillId="0" borderId="35" xfId="0" applyFont="1" applyBorder="1" applyAlignment="1">
      <alignment horizontal="left" vertical="center" wrapText="1"/>
    </xf>
    <xf numFmtId="0" fontId="72" fillId="0" borderId="32" xfId="0" applyFont="1" applyBorder="1" applyAlignment="1">
      <alignment horizontal="left" vertical="center" wrapText="1"/>
    </xf>
    <xf numFmtId="0" fontId="64" fillId="3" borderId="27" xfId="0" applyFont="1" applyFill="1" applyBorder="1" applyAlignment="1">
      <alignment horizontal="right" vertical="center" wrapText="1"/>
    </xf>
  </cellXfs>
  <cellStyles count="1">
    <cellStyle name="Normal" xfId="0" builtinId="0"/>
  </cellStyles>
  <dxfs count="62">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strike val="0"/>
        <color indexed="2"/>
      </font>
      <fill>
        <patternFill patternType="solid">
          <fgColor indexed="5"/>
          <bgColor indexed="5"/>
        </patternFill>
      </fill>
    </dxf>
    <dxf>
      <font>
        <b/>
        <i val="0"/>
        <strike val="0"/>
        <color rgb="FF9C0006"/>
      </font>
      <fill>
        <patternFill patternType="solid">
          <fgColor indexed="5"/>
          <bgColor indexed="5"/>
        </patternFill>
      </fill>
    </dxf>
    <dxf>
      <font>
        <b/>
        <i val="0"/>
        <strike val="0"/>
        <color indexed="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31" fmlaLink="$M$17" max="20" page="10" val="6"/>
</file>

<file path=xl/ctrlProps/ctrlProp2.xml><?xml version="1.0" encoding="utf-8"?>
<formControlPr xmlns="http://schemas.microsoft.com/office/spreadsheetml/2009/9/main" objectType="Spin" dx="31" fmlaLink="$M$18" max="20" page="10" val="0"/>
</file>

<file path=xl/ctrlProps/ctrlProp3.xml><?xml version="1.0" encoding="utf-8"?>
<formControlPr xmlns="http://schemas.microsoft.com/office/spreadsheetml/2009/9/main" objectType="Spin" dx="31" fmlaLink="$M$22" max="20" page="10" val="16"/>
</file>

<file path=xl/ctrlProps/ctrlProp4.xml><?xml version="1.0" encoding="utf-8"?>
<formControlPr xmlns="http://schemas.microsoft.com/office/spreadsheetml/2009/9/main" objectType="Spin" dx="31" fmlaLink="$M$23" max="20" page="10" val="4"/>
</file>

<file path=xl/ctrlProps/ctrlProp5.xml><?xml version="1.0" encoding="utf-8"?>
<formControlPr xmlns="http://schemas.microsoft.com/office/spreadsheetml/2009/9/main" objectType="Spin" dx="31" fmlaLink="$M$24" max="20" page="10" val="0"/>
</file>

<file path=xl/ctrlProps/ctrlProp6.xml><?xml version="1.0" encoding="utf-8"?>
<formControlPr xmlns="http://schemas.microsoft.com/office/spreadsheetml/2009/9/main" objectType="Spin" dx="31" fmlaLink="$M$28" max="20" page="10" val="0"/>
</file>

<file path=xl/ctrlProps/ctrlProp7.xml><?xml version="1.0" encoding="utf-8"?>
<formControlPr xmlns="http://schemas.microsoft.com/office/spreadsheetml/2009/9/main" objectType="Spin" dx="31" fmlaLink="$M$29" max="20" page="10" val="0"/>
</file>

<file path=xl/ctrlProps/ctrlProp8.xml><?xml version="1.0" encoding="utf-8"?>
<formControlPr xmlns="http://schemas.microsoft.com/office/spreadsheetml/2009/9/main" objectType="Spin" dx="31" fmlaLink="$M$30" max="20" page="10"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14</xdr:row>
      <xdr:rowOff>123825</xdr:rowOff>
    </xdr:from>
    <xdr:to>
      <xdr:col>2</xdr:col>
      <xdr:colOff>866775</xdr:colOff>
      <xdr:row>21</xdr:row>
      <xdr:rowOff>28575</xdr:rowOff>
    </xdr:to>
    <xdr:pic>
      <xdr:nvPicPr>
        <xdr:cNvPr id="3075" name="Image 3" descr="Macintosh HD:Users:poste2:Desktop:Charte AcadRennes20:Bloc marques AC Rennes:27_logoAC_RENNES.pd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2733675"/>
          <a:ext cx="13144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16</xdr:row>
          <xdr:rowOff>9525</xdr:rowOff>
        </xdr:from>
        <xdr:to>
          <xdr:col>6</xdr:col>
          <xdr:colOff>457200</xdr:colOff>
          <xdr:row>16</xdr:row>
          <xdr:rowOff>495300</xdr:rowOff>
        </xdr:to>
        <xdr:sp macro="" textlink="">
          <xdr:nvSpPr>
            <xdr:cNvPr id="1026" name="Spinner 2" hidden="1">
              <a:extLst>
                <a:ext uri="{63B3BB69-23CF-44E3-9099-C40C66FF867C}">
                  <a14:compatExt spid="_x0000_s10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17</xdr:row>
          <xdr:rowOff>9525</xdr:rowOff>
        </xdr:from>
        <xdr:to>
          <xdr:col>6</xdr:col>
          <xdr:colOff>457200</xdr:colOff>
          <xdr:row>17</xdr:row>
          <xdr:rowOff>495300</xdr:rowOff>
        </xdr:to>
        <xdr:sp macro="" textlink="">
          <xdr:nvSpPr>
            <xdr:cNvPr id="1027" name="Spinner 3" hidden="1">
              <a:extLst>
                <a:ext uri="{63B3BB69-23CF-44E3-9099-C40C66FF867C}">
                  <a14:compatExt spid="_x0000_s10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21</xdr:row>
          <xdr:rowOff>9525</xdr:rowOff>
        </xdr:from>
        <xdr:to>
          <xdr:col>6</xdr:col>
          <xdr:colOff>457200</xdr:colOff>
          <xdr:row>21</xdr:row>
          <xdr:rowOff>495300</xdr:rowOff>
        </xdr:to>
        <xdr:sp macro="" textlink="">
          <xdr:nvSpPr>
            <xdr:cNvPr id="1028" name="Spinner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22</xdr:row>
          <xdr:rowOff>9525</xdr:rowOff>
        </xdr:from>
        <xdr:to>
          <xdr:col>6</xdr:col>
          <xdr:colOff>457200</xdr:colOff>
          <xdr:row>22</xdr:row>
          <xdr:rowOff>495300</xdr:rowOff>
        </xdr:to>
        <xdr:sp macro="" textlink="">
          <xdr:nvSpPr>
            <xdr:cNvPr id="1029" name="Spinner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23</xdr:row>
          <xdr:rowOff>9525</xdr:rowOff>
        </xdr:from>
        <xdr:to>
          <xdr:col>6</xdr:col>
          <xdr:colOff>457200</xdr:colOff>
          <xdr:row>23</xdr:row>
          <xdr:rowOff>495300</xdr:rowOff>
        </xdr:to>
        <xdr:sp macro="" textlink="">
          <xdr:nvSpPr>
            <xdr:cNvPr id="1030" name="Spinner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9525</xdr:rowOff>
        </xdr:from>
        <xdr:to>
          <xdr:col>6</xdr:col>
          <xdr:colOff>457200</xdr:colOff>
          <xdr:row>27</xdr:row>
          <xdr:rowOff>495300</xdr:rowOff>
        </xdr:to>
        <xdr:sp macro="" textlink="">
          <xdr:nvSpPr>
            <xdr:cNvPr id="1031" name="Spinner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9525</xdr:rowOff>
        </xdr:from>
        <xdr:to>
          <xdr:col>6</xdr:col>
          <xdr:colOff>457200</xdr:colOff>
          <xdr:row>28</xdr:row>
          <xdr:rowOff>495300</xdr:rowOff>
        </xdr:to>
        <xdr:sp macro="" textlink="">
          <xdr:nvSpPr>
            <xdr:cNvPr id="1032" name="Spinner 8" hidden="1">
              <a:extLst>
                <a:ext uri="{63B3BB69-23CF-44E3-9099-C40C66FF867C}">
                  <a14:compatExt spid="_x0000_s10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9525</xdr:rowOff>
        </xdr:from>
        <xdr:to>
          <xdr:col>6</xdr:col>
          <xdr:colOff>457200</xdr:colOff>
          <xdr:row>29</xdr:row>
          <xdr:rowOff>495300</xdr:rowOff>
        </xdr:to>
        <xdr:sp macro="" textlink="">
          <xdr:nvSpPr>
            <xdr:cNvPr id="1033" name="Spinner 9" hidden="1">
              <a:extLst>
                <a:ext uri="{63B3BB69-23CF-44E3-9099-C40C66FF867C}">
                  <a14:compatExt spid="_x0000_s103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omments" Target="../comments1.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opLeftCell="H1" workbookViewId="0">
      <selection activeCell="K13" sqref="K13:L13"/>
    </sheetView>
  </sheetViews>
  <sheetFormatPr baseColWidth="10" defaultRowHeight="15" x14ac:dyDescent="0.25"/>
  <cols>
    <col min="1" max="1" width="15.5703125" style="6" hidden="1" customWidth="1"/>
    <col min="2" max="2" width="8.140625" style="6" hidden="1" customWidth="1"/>
    <col min="3" max="3" width="70.5703125" style="6" hidden="1" customWidth="1"/>
    <col min="4" max="4" width="78.42578125" style="6" hidden="1" customWidth="1"/>
    <col min="5" max="5" width="10.5703125" style="114" hidden="1" customWidth="1"/>
    <col min="6" max="6" width="83.85546875" style="6" hidden="1" customWidth="1"/>
    <col min="7" max="7" width="50.140625" style="6" hidden="1" customWidth="1"/>
    <col min="8" max="8" width="18.5703125" customWidth="1"/>
    <col min="9" max="9" width="17.42578125" customWidth="1"/>
    <col min="11" max="11" width="15.140625" customWidth="1"/>
  </cols>
  <sheetData>
    <row r="1" spans="1:12" x14ac:dyDescent="0.25">
      <c r="H1" s="115" t="s">
        <v>79</v>
      </c>
      <c r="I1" s="115"/>
      <c r="J1" s="115"/>
      <c r="K1" s="115" t="s">
        <v>3</v>
      </c>
      <c r="L1" s="115" t="s">
        <v>11</v>
      </c>
    </row>
    <row r="2" spans="1:12" x14ac:dyDescent="0.25">
      <c r="H2" s="116" t="s">
        <v>12</v>
      </c>
      <c r="I2" s="116" t="s">
        <v>20</v>
      </c>
      <c r="K2" s="6" t="s">
        <v>22</v>
      </c>
      <c r="L2" s="6" t="s">
        <v>22</v>
      </c>
    </row>
    <row r="3" spans="1:12" ht="18.75" x14ac:dyDescent="0.3">
      <c r="A3" s="117" t="s">
        <v>80</v>
      </c>
      <c r="B3" s="117" t="s">
        <v>81</v>
      </c>
      <c r="C3" s="117" t="s">
        <v>82</v>
      </c>
      <c r="D3" s="117" t="s">
        <v>56</v>
      </c>
      <c r="H3" s="118" t="s">
        <v>22</v>
      </c>
      <c r="I3" s="118" t="s">
        <v>22</v>
      </c>
      <c r="K3" s="6" t="s">
        <v>4</v>
      </c>
      <c r="L3">
        <v>2022</v>
      </c>
    </row>
    <row r="4" spans="1:12" x14ac:dyDescent="0.25">
      <c r="A4" s="6" t="s">
        <v>22</v>
      </c>
      <c r="B4" s="6" t="s">
        <v>22</v>
      </c>
      <c r="C4" s="6" t="s">
        <v>22</v>
      </c>
      <c r="D4" s="6" t="s">
        <v>22</v>
      </c>
      <c r="H4" s="118" t="s">
        <v>83</v>
      </c>
      <c r="I4" s="118" t="s">
        <v>84</v>
      </c>
      <c r="K4" s="6" t="s">
        <v>85</v>
      </c>
      <c r="L4" s="6">
        <v>2023</v>
      </c>
    </row>
    <row r="5" spans="1:12" x14ac:dyDescent="0.25">
      <c r="A5" s="6" t="s">
        <v>86</v>
      </c>
      <c r="B5" s="115" t="s">
        <v>87</v>
      </c>
      <c r="C5" s="6" t="s">
        <v>6</v>
      </c>
      <c r="D5" s="6" t="s">
        <v>88</v>
      </c>
      <c r="H5" s="118" t="s">
        <v>13</v>
      </c>
      <c r="I5" s="118" t="s">
        <v>89</v>
      </c>
      <c r="K5" s="6" t="s">
        <v>90</v>
      </c>
      <c r="L5" s="6">
        <v>2024</v>
      </c>
    </row>
    <row r="6" spans="1:12" x14ac:dyDescent="0.25">
      <c r="A6" s="6" t="s">
        <v>42</v>
      </c>
      <c r="B6" s="115" t="s">
        <v>91</v>
      </c>
      <c r="C6" s="6" t="s">
        <v>15</v>
      </c>
      <c r="D6" s="6" t="s">
        <v>88</v>
      </c>
      <c r="H6" s="118" t="s">
        <v>92</v>
      </c>
      <c r="I6" s="118" t="s">
        <v>93</v>
      </c>
      <c r="K6" s="6" t="s">
        <v>94</v>
      </c>
      <c r="L6" s="6">
        <v>2025</v>
      </c>
    </row>
    <row r="7" spans="1:12" x14ac:dyDescent="0.25">
      <c r="A7" s="6" t="s">
        <v>95</v>
      </c>
      <c r="B7" s="115" t="s">
        <v>96</v>
      </c>
      <c r="C7" s="6" t="s">
        <v>97</v>
      </c>
      <c r="D7" s="6" t="s">
        <v>88</v>
      </c>
      <c r="H7" s="118" t="s">
        <v>98</v>
      </c>
      <c r="I7" s="118" t="s">
        <v>99</v>
      </c>
      <c r="K7" s="6" t="s">
        <v>100</v>
      </c>
      <c r="L7" s="6">
        <v>2026</v>
      </c>
    </row>
    <row r="8" spans="1:12" x14ac:dyDescent="0.25">
      <c r="A8" s="6" t="s">
        <v>101</v>
      </c>
      <c r="B8" s="115" t="s">
        <v>44</v>
      </c>
      <c r="C8" s="6" t="s">
        <v>30</v>
      </c>
      <c r="D8" s="6" t="s">
        <v>102</v>
      </c>
      <c r="H8" s="118" t="s">
        <v>103</v>
      </c>
      <c r="I8" s="118" t="s">
        <v>104</v>
      </c>
      <c r="K8" s="6" t="s">
        <v>105</v>
      </c>
      <c r="L8" s="6">
        <v>2027</v>
      </c>
    </row>
    <row r="9" spans="1:12" x14ac:dyDescent="0.25">
      <c r="B9" s="115"/>
      <c r="H9" s="118" t="s">
        <v>106</v>
      </c>
      <c r="I9" s="118" t="s">
        <v>107</v>
      </c>
      <c r="K9" s="6" t="s">
        <v>108</v>
      </c>
      <c r="L9" s="6">
        <v>2028</v>
      </c>
    </row>
    <row r="10" spans="1:12" x14ac:dyDescent="0.25">
      <c r="A10" s="6" t="s">
        <v>109</v>
      </c>
      <c r="H10" s="118" t="s">
        <v>110</v>
      </c>
      <c r="I10" s="118" t="s">
        <v>111</v>
      </c>
      <c r="K10" s="6" t="s">
        <v>112</v>
      </c>
      <c r="L10" s="6">
        <v>2029</v>
      </c>
    </row>
    <row r="11" spans="1:12" x14ac:dyDescent="0.25">
      <c r="A11" s="6" t="s">
        <v>22</v>
      </c>
      <c r="B11" s="115" t="s">
        <v>61</v>
      </c>
      <c r="H11" s="118" t="s">
        <v>113</v>
      </c>
      <c r="I11" s="118" t="s">
        <v>114</v>
      </c>
      <c r="K11" s="6" t="s">
        <v>115</v>
      </c>
      <c r="L11" s="6">
        <v>2030</v>
      </c>
    </row>
    <row r="12" spans="1:12" x14ac:dyDescent="0.25">
      <c r="B12" s="115" t="s">
        <v>63</v>
      </c>
      <c r="H12" s="118" t="s">
        <v>116</v>
      </c>
      <c r="I12" s="118" t="s">
        <v>117</v>
      </c>
      <c r="K12" s="6" t="s">
        <v>118</v>
      </c>
      <c r="L12" s="6">
        <v>2031</v>
      </c>
    </row>
    <row r="13" spans="1:12" x14ac:dyDescent="0.25">
      <c r="H13" s="118" t="s">
        <v>119</v>
      </c>
      <c r="I13" s="118" t="s">
        <v>120</v>
      </c>
      <c r="K13" s="6" t="s">
        <v>121</v>
      </c>
      <c r="L13" s="6">
        <v>2032</v>
      </c>
    </row>
    <row r="14" spans="1:12" ht="18.95" customHeight="1" x14ac:dyDescent="0.25">
      <c r="H14" s="118" t="s">
        <v>122</v>
      </c>
      <c r="I14" s="118" t="s">
        <v>123</v>
      </c>
    </row>
    <row r="15" spans="1:12" ht="18.75" x14ac:dyDescent="0.3">
      <c r="C15" s="117" t="s">
        <v>124</v>
      </c>
      <c r="H15" s="118" t="s">
        <v>125</v>
      </c>
      <c r="I15" s="118" t="s">
        <v>126</v>
      </c>
    </row>
    <row r="16" spans="1:12" x14ac:dyDescent="0.25">
      <c r="C16" s="6" t="s">
        <v>127</v>
      </c>
      <c r="F16" s="6" t="s">
        <v>128</v>
      </c>
      <c r="H16" s="118" t="s">
        <v>129</v>
      </c>
      <c r="I16" s="118" t="s">
        <v>130</v>
      </c>
    </row>
    <row r="17" spans="3:9" ht="18.95" customHeight="1" x14ac:dyDescent="0.25">
      <c r="C17" s="216" t="s">
        <v>54</v>
      </c>
      <c r="D17" s="217"/>
      <c r="E17" s="115" t="s">
        <v>87</v>
      </c>
      <c r="F17" s="6" t="s">
        <v>6</v>
      </c>
      <c r="H17" s="118" t="s">
        <v>131</v>
      </c>
      <c r="I17" s="118" t="s">
        <v>132</v>
      </c>
    </row>
    <row r="18" spans="3:9" x14ac:dyDescent="0.25">
      <c r="C18" s="218"/>
      <c r="D18" s="219"/>
      <c r="E18" s="115" t="s">
        <v>91</v>
      </c>
      <c r="F18" s="6" t="s">
        <v>15</v>
      </c>
      <c r="H18" s="118" t="s">
        <v>133</v>
      </c>
      <c r="I18" s="118" t="s">
        <v>134</v>
      </c>
    </row>
    <row r="19" spans="3:9" x14ac:dyDescent="0.25">
      <c r="C19" s="218"/>
      <c r="D19" s="219"/>
      <c r="E19" s="115" t="s">
        <v>96</v>
      </c>
      <c r="F19" s="6" t="s">
        <v>97</v>
      </c>
      <c r="H19" s="118" t="s">
        <v>135</v>
      </c>
      <c r="I19" s="118" t="s">
        <v>136</v>
      </c>
    </row>
    <row r="20" spans="3:9" x14ac:dyDescent="0.25">
      <c r="C20" s="220"/>
      <c r="D20" s="221"/>
      <c r="E20" s="115" t="s">
        <v>44</v>
      </c>
      <c r="F20" s="6" t="s">
        <v>30</v>
      </c>
      <c r="H20" s="118" t="s">
        <v>137</v>
      </c>
      <c r="I20" s="118" t="s">
        <v>138</v>
      </c>
    </row>
    <row r="21" spans="3:9" ht="15.75" x14ac:dyDescent="0.25">
      <c r="C21" s="119"/>
      <c r="H21" s="118" t="s">
        <v>139</v>
      </c>
      <c r="I21" s="118" t="s">
        <v>140</v>
      </c>
    </row>
    <row r="22" spans="3:9" ht="15.75" x14ac:dyDescent="0.25">
      <c r="C22" s="120" t="s">
        <v>141</v>
      </c>
      <c r="D22" s="6" t="s">
        <v>142</v>
      </c>
      <c r="E22" s="121"/>
      <c r="H22" s="118" t="s">
        <v>143</v>
      </c>
      <c r="I22" s="118" t="s">
        <v>144</v>
      </c>
    </row>
    <row r="23" spans="3:9" ht="36.6" customHeight="1" x14ac:dyDescent="0.25">
      <c r="C23" s="222" t="s">
        <v>145</v>
      </c>
      <c r="D23" s="122" t="s">
        <v>146</v>
      </c>
      <c r="E23" s="123" t="s">
        <v>87</v>
      </c>
      <c r="F23" s="124" t="s">
        <v>147</v>
      </c>
      <c r="H23" s="118" t="s">
        <v>148</v>
      </c>
      <c r="I23" s="118" t="s">
        <v>149</v>
      </c>
    </row>
    <row r="24" spans="3:9" ht="51" x14ac:dyDescent="0.25">
      <c r="C24" s="223"/>
      <c r="D24" s="125" t="s">
        <v>150</v>
      </c>
      <c r="E24" s="123" t="s">
        <v>91</v>
      </c>
      <c r="F24" s="126" t="s">
        <v>151</v>
      </c>
      <c r="H24" s="118" t="s">
        <v>152</v>
      </c>
      <c r="I24" s="118" t="s">
        <v>153</v>
      </c>
    </row>
    <row r="25" spans="3:9" ht="42.95" customHeight="1" x14ac:dyDescent="0.25">
      <c r="C25" s="223"/>
      <c r="D25" s="122" t="s">
        <v>154</v>
      </c>
      <c r="E25" s="123" t="s">
        <v>96</v>
      </c>
      <c r="F25" s="124" t="s">
        <v>155</v>
      </c>
      <c r="H25" s="118" t="s">
        <v>156</v>
      </c>
      <c r="I25" s="118" t="s">
        <v>157</v>
      </c>
    </row>
    <row r="26" spans="3:9" ht="26.25" x14ac:dyDescent="0.25">
      <c r="C26" s="224"/>
      <c r="D26" s="127" t="s">
        <v>158</v>
      </c>
      <c r="E26" s="123" t="s">
        <v>44</v>
      </c>
      <c r="F26" s="127" t="s">
        <v>159</v>
      </c>
      <c r="H26" s="118" t="s">
        <v>160</v>
      </c>
      <c r="I26" s="118" t="s">
        <v>161</v>
      </c>
    </row>
    <row r="27" spans="3:9" ht="25.5" x14ac:dyDescent="0.25">
      <c r="C27" s="222" t="s">
        <v>162</v>
      </c>
      <c r="D27" s="81" t="s">
        <v>163</v>
      </c>
      <c r="E27" s="123" t="s">
        <v>87</v>
      </c>
      <c r="F27" s="128" t="s">
        <v>164</v>
      </c>
      <c r="H27" s="118" t="s">
        <v>165</v>
      </c>
      <c r="I27" s="118" t="s">
        <v>166</v>
      </c>
    </row>
    <row r="28" spans="3:9" ht="38.25" x14ac:dyDescent="0.25">
      <c r="C28" s="223"/>
      <c r="D28" s="81" t="s">
        <v>167</v>
      </c>
      <c r="E28" s="123" t="s">
        <v>91</v>
      </c>
      <c r="F28" s="128" t="s">
        <v>168</v>
      </c>
      <c r="H28" s="118" t="s">
        <v>169</v>
      </c>
      <c r="I28" s="118" t="s">
        <v>170</v>
      </c>
    </row>
    <row r="29" spans="3:9" ht="61.5" customHeight="1" x14ac:dyDescent="0.25">
      <c r="C29" s="223"/>
      <c r="D29" s="81" t="s">
        <v>171</v>
      </c>
      <c r="E29" s="123" t="s">
        <v>96</v>
      </c>
      <c r="F29" s="128" t="s">
        <v>172</v>
      </c>
      <c r="H29" s="118" t="s">
        <v>173</v>
      </c>
      <c r="I29" s="118" t="s">
        <v>174</v>
      </c>
    </row>
    <row r="30" spans="3:9" ht="48.6" customHeight="1" x14ac:dyDescent="0.25">
      <c r="C30" s="224"/>
      <c r="D30" s="81" t="s">
        <v>175</v>
      </c>
      <c r="E30" s="123" t="s">
        <v>44</v>
      </c>
      <c r="F30" s="128" t="s">
        <v>176</v>
      </c>
      <c r="H30" s="118" t="s">
        <v>177</v>
      </c>
      <c r="I30" s="118" t="s">
        <v>178</v>
      </c>
    </row>
    <row r="31" spans="3:9" x14ac:dyDescent="0.25">
      <c r="C31" s="35"/>
      <c r="H31" s="118" t="s">
        <v>179</v>
      </c>
      <c r="I31" s="118" t="s">
        <v>180</v>
      </c>
    </row>
    <row r="32" spans="3:9" ht="18.75" x14ac:dyDescent="0.25">
      <c r="C32" s="225" t="s">
        <v>64</v>
      </c>
      <c r="D32" s="226"/>
      <c r="H32" s="118" t="s">
        <v>181</v>
      </c>
      <c r="I32" s="118" t="s">
        <v>182</v>
      </c>
    </row>
    <row r="33" spans="3:9" ht="39" x14ac:dyDescent="0.25">
      <c r="C33" s="227" t="s">
        <v>183</v>
      </c>
      <c r="D33" s="129" t="s">
        <v>184</v>
      </c>
      <c r="E33" s="123" t="s">
        <v>87</v>
      </c>
      <c r="F33" s="130" t="s">
        <v>185</v>
      </c>
      <c r="H33" s="118" t="s">
        <v>186</v>
      </c>
      <c r="I33" s="118" t="s">
        <v>187</v>
      </c>
    </row>
    <row r="34" spans="3:9" ht="39" x14ac:dyDescent="0.25">
      <c r="C34" s="228"/>
      <c r="D34" s="131" t="s">
        <v>188</v>
      </c>
      <c r="E34" s="123" t="s">
        <v>91</v>
      </c>
      <c r="F34" s="132" t="s">
        <v>189</v>
      </c>
      <c r="H34" s="118" t="s">
        <v>300</v>
      </c>
      <c r="I34" s="118" t="s">
        <v>301</v>
      </c>
    </row>
    <row r="35" spans="3:9" ht="39" x14ac:dyDescent="0.25">
      <c r="C35" s="228"/>
      <c r="D35" s="131" t="s">
        <v>190</v>
      </c>
      <c r="E35" s="123" t="s">
        <v>96</v>
      </c>
      <c r="F35" s="132" t="s">
        <v>191</v>
      </c>
      <c r="H35" s="118" t="s">
        <v>302</v>
      </c>
      <c r="I35" s="118" t="s">
        <v>303</v>
      </c>
    </row>
    <row r="36" spans="3:9" ht="38.25" x14ac:dyDescent="0.25">
      <c r="C36" s="229"/>
      <c r="D36" s="81" t="s">
        <v>192</v>
      </c>
      <c r="E36" s="123" t="s">
        <v>44</v>
      </c>
      <c r="F36" s="82" t="s">
        <v>193</v>
      </c>
      <c r="H36" s="118" t="s">
        <v>304</v>
      </c>
      <c r="I36" s="118" t="s">
        <v>305</v>
      </c>
    </row>
    <row r="37" spans="3:9" ht="25.5" x14ac:dyDescent="0.25">
      <c r="C37" s="209" t="s">
        <v>194</v>
      </c>
      <c r="D37" s="81" t="s">
        <v>195</v>
      </c>
      <c r="E37" s="123" t="s">
        <v>87</v>
      </c>
      <c r="F37" s="82" t="s">
        <v>196</v>
      </c>
      <c r="H37" s="118" t="s">
        <v>306</v>
      </c>
      <c r="I37" s="118" t="s">
        <v>307</v>
      </c>
    </row>
    <row r="38" spans="3:9" ht="38.25" x14ac:dyDescent="0.25">
      <c r="C38" s="209"/>
      <c r="D38" s="81" t="s">
        <v>197</v>
      </c>
      <c r="E38" s="123" t="s">
        <v>91</v>
      </c>
      <c r="F38" s="82" t="s">
        <v>198</v>
      </c>
      <c r="H38" s="118" t="s">
        <v>308</v>
      </c>
      <c r="I38" s="118" t="s">
        <v>309</v>
      </c>
    </row>
    <row r="39" spans="3:9" ht="38.25" x14ac:dyDescent="0.25">
      <c r="C39" s="209"/>
      <c r="D39" s="81" t="s">
        <v>199</v>
      </c>
      <c r="E39" s="123" t="s">
        <v>96</v>
      </c>
      <c r="F39" s="82" t="s">
        <v>200</v>
      </c>
      <c r="H39" s="118" t="s">
        <v>310</v>
      </c>
      <c r="I39" s="118" t="s">
        <v>311</v>
      </c>
    </row>
    <row r="40" spans="3:9" ht="51" x14ac:dyDescent="0.25">
      <c r="C40" s="209"/>
      <c r="D40" s="81" t="s">
        <v>201</v>
      </c>
      <c r="E40" s="123" t="s">
        <v>44</v>
      </c>
      <c r="F40" s="82" t="s">
        <v>202</v>
      </c>
      <c r="H40" s="118" t="s">
        <v>312</v>
      </c>
      <c r="I40" s="118" t="s">
        <v>313</v>
      </c>
    </row>
    <row r="41" spans="3:9" x14ac:dyDescent="0.25">
      <c r="C41" s="209" t="s">
        <v>203</v>
      </c>
      <c r="D41" s="81" t="s">
        <v>204</v>
      </c>
      <c r="E41" s="123" t="s">
        <v>87</v>
      </c>
      <c r="F41" s="133" t="s">
        <v>205</v>
      </c>
    </row>
    <row r="42" spans="3:9" ht="25.5" x14ac:dyDescent="0.25">
      <c r="C42" s="209"/>
      <c r="D42" s="81" t="s">
        <v>206</v>
      </c>
      <c r="E42" s="123" t="s">
        <v>91</v>
      </c>
      <c r="F42" s="133" t="s">
        <v>207</v>
      </c>
    </row>
    <row r="43" spans="3:9" ht="26.25" x14ac:dyDescent="0.25">
      <c r="C43" s="209"/>
      <c r="D43" s="81" t="s">
        <v>208</v>
      </c>
      <c r="E43" s="123" t="s">
        <v>96</v>
      </c>
      <c r="F43" s="134" t="s">
        <v>209</v>
      </c>
    </row>
    <row r="44" spans="3:9" ht="26.25" x14ac:dyDescent="0.25">
      <c r="C44" s="209"/>
      <c r="D44" s="81" t="s">
        <v>210</v>
      </c>
      <c r="E44" s="123" t="s">
        <v>44</v>
      </c>
      <c r="F44" s="134" t="s">
        <v>211</v>
      </c>
    </row>
    <row r="45" spans="3:9" ht="18.75" x14ac:dyDescent="0.25">
      <c r="C45" s="230" t="s">
        <v>69</v>
      </c>
      <c r="D45" s="231"/>
      <c r="E45" s="135"/>
    </row>
    <row r="46" spans="3:9" ht="15.75" x14ac:dyDescent="0.25">
      <c r="C46" s="136"/>
    </row>
    <row r="47" spans="3:9" ht="15.75" x14ac:dyDescent="0.25">
      <c r="C47" s="136"/>
      <c r="E47" s="121"/>
    </row>
    <row r="48" spans="3:9" ht="38.25" x14ac:dyDescent="0.25">
      <c r="C48" s="232" t="s">
        <v>212</v>
      </c>
      <c r="D48" s="137" t="s">
        <v>213</v>
      </c>
      <c r="E48" s="123" t="s">
        <v>87</v>
      </c>
      <c r="F48" s="137" t="s">
        <v>214</v>
      </c>
    </row>
    <row r="49" spans="3:6" ht="25.5" x14ac:dyDescent="0.25">
      <c r="C49" s="212"/>
      <c r="D49" s="137" t="s">
        <v>215</v>
      </c>
      <c r="E49" s="123" t="s">
        <v>91</v>
      </c>
      <c r="F49" s="137" t="s">
        <v>216</v>
      </c>
    </row>
    <row r="50" spans="3:6" ht="25.5" x14ac:dyDescent="0.25">
      <c r="C50" s="212"/>
      <c r="D50" s="137" t="s">
        <v>217</v>
      </c>
      <c r="E50" s="123" t="s">
        <v>96</v>
      </c>
      <c r="F50" s="137" t="s">
        <v>218</v>
      </c>
    </row>
    <row r="51" spans="3:6" ht="38.25" x14ac:dyDescent="0.25">
      <c r="C51" s="213"/>
      <c r="D51" s="137" t="s">
        <v>219</v>
      </c>
      <c r="E51" s="123" t="s">
        <v>44</v>
      </c>
      <c r="F51" s="137" t="s">
        <v>220</v>
      </c>
    </row>
    <row r="52" spans="3:6" ht="38.25" x14ac:dyDescent="0.25">
      <c r="C52" s="232" t="s">
        <v>221</v>
      </c>
      <c r="D52" s="138" t="s">
        <v>222</v>
      </c>
      <c r="E52" s="123" t="s">
        <v>87</v>
      </c>
      <c r="F52" s="138" t="s">
        <v>223</v>
      </c>
    </row>
    <row r="53" spans="3:6" ht="38.25" x14ac:dyDescent="0.25">
      <c r="C53" s="212"/>
      <c r="D53" s="81" t="s">
        <v>224</v>
      </c>
      <c r="E53" s="123" t="s">
        <v>91</v>
      </c>
      <c r="F53" s="81" t="s">
        <v>225</v>
      </c>
    </row>
    <row r="54" spans="3:6" ht="51" x14ac:dyDescent="0.25">
      <c r="C54" s="212"/>
      <c r="D54" s="138" t="s">
        <v>226</v>
      </c>
      <c r="E54" s="123" t="s">
        <v>96</v>
      </c>
      <c r="F54" s="138" t="s">
        <v>227</v>
      </c>
    </row>
    <row r="55" spans="3:6" ht="38.25" x14ac:dyDescent="0.25">
      <c r="C55" s="213"/>
      <c r="D55" s="138" t="s">
        <v>228</v>
      </c>
      <c r="E55" s="123" t="s">
        <v>44</v>
      </c>
      <c r="F55" s="138" t="s">
        <v>229</v>
      </c>
    </row>
    <row r="56" spans="3:6" ht="38.25" x14ac:dyDescent="0.25">
      <c r="C56" s="212" t="s">
        <v>230</v>
      </c>
      <c r="D56" s="137" t="s">
        <v>231</v>
      </c>
      <c r="E56" s="123" t="s">
        <v>87</v>
      </c>
      <c r="F56" s="137" t="s">
        <v>232</v>
      </c>
    </row>
    <row r="57" spans="3:6" ht="38.25" x14ac:dyDescent="0.25">
      <c r="C57" s="212"/>
      <c r="D57" s="139" t="s">
        <v>233</v>
      </c>
      <c r="E57" s="123" t="s">
        <v>91</v>
      </c>
      <c r="F57" s="139" t="s">
        <v>234</v>
      </c>
    </row>
    <row r="58" spans="3:6" ht="51" x14ac:dyDescent="0.25">
      <c r="C58" s="212"/>
      <c r="D58" s="137" t="s">
        <v>235</v>
      </c>
      <c r="E58" s="123" t="s">
        <v>96</v>
      </c>
      <c r="F58" s="137" t="s">
        <v>236</v>
      </c>
    </row>
    <row r="59" spans="3:6" ht="38.25" x14ac:dyDescent="0.25">
      <c r="C59" s="213"/>
      <c r="D59" s="140" t="s">
        <v>237</v>
      </c>
      <c r="E59" s="123" t="s">
        <v>44</v>
      </c>
      <c r="F59" s="140" t="s">
        <v>238</v>
      </c>
    </row>
    <row r="60" spans="3:6" x14ac:dyDescent="0.25">
      <c r="E60" s="141"/>
    </row>
    <row r="61" spans="3:6" x14ac:dyDescent="0.25">
      <c r="C61" s="142" t="s">
        <v>239</v>
      </c>
      <c r="E61" s="141"/>
    </row>
    <row r="62" spans="3:6" x14ac:dyDescent="0.25">
      <c r="C62" s="143" t="s">
        <v>240</v>
      </c>
      <c r="E62" s="141"/>
    </row>
    <row r="63" spans="3:6" x14ac:dyDescent="0.25">
      <c r="C63" s="144" t="s">
        <v>241</v>
      </c>
      <c r="E63" s="141"/>
    </row>
    <row r="64" spans="3:6" x14ac:dyDescent="0.25">
      <c r="E64" s="141"/>
    </row>
    <row r="65" spans="3:5" x14ac:dyDescent="0.25">
      <c r="E65" s="141"/>
    </row>
    <row r="66" spans="3:5" x14ac:dyDescent="0.25">
      <c r="E66" s="141"/>
    </row>
    <row r="67" spans="3:5" ht="18.75" x14ac:dyDescent="0.3">
      <c r="C67" s="117" t="s">
        <v>242</v>
      </c>
      <c r="E67" s="141"/>
    </row>
    <row r="68" spans="3:5" x14ac:dyDescent="0.25">
      <c r="E68" s="141"/>
    </row>
    <row r="69" spans="3:5" ht="18.75" x14ac:dyDescent="0.25">
      <c r="C69" s="214" t="s">
        <v>243</v>
      </c>
      <c r="D69" s="215"/>
      <c r="E69" s="135"/>
    </row>
    <row r="71" spans="3:5" ht="51" x14ac:dyDescent="0.25">
      <c r="C71" s="145" t="s">
        <v>244</v>
      </c>
      <c r="D71" s="146" t="s">
        <v>245</v>
      </c>
      <c r="E71" s="115"/>
    </row>
    <row r="72" spans="3:5" ht="25.5" x14ac:dyDescent="0.25">
      <c r="C72" s="145" t="s">
        <v>246</v>
      </c>
      <c r="D72" s="147" t="s">
        <v>247</v>
      </c>
      <c r="E72" s="115"/>
    </row>
    <row r="73" spans="3:5" ht="76.5" x14ac:dyDescent="0.25">
      <c r="C73" s="145" t="s">
        <v>248</v>
      </c>
      <c r="D73" s="147" t="s">
        <v>249</v>
      </c>
      <c r="E73" s="115"/>
    </row>
    <row r="74" spans="3:5" ht="38.25" x14ac:dyDescent="0.25">
      <c r="C74" s="145" t="s">
        <v>250</v>
      </c>
      <c r="D74" s="147" t="s">
        <v>251</v>
      </c>
      <c r="E74" s="115"/>
    </row>
    <row r="75" spans="3:5" ht="25.5" x14ac:dyDescent="0.25">
      <c r="C75" s="148" t="s">
        <v>252</v>
      </c>
      <c r="D75" s="147" t="s">
        <v>253</v>
      </c>
    </row>
    <row r="78" spans="3:5" ht="18.75" x14ac:dyDescent="0.25">
      <c r="C78" s="214" t="s">
        <v>254</v>
      </c>
      <c r="D78" s="215"/>
    </row>
    <row r="80" spans="3:5" ht="89.25" x14ac:dyDescent="0.25">
      <c r="C80" s="149" t="s">
        <v>255</v>
      </c>
      <c r="D80" s="146" t="s">
        <v>256</v>
      </c>
    </row>
    <row r="81" spans="3:4" ht="25.5" x14ac:dyDescent="0.25">
      <c r="C81" s="149" t="s">
        <v>257</v>
      </c>
      <c r="D81" s="147" t="s">
        <v>258</v>
      </c>
    </row>
    <row r="82" spans="3:4" ht="60" x14ac:dyDescent="0.25">
      <c r="C82" s="150" t="s">
        <v>259</v>
      </c>
      <c r="D82" s="151" t="s">
        <v>260</v>
      </c>
    </row>
    <row r="83" spans="3:4" ht="38.25" x14ac:dyDescent="0.25">
      <c r="C83" s="149" t="s">
        <v>261</v>
      </c>
      <c r="D83" s="147" t="s">
        <v>262</v>
      </c>
    </row>
    <row r="84" spans="3:4" ht="25.5" x14ac:dyDescent="0.25">
      <c r="C84" s="149" t="s">
        <v>263</v>
      </c>
      <c r="D84" s="147" t="s">
        <v>264</v>
      </c>
    </row>
    <row r="85" spans="3:4" ht="25.5" x14ac:dyDescent="0.25">
      <c r="C85" s="150" t="s">
        <v>265</v>
      </c>
      <c r="D85" s="147" t="s">
        <v>266</v>
      </c>
    </row>
    <row r="90" spans="3:4" ht="18.75" x14ac:dyDescent="0.3">
      <c r="C90" s="117" t="s">
        <v>267</v>
      </c>
    </row>
    <row r="91" spans="3:4" ht="9.75" customHeight="1" x14ac:dyDescent="0.25"/>
    <row r="92" spans="3:4" ht="36" customHeight="1" x14ac:dyDescent="0.25">
      <c r="C92" s="210" t="s">
        <v>268</v>
      </c>
      <c r="D92" s="211"/>
    </row>
    <row r="94" spans="3:4" ht="38.25" x14ac:dyDescent="0.25">
      <c r="C94" s="152" t="s">
        <v>269</v>
      </c>
      <c r="D94" s="146" t="s">
        <v>270</v>
      </c>
    </row>
    <row r="95" spans="3:4" ht="25.5" x14ac:dyDescent="0.25">
      <c r="C95" s="152" t="s">
        <v>271</v>
      </c>
      <c r="D95" s="147" t="s">
        <v>272</v>
      </c>
    </row>
    <row r="96" spans="3:4" ht="51" x14ac:dyDescent="0.25">
      <c r="C96" s="152" t="s">
        <v>273</v>
      </c>
      <c r="D96" s="147" t="s">
        <v>274</v>
      </c>
    </row>
    <row r="99" spans="3:4" ht="18.75" x14ac:dyDescent="0.25">
      <c r="C99" s="210" t="s">
        <v>275</v>
      </c>
      <c r="D99" s="211"/>
    </row>
    <row r="101" spans="3:4" ht="25.5" x14ac:dyDescent="0.25">
      <c r="C101" s="152" t="s">
        <v>276</v>
      </c>
      <c r="D101" s="146" t="s">
        <v>258</v>
      </c>
    </row>
    <row r="102" spans="3:4" ht="25.5" x14ac:dyDescent="0.25">
      <c r="C102" s="152" t="s">
        <v>277</v>
      </c>
      <c r="D102" s="147" t="s">
        <v>278</v>
      </c>
    </row>
    <row r="105" spans="3:4" ht="18.75" x14ac:dyDescent="0.25">
      <c r="C105" s="210" t="s">
        <v>279</v>
      </c>
      <c r="D105" s="211"/>
    </row>
    <row r="106" spans="3:4" x14ac:dyDescent="0.25">
      <c r="C106" s="153"/>
      <c r="D106" s="153"/>
    </row>
    <row r="107" spans="3:4" ht="25.5" x14ac:dyDescent="0.25">
      <c r="C107" s="154" t="s">
        <v>280</v>
      </c>
      <c r="D107" s="146" t="s">
        <v>281</v>
      </c>
    </row>
    <row r="108" spans="3:4" x14ac:dyDescent="0.25">
      <c r="C108" s="153"/>
      <c r="D108" s="153"/>
    </row>
    <row r="109" spans="3:4" x14ac:dyDescent="0.25">
      <c r="C109" s="153"/>
      <c r="D109" s="153"/>
    </row>
    <row r="110" spans="3:4" ht="18.75" x14ac:dyDescent="0.25">
      <c r="C110" s="210" t="s">
        <v>282</v>
      </c>
      <c r="D110" s="211"/>
    </row>
    <row r="111" spans="3:4" x14ac:dyDescent="0.25">
      <c r="C111" s="153"/>
      <c r="D111" s="153"/>
    </row>
    <row r="112" spans="3:4" ht="63.75" x14ac:dyDescent="0.25">
      <c r="C112" s="154" t="s">
        <v>283</v>
      </c>
      <c r="D112" s="146" t="s">
        <v>284</v>
      </c>
    </row>
    <row r="113" spans="3:4" ht="38.25" x14ac:dyDescent="0.25">
      <c r="C113" s="155" t="s">
        <v>285</v>
      </c>
      <c r="D113" s="147" t="s">
        <v>251</v>
      </c>
    </row>
  </sheetData>
  <mergeCells count="17">
    <mergeCell ref="C17:D20"/>
    <mergeCell ref="C23:C26"/>
    <mergeCell ref="C27:C30"/>
    <mergeCell ref="C32:D32"/>
    <mergeCell ref="C33:C36"/>
    <mergeCell ref="C37:C40"/>
    <mergeCell ref="C110:D110"/>
    <mergeCell ref="C56:C59"/>
    <mergeCell ref="C69:D69"/>
    <mergeCell ref="C78:D78"/>
    <mergeCell ref="C92:D92"/>
    <mergeCell ref="C99:D99"/>
    <mergeCell ref="C41:C44"/>
    <mergeCell ref="C45:D45"/>
    <mergeCell ref="C48:C51"/>
    <mergeCell ref="C52:C55"/>
    <mergeCell ref="C105:D105"/>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27"/>
  <sheetViews>
    <sheetView showGridLines="0" tabSelected="1" zoomScale="90" workbookViewId="0">
      <selection activeCell="C9" sqref="C9"/>
    </sheetView>
  </sheetViews>
  <sheetFormatPr baseColWidth="10" defaultRowHeight="15" x14ac:dyDescent="0.25"/>
  <cols>
    <col min="1" max="1" width="0.85546875" customWidth="1"/>
    <col min="2" max="2" width="16.85546875" customWidth="1"/>
    <col min="3" max="3" width="27.42578125" customWidth="1"/>
    <col min="4" max="4" width="5.7109375" customWidth="1"/>
    <col min="5" max="5" width="6.140625" customWidth="1"/>
    <col min="6" max="6" width="2.7109375" customWidth="1"/>
    <col min="7" max="7" width="66.28515625" customWidth="1"/>
    <col min="8" max="8" width="2.7109375" customWidth="1"/>
    <col min="9" max="9" width="4.7109375" customWidth="1"/>
    <col min="11" max="11" width="7.42578125" customWidth="1"/>
    <col min="12" max="12" width="2" customWidth="1"/>
    <col min="13" max="13" width="61.85546875" customWidth="1"/>
  </cols>
  <sheetData>
    <row r="1" spans="2:14" ht="5.25" customHeight="1" x14ac:dyDescent="0.25">
      <c r="C1" s="1"/>
    </row>
    <row r="2" spans="2:14" x14ac:dyDescent="0.25">
      <c r="C2" s="1"/>
    </row>
    <row r="3" spans="2:14" ht="19.5" customHeight="1" x14ac:dyDescent="0.25">
      <c r="B3" s="237" t="s">
        <v>0</v>
      </c>
      <c r="C3" s="238"/>
      <c r="E3" s="239" t="s">
        <v>1</v>
      </c>
      <c r="F3" s="240"/>
      <c r="G3" s="240"/>
      <c r="H3" s="241"/>
      <c r="J3" s="2"/>
      <c r="K3" s="239" t="s">
        <v>2</v>
      </c>
      <c r="L3" s="240"/>
      <c r="M3" s="240"/>
      <c r="N3" s="241"/>
    </row>
    <row r="4" spans="2:14" ht="15" customHeight="1" x14ac:dyDescent="0.25">
      <c r="B4" s="3"/>
      <c r="C4" s="4"/>
      <c r="E4" s="5"/>
      <c r="F4" s="6"/>
      <c r="G4" s="6"/>
      <c r="H4" s="7"/>
      <c r="J4" s="2"/>
      <c r="K4" s="5"/>
      <c r="L4" s="6"/>
      <c r="M4" s="6"/>
      <c r="N4" s="7"/>
    </row>
    <row r="5" spans="2:14" ht="15" customHeight="1" x14ac:dyDescent="0.25">
      <c r="B5" s="8" t="s">
        <v>3</v>
      </c>
      <c r="C5" s="191" t="s">
        <v>22</v>
      </c>
      <c r="E5" s="9" t="s">
        <v>5</v>
      </c>
      <c r="F5" s="6"/>
      <c r="G5" s="10" t="s">
        <v>6</v>
      </c>
      <c r="H5" s="7"/>
      <c r="J5" s="11"/>
      <c r="K5" s="12" t="s">
        <v>7</v>
      </c>
      <c r="L5" s="6"/>
      <c r="M5" s="13" t="s">
        <v>8</v>
      </c>
      <c r="N5" s="7"/>
    </row>
    <row r="6" spans="2:14" ht="15" customHeight="1" x14ac:dyDescent="0.25">
      <c r="B6" s="8"/>
      <c r="C6" s="4"/>
      <c r="E6" s="5"/>
      <c r="F6" s="6"/>
      <c r="G6" s="242" t="s">
        <v>9</v>
      </c>
      <c r="H6" s="7"/>
      <c r="J6" s="11"/>
      <c r="K6" s="5"/>
      <c r="L6" s="6"/>
      <c r="M6" s="243" t="s">
        <v>10</v>
      </c>
      <c r="N6" s="7"/>
    </row>
    <row r="7" spans="2:14" ht="15" customHeight="1" x14ac:dyDescent="0.25">
      <c r="B7" s="8" t="s">
        <v>11</v>
      </c>
      <c r="C7" s="192" t="str">
        <f>VLOOKUP(C5,Données!K2:L13,2,FALSE)</f>
        <v>?</v>
      </c>
      <c r="E7" s="5"/>
      <c r="F7" s="6"/>
      <c r="G7" s="242"/>
      <c r="H7" s="7"/>
      <c r="J7" s="11"/>
      <c r="K7" s="5"/>
      <c r="L7" s="6"/>
      <c r="M7" s="243"/>
      <c r="N7" s="7"/>
    </row>
    <row r="8" spans="2:14" ht="15" customHeight="1" x14ac:dyDescent="0.25">
      <c r="B8" s="8"/>
      <c r="C8" s="4"/>
      <c r="E8" s="5"/>
      <c r="F8" s="6"/>
      <c r="G8" s="6"/>
      <c r="H8" s="7"/>
      <c r="J8" s="11"/>
      <c r="K8" s="5"/>
      <c r="L8" s="6"/>
      <c r="M8" s="6"/>
      <c r="N8" s="7"/>
    </row>
    <row r="9" spans="2:14" ht="15" customHeight="1" x14ac:dyDescent="0.25">
      <c r="B9" s="8" t="s">
        <v>12</v>
      </c>
      <c r="C9" s="191" t="s">
        <v>22</v>
      </c>
      <c r="E9" s="14" t="s">
        <v>14</v>
      </c>
      <c r="F9" s="6"/>
      <c r="G9" s="15" t="s">
        <v>15</v>
      </c>
      <c r="H9" s="7"/>
      <c r="J9" s="11"/>
      <c r="K9" s="16" t="s">
        <v>16</v>
      </c>
      <c r="L9" s="6"/>
      <c r="M9" s="17" t="s">
        <v>17</v>
      </c>
      <c r="N9" s="7"/>
    </row>
    <row r="10" spans="2:14" ht="15" customHeight="1" x14ac:dyDescent="0.25">
      <c r="B10" s="3"/>
      <c r="C10" s="18"/>
      <c r="E10" s="5"/>
      <c r="F10" s="6"/>
      <c r="G10" s="244" t="s">
        <v>18</v>
      </c>
      <c r="H10" s="7"/>
      <c r="J10" s="11"/>
      <c r="K10" s="5"/>
      <c r="L10" s="6"/>
      <c r="M10" s="233" t="s">
        <v>19</v>
      </c>
      <c r="N10" s="7"/>
    </row>
    <row r="11" spans="2:14" ht="15" customHeight="1" x14ac:dyDescent="0.25">
      <c r="B11" s="8" t="s">
        <v>20</v>
      </c>
      <c r="C11" s="192" t="str">
        <f>VLOOKUP(C9,Données!H3:I40,2,FALSE)</f>
        <v>?</v>
      </c>
      <c r="E11" s="5"/>
      <c r="F11" s="6"/>
      <c r="G11" s="244"/>
      <c r="H11" s="7"/>
      <c r="J11" s="11"/>
      <c r="K11" s="5"/>
      <c r="L11" s="6"/>
      <c r="M11" s="233"/>
      <c r="N11" s="7"/>
    </row>
    <row r="12" spans="2:14" ht="15" customHeight="1" x14ac:dyDescent="0.25">
      <c r="B12" s="8"/>
      <c r="C12" s="4"/>
      <c r="E12" s="5"/>
      <c r="F12" s="6"/>
      <c r="G12" s="6"/>
      <c r="H12" s="7"/>
      <c r="J12" s="2"/>
      <c r="K12" s="5"/>
      <c r="L12" s="6"/>
      <c r="M12" s="6"/>
      <c r="N12" s="7"/>
    </row>
    <row r="13" spans="2:14" ht="15" customHeight="1" x14ac:dyDescent="0.25">
      <c r="B13" s="8" t="s">
        <v>21</v>
      </c>
      <c r="C13" s="208" t="s">
        <v>22</v>
      </c>
      <c r="E13" s="19" t="s">
        <v>23</v>
      </c>
      <c r="F13" s="6"/>
      <c r="G13" s="20" t="s">
        <v>24</v>
      </c>
      <c r="H13" s="7"/>
      <c r="J13" s="2"/>
      <c r="K13" s="21" t="s">
        <v>25</v>
      </c>
      <c r="L13" s="6"/>
      <c r="M13" s="22" t="s">
        <v>26</v>
      </c>
      <c r="N13" s="7"/>
    </row>
    <row r="14" spans="2:14" ht="15.75" customHeight="1" x14ac:dyDescent="0.25">
      <c r="B14" s="23"/>
      <c r="C14" s="24"/>
      <c r="E14" s="5"/>
      <c r="F14" s="6"/>
      <c r="G14" s="234" t="s">
        <v>27</v>
      </c>
      <c r="H14" s="7"/>
      <c r="J14" s="2"/>
      <c r="K14" s="5"/>
      <c r="L14" s="6"/>
      <c r="M14" s="235" t="s">
        <v>28</v>
      </c>
      <c r="N14" s="7"/>
    </row>
    <row r="15" spans="2:14" ht="15" customHeight="1" x14ac:dyDescent="0.25">
      <c r="C15" s="1"/>
      <c r="E15" s="5"/>
      <c r="F15" s="6"/>
      <c r="G15" s="234"/>
      <c r="H15" s="7"/>
      <c r="J15" s="2"/>
      <c r="K15" s="25"/>
      <c r="L15" s="6"/>
      <c r="M15" s="235"/>
      <c r="N15" s="7"/>
    </row>
    <row r="16" spans="2:14" ht="15" customHeight="1" x14ac:dyDescent="0.25">
      <c r="C16" s="1"/>
      <c r="E16" s="5"/>
      <c r="F16" s="6"/>
      <c r="G16" s="6"/>
      <c r="H16" s="7"/>
      <c r="J16" s="2"/>
      <c r="K16" s="5"/>
      <c r="L16" s="6"/>
      <c r="M16" s="235"/>
      <c r="N16" s="7"/>
    </row>
    <row r="17" spans="2:14" ht="15" customHeight="1" x14ac:dyDescent="0.25">
      <c r="C17" s="1"/>
      <c r="E17" s="26" t="s">
        <v>29</v>
      </c>
      <c r="F17" s="6"/>
      <c r="G17" s="27" t="s">
        <v>30</v>
      </c>
      <c r="H17" s="7"/>
      <c r="J17" s="2"/>
      <c r="K17" s="25"/>
      <c r="L17" s="6"/>
      <c r="M17" s="6"/>
      <c r="N17" s="7"/>
    </row>
    <row r="18" spans="2:14" ht="15" customHeight="1" x14ac:dyDescent="0.25">
      <c r="C18" s="1"/>
      <c r="E18" s="25"/>
      <c r="F18" s="6"/>
      <c r="G18" s="236" t="s">
        <v>31</v>
      </c>
      <c r="H18" s="7"/>
      <c r="J18" s="2"/>
      <c r="K18" s="28" t="s">
        <v>32</v>
      </c>
      <c r="L18" s="6"/>
      <c r="M18" s="29" t="s">
        <v>33</v>
      </c>
      <c r="N18" s="7"/>
    </row>
    <row r="19" spans="2:14" ht="15" customHeight="1" x14ac:dyDescent="0.25">
      <c r="C19" s="1"/>
      <c r="E19" s="5"/>
      <c r="F19" s="6"/>
      <c r="G19" s="236"/>
      <c r="H19" s="7"/>
      <c r="J19" s="2"/>
      <c r="K19" s="25"/>
      <c r="L19" s="6"/>
      <c r="M19" s="235" t="s">
        <v>34</v>
      </c>
      <c r="N19" s="7"/>
    </row>
    <row r="20" spans="2:14" ht="15" customHeight="1" x14ac:dyDescent="0.25">
      <c r="C20" s="1"/>
      <c r="E20" s="30"/>
      <c r="F20" s="31"/>
      <c r="G20" s="31"/>
      <c r="H20" s="32"/>
      <c r="J20" s="2"/>
      <c r="K20" s="5"/>
      <c r="L20" s="6"/>
      <c r="M20" s="235"/>
      <c r="N20" s="7"/>
    </row>
    <row r="21" spans="2:14" ht="15" customHeight="1" x14ac:dyDescent="0.25">
      <c r="C21" s="1"/>
      <c r="J21" s="2"/>
      <c r="K21" s="30"/>
      <c r="L21" s="31"/>
      <c r="M21" s="33"/>
      <c r="N21" s="32"/>
    </row>
    <row r="22" spans="2:14" ht="15" customHeight="1" x14ac:dyDescent="0.25">
      <c r="C22" s="1"/>
      <c r="J22" s="2"/>
    </row>
    <row r="23" spans="2:14" ht="21.95" customHeight="1" x14ac:dyDescent="0.25">
      <c r="C23" s="1"/>
      <c r="J23" s="2"/>
    </row>
    <row r="24" spans="2:14" x14ac:dyDescent="0.25">
      <c r="B24" s="34"/>
      <c r="C24" s="34"/>
      <c r="D24" s="34"/>
    </row>
    <row r="25" spans="2:14" x14ac:dyDescent="0.25">
      <c r="C25" s="1"/>
    </row>
    <row r="26" spans="2:14" x14ac:dyDescent="0.25">
      <c r="C26" s="1"/>
    </row>
    <row r="27" spans="2:14" x14ac:dyDescent="0.25">
      <c r="C27" s="1"/>
    </row>
  </sheetData>
  <sheetProtection sheet="1" objects="1" scenarios="1"/>
  <mergeCells count="11">
    <mergeCell ref="B3:C3"/>
    <mergeCell ref="E3:H3"/>
    <mergeCell ref="K3:N3"/>
    <mergeCell ref="G6:G7"/>
    <mergeCell ref="M6:M7"/>
    <mergeCell ref="M10:M11"/>
    <mergeCell ref="G14:G15"/>
    <mergeCell ref="M14:M16"/>
    <mergeCell ref="G18:G19"/>
    <mergeCell ref="M19:M20"/>
    <mergeCell ref="G10:G11"/>
  </mergeCell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Données!$H$3:$H$40</xm:f>
          </x14:formula1>
          <xm:sqref>C9</xm:sqref>
        </x14:dataValidation>
        <x14:dataValidation type="list" allowBlank="1" showInputMessage="1" showErrorMessage="1">
          <x14:formula1>
            <xm:f>Données!$K$2:$K$13</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AQ43"/>
  <sheetViews>
    <sheetView showGridLines="0" zoomScale="70" zoomScaleNormal="70" workbookViewId="0">
      <selection activeCell="C26" sqref="C26:E26"/>
    </sheetView>
  </sheetViews>
  <sheetFormatPr baseColWidth="10" defaultRowHeight="15" x14ac:dyDescent="0.25"/>
  <cols>
    <col min="1" max="1" width="1.5703125" customWidth="1"/>
    <col min="2" max="2" width="5.7109375" customWidth="1"/>
    <col min="3" max="3" width="80.5703125" style="35" customWidth="1"/>
    <col min="4" max="4" width="24.85546875" style="35" customWidth="1"/>
    <col min="5" max="5" width="48.140625" customWidth="1"/>
    <col min="6" max="6" width="4.85546875" style="6" customWidth="1"/>
    <col min="7" max="7" width="6.85546875" customWidth="1"/>
    <col min="8" max="11" width="9.140625" customWidth="1"/>
    <col min="12" max="12" width="3.140625" style="36" customWidth="1"/>
    <col min="13" max="13" width="5.140625" customWidth="1"/>
    <col min="14" max="14" width="7.28515625" style="37" customWidth="1"/>
    <col min="15" max="16" width="37.5703125" style="38" customWidth="1"/>
  </cols>
  <sheetData>
    <row r="1" spans="2:24" ht="10.5" customHeight="1" x14ac:dyDescent="0.25"/>
    <row r="2" spans="2:24" ht="9.75" customHeight="1" x14ac:dyDescent="0.25">
      <c r="B2" s="39"/>
      <c r="C2" s="40"/>
      <c r="D2" s="40"/>
      <c r="E2" s="41"/>
      <c r="F2" s="41"/>
      <c r="G2" s="41"/>
      <c r="H2" s="41"/>
      <c r="I2" s="41"/>
      <c r="J2" s="41"/>
      <c r="K2" s="41"/>
      <c r="L2" s="42"/>
      <c r="M2" s="6"/>
    </row>
    <row r="3" spans="2:24" ht="30" customHeight="1" x14ac:dyDescent="0.25">
      <c r="B3" s="3"/>
      <c r="C3" s="245" t="s">
        <v>35</v>
      </c>
      <c r="D3" s="246"/>
      <c r="E3" s="246"/>
      <c r="F3" s="246"/>
      <c r="G3" s="246"/>
      <c r="H3" s="246"/>
      <c r="I3" s="246"/>
      <c r="J3" s="246"/>
      <c r="K3" s="247"/>
      <c r="L3" s="43"/>
      <c r="M3" s="6"/>
    </row>
    <row r="4" spans="2:24" s="6" customFormat="1" ht="7.5" customHeight="1" x14ac:dyDescent="0.25">
      <c r="B4" s="3"/>
      <c r="C4" s="44"/>
      <c r="D4" s="44"/>
      <c r="E4" s="44"/>
      <c r="F4" s="44"/>
      <c r="G4" s="44"/>
      <c r="H4" s="44"/>
      <c r="I4" s="44"/>
      <c r="J4" s="44"/>
      <c r="K4" s="44"/>
      <c r="L4" s="43"/>
      <c r="N4" s="37"/>
      <c r="O4" s="38"/>
      <c r="P4" s="38"/>
    </row>
    <row r="5" spans="2:24" ht="19.5" customHeight="1" x14ac:dyDescent="0.25">
      <c r="B5" s="3"/>
      <c r="C5" s="45" t="s">
        <v>36</v>
      </c>
      <c r="D5" s="45" t="s">
        <v>37</v>
      </c>
      <c r="E5" s="196" t="str">
        <f>Identification!$C$9</f>
        <v>?</v>
      </c>
      <c r="F5" s="47"/>
      <c r="G5" s="248" t="s">
        <v>38</v>
      </c>
      <c r="H5" s="249"/>
      <c r="I5" s="250" t="str">
        <f>Identification!$C$11</f>
        <v>?</v>
      </c>
      <c r="J5" s="250"/>
      <c r="K5" s="251"/>
      <c r="L5" s="43"/>
      <c r="M5" s="6"/>
      <c r="O5" s="252" t="str">
        <f>IF(E5="?"," SELECTION LE NOM DANS L'ONGLET IDENTIFICATION ","")</f>
        <v xml:space="preserve"> SELECTION LE NOM DANS L'ONGLET IDENTIFICATION </v>
      </c>
      <c r="P5" s="252"/>
    </row>
    <row r="6" spans="2:24" ht="7.5" customHeight="1" x14ac:dyDescent="0.25">
      <c r="B6" s="3"/>
      <c r="C6" s="49"/>
      <c r="D6" s="49"/>
      <c r="E6" s="50"/>
      <c r="F6" s="50"/>
      <c r="G6" s="50"/>
      <c r="H6" s="51"/>
      <c r="I6" s="51"/>
      <c r="J6" s="51"/>
      <c r="K6" s="51"/>
      <c r="L6" s="43"/>
      <c r="M6" s="6"/>
      <c r="O6" s="48"/>
      <c r="P6" s="52"/>
    </row>
    <row r="7" spans="2:24" ht="18.75" customHeight="1" x14ac:dyDescent="0.25">
      <c r="B7" s="3"/>
      <c r="C7" s="45" t="s">
        <v>39</v>
      </c>
      <c r="D7" s="53"/>
      <c r="E7" s="253" t="str">
        <f>Identification!$C$13</f>
        <v>?</v>
      </c>
      <c r="F7" s="254"/>
      <c r="G7" s="254"/>
      <c r="H7" s="254"/>
      <c r="I7" s="254"/>
      <c r="J7" s="254"/>
      <c r="K7" s="255"/>
      <c r="L7" s="43"/>
      <c r="M7" s="6"/>
      <c r="O7" s="252" t="str">
        <f>IF(E7="?"," A  COMPLETER DANS L'ONGLET IDENTIFICATION ","")</f>
        <v xml:space="preserve"> A  COMPLETER DANS L'ONGLET IDENTIFICATION </v>
      </c>
      <c r="P7" s="252"/>
    </row>
    <row r="8" spans="2:24" s="6" customFormat="1" ht="7.5" customHeight="1" x14ac:dyDescent="0.25">
      <c r="B8" s="3"/>
      <c r="C8" s="49"/>
      <c r="D8" s="49"/>
      <c r="E8" s="50"/>
      <c r="F8" s="50"/>
      <c r="G8" s="50"/>
      <c r="H8" s="51"/>
      <c r="I8" s="51"/>
      <c r="J8" s="51"/>
      <c r="K8" s="51"/>
      <c r="L8" s="43"/>
      <c r="N8" s="37"/>
      <c r="O8" s="48" t="str">
        <f>IF(E8="Nom"," A  COMPLETER",IF(I8="Prenom"," A  COMPLETER",""))</f>
        <v/>
      </c>
      <c r="P8" s="52"/>
    </row>
    <row r="9" spans="2:24" ht="19.5" customHeight="1" x14ac:dyDescent="0.25">
      <c r="B9" s="3"/>
      <c r="C9" s="45" t="s">
        <v>40</v>
      </c>
      <c r="D9" s="54" t="s">
        <v>41</v>
      </c>
      <c r="E9" s="256" t="s">
        <v>86</v>
      </c>
      <c r="F9" s="256"/>
      <c r="G9" s="256"/>
      <c r="H9" s="257" t="s">
        <v>43</v>
      </c>
      <c r="I9" s="258"/>
      <c r="J9" s="253" t="s">
        <v>87</v>
      </c>
      <c r="K9" s="255"/>
      <c r="L9" s="43"/>
      <c r="M9" s="6"/>
      <c r="O9" s="55" t="str">
        <f>IF(E9="?"," CHOISIR LA PERIODE ","")</f>
        <v/>
      </c>
      <c r="P9" s="55" t="str">
        <f>IF(J9="?"," CHOISIR LE PALIER ","")</f>
        <v/>
      </c>
    </row>
    <row r="10" spans="2:24" s="6" customFormat="1" ht="19.5" customHeight="1" x14ac:dyDescent="0.25">
      <c r="B10" s="3"/>
      <c r="C10" s="259" t="str">
        <f>VLOOKUP(J9,Données!B4:C8,2,FALSE)</f>
        <v>MISE EN OEUVRE PARTIELLE EN CONTEXTE CONNU, OBSERVATION, IDENTIFICATION</v>
      </c>
      <c r="D10" s="260"/>
      <c r="E10" s="260"/>
      <c r="F10" s="260"/>
      <c r="G10" s="260"/>
      <c r="H10" s="260"/>
      <c r="I10" s="260"/>
      <c r="J10" s="260"/>
      <c r="K10" s="261"/>
      <c r="L10" s="43"/>
      <c r="N10" s="37"/>
      <c r="O10" s="55"/>
      <c r="P10" s="38"/>
    </row>
    <row r="11" spans="2:24" s="6" customFormat="1" ht="7.5" customHeight="1" x14ac:dyDescent="0.25">
      <c r="B11" s="3"/>
      <c r="C11" s="49"/>
      <c r="D11" s="49"/>
      <c r="E11" s="50"/>
      <c r="F11" s="50"/>
      <c r="G11" s="50"/>
      <c r="H11" s="51"/>
      <c r="I11" s="51"/>
      <c r="J11" s="51"/>
      <c r="K11" s="51"/>
      <c r="L11" s="43"/>
      <c r="N11" s="37"/>
      <c r="O11" s="38"/>
      <c r="P11" s="38"/>
    </row>
    <row r="12" spans="2:24" ht="29.1" customHeight="1" x14ac:dyDescent="0.25">
      <c r="B12" s="3"/>
      <c r="C12" s="262" t="s">
        <v>45</v>
      </c>
      <c r="D12" s="264" t="s">
        <v>46</v>
      </c>
      <c r="E12" s="264"/>
      <c r="F12" s="266" t="s">
        <v>47</v>
      </c>
      <c r="G12" s="268" t="s">
        <v>48</v>
      </c>
      <c r="H12" s="56" t="s">
        <v>7</v>
      </c>
      <c r="I12" s="56" t="s">
        <v>16</v>
      </c>
      <c r="J12" s="56" t="s">
        <v>25</v>
      </c>
      <c r="K12" s="57" t="s">
        <v>32</v>
      </c>
      <c r="L12" s="43"/>
      <c r="M12" s="6"/>
    </row>
    <row r="13" spans="2:24" ht="54.95" customHeight="1" x14ac:dyDescent="0.25">
      <c r="B13" s="3"/>
      <c r="C13" s="263"/>
      <c r="D13" s="265"/>
      <c r="E13" s="265"/>
      <c r="F13" s="267"/>
      <c r="G13" s="269"/>
      <c r="H13" s="58" t="s">
        <v>49</v>
      </c>
      <c r="I13" s="59" t="s">
        <v>50</v>
      </c>
      <c r="J13" s="60" t="s">
        <v>51</v>
      </c>
      <c r="K13" s="61" t="s">
        <v>52</v>
      </c>
      <c r="L13" s="43"/>
      <c r="M13" s="6"/>
      <c r="O13" s="193"/>
    </row>
    <row r="14" spans="2:24" ht="10.5" customHeight="1" x14ac:dyDescent="0.25">
      <c r="B14" s="3"/>
      <c r="E14" s="6"/>
      <c r="G14" s="6"/>
      <c r="H14" s="270" t="s">
        <v>53</v>
      </c>
      <c r="I14" s="270"/>
      <c r="J14" s="270"/>
      <c r="K14" s="270"/>
      <c r="L14" s="62"/>
      <c r="M14" s="6"/>
      <c r="N14" s="63"/>
    </row>
    <row r="15" spans="2:24" ht="45" customHeight="1" x14ac:dyDescent="0.25">
      <c r="B15" s="64">
        <v>0.4</v>
      </c>
      <c r="C15" s="214" t="s">
        <v>54</v>
      </c>
      <c r="D15" s="215"/>
      <c r="E15" s="215"/>
      <c r="F15" s="65" t="s">
        <v>55</v>
      </c>
      <c r="G15" s="66" t="s">
        <v>56</v>
      </c>
      <c r="H15" s="67" t="s">
        <v>49</v>
      </c>
      <c r="I15" s="68" t="s">
        <v>50</v>
      </c>
      <c r="J15" s="69" t="s">
        <v>51</v>
      </c>
      <c r="K15" s="70" t="s">
        <v>52</v>
      </c>
      <c r="L15" s="71"/>
      <c r="M15" s="271">
        <f>IF(L19=0,AVERAGE(M17:M18),IF(L19=1,M18,IF(L19=2,M17,"")))</f>
        <v>3</v>
      </c>
      <c r="N15" s="272"/>
      <c r="O15" s="55"/>
      <c r="P15" s="38">
        <f>(IF(G15="",0,1)+IF(H15="",0,1)+IF(I15="",0,1)+IF(J15="",0,1)+IF(K15="",0,1))</f>
        <v>5</v>
      </c>
    </row>
    <row r="16" spans="2:24" ht="15" customHeight="1" x14ac:dyDescent="0.25">
      <c r="B16" s="72"/>
      <c r="C16" s="73" t="s">
        <v>57</v>
      </c>
      <c r="D16" s="73"/>
      <c r="E16" s="73"/>
      <c r="F16" s="73"/>
      <c r="G16" s="73"/>
      <c r="H16" s="73"/>
      <c r="I16" s="73"/>
      <c r="J16" s="73"/>
      <c r="K16" s="73"/>
      <c r="L16" s="74"/>
      <c r="M16" s="75"/>
      <c r="N16" s="190" t="s">
        <v>58</v>
      </c>
      <c r="O16" s="273" t="s">
        <v>59</v>
      </c>
      <c r="P16" s="273"/>
      <c r="Q16" s="273"/>
      <c r="R16" s="273"/>
      <c r="S16" s="273"/>
      <c r="T16" s="273"/>
      <c r="U16" s="273"/>
      <c r="V16" s="273"/>
      <c r="W16" s="273"/>
      <c r="X16" s="273"/>
    </row>
    <row r="17" spans="2:43" ht="39.950000000000003" customHeight="1" x14ac:dyDescent="0.25">
      <c r="B17" s="72"/>
      <c r="C17" s="76" t="s">
        <v>60</v>
      </c>
      <c r="D17" s="274" t="str">
        <f>VLOOKUP(J9,Données!E23:F26,2,FALSE)</f>
        <v>IDENTIFIE LES ACQUIS EFFECTUES de manière formelle et informelle ; intègre les étapes d’une méthodologie/d'un protocole.</v>
      </c>
      <c r="E17" s="275"/>
      <c r="F17" s="194" t="s">
        <v>61</v>
      </c>
      <c r="G17" s="195"/>
      <c r="H17" s="276" t="str">
        <f t="shared" ref="H17:H30" si="0">REPT("g",(M17))</f>
        <v>gggggg</v>
      </c>
      <c r="I17" s="277"/>
      <c r="J17" s="277"/>
      <c r="K17" s="278"/>
      <c r="L17" s="77">
        <f>IF(F17="NE",1,0)</f>
        <v>0</v>
      </c>
      <c r="M17" s="198">
        <v>6</v>
      </c>
      <c r="N17" s="78" t="str">
        <f t="shared" ref="N17:N30" si="1">(IF(AND(M17&lt;1,F17&lt;&gt;"NE"),"◄",""))</f>
        <v/>
      </c>
      <c r="O17" s="79" t="str">
        <f t="shared" ref="O17:O30" si="2">IF(N17="◄"," DEFINIR LE NIVEAU A L'AIDE DES FLECHES","")</f>
        <v/>
      </c>
      <c r="P17" s="79" t="str">
        <f t="shared" ref="P17:P30" si="3">IF(F17="NE"," CRITERE NON EVALUE","")</f>
        <v/>
      </c>
      <c r="Q17" s="279" t="str">
        <f>IF(L19&gt;1,"Vous devez évaluer à minima un critère pour cette compétence","")</f>
        <v/>
      </c>
      <c r="R17" s="279"/>
      <c r="S17" s="279"/>
      <c r="T17" s="80"/>
      <c r="U17" s="80"/>
    </row>
    <row r="18" spans="2:43" ht="39.950000000000003" customHeight="1" x14ac:dyDescent="0.25">
      <c r="B18" s="72"/>
      <c r="C18" s="76" t="s">
        <v>62</v>
      </c>
      <c r="D18" s="280" t="str">
        <f>VLOOKUP(J9,Données!E27:F30,2,FALSE)</f>
        <v>REPERE LES SOURCES D'INFORMATION MOBILISABLES AU SEIN DE SON ENVIRONNEMENT pouvant le/la conseiller pour ses apprentissages.</v>
      </c>
      <c r="E18" s="281"/>
      <c r="F18" s="194" t="s">
        <v>61</v>
      </c>
      <c r="G18" s="195"/>
      <c r="H18" s="276" t="str">
        <f t="shared" si="0"/>
        <v/>
      </c>
      <c r="I18" s="277"/>
      <c r="J18" s="277"/>
      <c r="K18" s="278"/>
      <c r="L18" s="77">
        <f>IF(F18="NE",2,0)</f>
        <v>0</v>
      </c>
      <c r="M18" s="199">
        <v>0</v>
      </c>
      <c r="N18" s="78" t="str">
        <f t="shared" si="1"/>
        <v>◄</v>
      </c>
      <c r="O18" s="79" t="str">
        <f t="shared" si="2"/>
        <v xml:space="preserve"> DEFINIR LE NIVEAU A L'AIDE DES FLECHES</v>
      </c>
      <c r="P18" s="79" t="str">
        <f t="shared" si="3"/>
        <v/>
      </c>
      <c r="Q18" s="279"/>
      <c r="R18" s="279"/>
      <c r="S18" s="279"/>
    </row>
    <row r="19" spans="2:43" ht="15" customHeight="1" x14ac:dyDescent="0.3">
      <c r="B19" s="3"/>
      <c r="E19" s="6"/>
      <c r="G19" s="6"/>
      <c r="H19" s="282" t="s">
        <v>53</v>
      </c>
      <c r="I19" s="282"/>
      <c r="J19" s="282"/>
      <c r="K19" s="282"/>
      <c r="L19" s="83">
        <f>SUM(L17:L18)</f>
        <v>0</v>
      </c>
      <c r="M19" s="84"/>
      <c r="N19" s="85"/>
      <c r="P19" s="86"/>
    </row>
    <row r="20" spans="2:43" s="87" customFormat="1" ht="45" customHeight="1" x14ac:dyDescent="0.25">
      <c r="B20" s="64">
        <v>0.3</v>
      </c>
      <c r="C20" s="214" t="s">
        <v>64</v>
      </c>
      <c r="D20" s="215"/>
      <c r="E20" s="283"/>
      <c r="F20" s="65" t="s">
        <v>55</v>
      </c>
      <c r="G20" s="66" t="s">
        <v>56</v>
      </c>
      <c r="H20" s="88" t="s">
        <v>49</v>
      </c>
      <c r="I20" s="89" t="s">
        <v>50</v>
      </c>
      <c r="J20" s="90" t="s">
        <v>51</v>
      </c>
      <c r="K20" s="91" t="s">
        <v>52</v>
      </c>
      <c r="L20" s="92"/>
      <c r="M20" s="271">
        <f>IF(L25=0,AVERAGE(M22:M24),IF(L25=1,AVERAGE(M23:M24),IF(L25=10,AVERAGE(M22,M24),IF(L25=20,AVERAGE(M22:M23),""))))</f>
        <v>10</v>
      </c>
      <c r="N20" s="272"/>
      <c r="O20" s="55"/>
      <c r="P20" s="86"/>
    </row>
    <row r="21" spans="2:43" ht="15" customHeight="1" x14ac:dyDescent="0.3">
      <c r="B21" s="93"/>
      <c r="C21" s="94" t="s">
        <v>65</v>
      </c>
      <c r="D21" s="284"/>
      <c r="E21" s="284"/>
      <c r="F21" s="284"/>
      <c r="G21" s="284"/>
      <c r="H21" s="284"/>
      <c r="I21" s="284"/>
      <c r="J21" s="284"/>
      <c r="K21" s="284"/>
      <c r="L21" s="43"/>
      <c r="M21" s="6"/>
      <c r="N21" s="85"/>
      <c r="O21" s="95"/>
      <c r="P21" s="86"/>
    </row>
    <row r="22" spans="2:43" ht="39.950000000000003" customHeight="1" x14ac:dyDescent="0.25">
      <c r="B22" s="72"/>
      <c r="C22" s="96" t="s">
        <v>66</v>
      </c>
      <c r="D22" s="274" t="str">
        <f>VLOOKUP(J9,Données!E33:F36,2,FALSE)</f>
        <v>IDENTIFIE ET MET EN ŒUVRE DES TACHES DANS UNE ACTIVITE DONNEES D'APRES UNE CONSIGNE : réunit le matériel necessaire, prépare son poste de travail, réalise la tâche et garde une trace de son activité.</v>
      </c>
      <c r="E22" s="275"/>
      <c r="F22" s="194" t="s">
        <v>61</v>
      </c>
      <c r="G22" s="195"/>
      <c r="H22" s="276" t="str">
        <f t="shared" si="0"/>
        <v>gggggggggggggggg</v>
      </c>
      <c r="I22" s="277"/>
      <c r="J22" s="277"/>
      <c r="K22" s="278"/>
      <c r="L22" s="77">
        <f>IF(F22="NE",1,0)</f>
        <v>0</v>
      </c>
      <c r="M22" s="199">
        <v>16</v>
      </c>
      <c r="N22" s="78" t="str">
        <f t="shared" si="1"/>
        <v/>
      </c>
      <c r="O22" s="79" t="str">
        <f t="shared" si="2"/>
        <v/>
      </c>
      <c r="P22" s="79" t="str">
        <f t="shared" si="3"/>
        <v/>
      </c>
      <c r="Q22" s="279" t="str">
        <f>IF(OR(L25=11,L25=21,L25=30,L25=31),"Vous devez évaluer à minima deux critères pour cette compétence","")</f>
        <v/>
      </c>
      <c r="R22" s="279"/>
      <c r="S22" s="279"/>
      <c r="AQ22">
        <v>15</v>
      </c>
    </row>
    <row r="23" spans="2:43" ht="39.950000000000003" customHeight="1" x14ac:dyDescent="0.25">
      <c r="B23" s="72"/>
      <c r="C23" s="96" t="s">
        <v>67</v>
      </c>
      <c r="D23" s="280" t="str">
        <f>VLOOKUP(J9,Données!E37:F40,2,FALSE)</f>
        <v xml:space="preserve">IDENTIFIE LES PERSONNES DU GROUPE : s'interesse à l'ensemble des participants, identifie les règles de collaboration, d'interaction et les missions de chacun. </v>
      </c>
      <c r="E23" s="281"/>
      <c r="F23" s="194" t="s">
        <v>61</v>
      </c>
      <c r="G23" s="195"/>
      <c r="H23" s="276" t="str">
        <f t="shared" si="0"/>
        <v>gggg</v>
      </c>
      <c r="I23" s="277"/>
      <c r="J23" s="277"/>
      <c r="K23" s="278"/>
      <c r="L23" s="77">
        <f>IF(F23="NE",10,0)</f>
        <v>0</v>
      </c>
      <c r="M23" s="200">
        <v>4</v>
      </c>
      <c r="N23" s="78" t="str">
        <f t="shared" si="1"/>
        <v/>
      </c>
      <c r="O23" s="79" t="str">
        <f t="shared" si="2"/>
        <v/>
      </c>
      <c r="P23" s="79" t="str">
        <f t="shared" si="3"/>
        <v/>
      </c>
      <c r="Q23" s="279"/>
      <c r="R23" s="279"/>
      <c r="S23" s="279"/>
      <c r="AQ23">
        <v>2</v>
      </c>
    </row>
    <row r="24" spans="2:43" ht="39.950000000000003" customHeight="1" x14ac:dyDescent="0.25">
      <c r="B24" s="72"/>
      <c r="C24" s="96" t="s">
        <v>68</v>
      </c>
      <c r="D24" s="280" t="str">
        <f>VLOOKUP(J9,Données!E41:F44,2,FALSE)</f>
        <v>APPLIQUE LES CONSIGNES, prend des initiatives en contexte connu.</v>
      </c>
      <c r="E24" s="281"/>
      <c r="F24" s="194" t="s">
        <v>63</v>
      </c>
      <c r="G24" s="195"/>
      <c r="H24" s="276" t="str">
        <f t="shared" si="0"/>
        <v/>
      </c>
      <c r="I24" s="277"/>
      <c r="J24" s="277"/>
      <c r="K24" s="278"/>
      <c r="L24" s="77">
        <f>IF(F24="NE",20,0)</f>
        <v>20</v>
      </c>
      <c r="M24" s="200">
        <v>0</v>
      </c>
      <c r="N24" s="78" t="str">
        <f t="shared" si="1"/>
        <v/>
      </c>
      <c r="O24" s="79" t="str">
        <f t="shared" si="2"/>
        <v/>
      </c>
      <c r="P24" s="79" t="str">
        <f t="shared" si="3"/>
        <v xml:space="preserve"> CRITERE NON EVALUE</v>
      </c>
    </row>
    <row r="25" spans="2:43" ht="15" customHeight="1" x14ac:dyDescent="0.3">
      <c r="B25" s="3"/>
      <c r="C25" s="97"/>
      <c r="D25" s="97"/>
      <c r="E25" s="6"/>
      <c r="G25" s="6"/>
      <c r="H25" s="282" t="s">
        <v>53</v>
      </c>
      <c r="I25" s="282"/>
      <c r="J25" s="282"/>
      <c r="K25" s="282"/>
      <c r="L25" s="98">
        <f>SUM(L22:L24)</f>
        <v>20</v>
      </c>
      <c r="M25" s="84"/>
      <c r="N25" s="85"/>
      <c r="P25" s="86"/>
    </row>
    <row r="26" spans="2:43" ht="45" customHeight="1" x14ac:dyDescent="0.25">
      <c r="B26" s="64">
        <v>0.3</v>
      </c>
      <c r="C26" s="214" t="s">
        <v>69</v>
      </c>
      <c r="D26" s="215"/>
      <c r="E26" s="283"/>
      <c r="F26" s="65" t="s">
        <v>55</v>
      </c>
      <c r="G26" s="66" t="s">
        <v>56</v>
      </c>
      <c r="H26" s="88" t="s">
        <v>49</v>
      </c>
      <c r="I26" s="89" t="s">
        <v>50</v>
      </c>
      <c r="J26" s="90" t="s">
        <v>51</v>
      </c>
      <c r="K26" s="91" t="s">
        <v>52</v>
      </c>
      <c r="L26" s="92"/>
      <c r="M26" s="271">
        <f>IF(L31=0,AVERAGE(M28:M30),IF(L31=1,AVERAGE(M29:M30),IF(L31=10,AVERAGE(M28,M30),IF(L31=20,AVERAGE(M28:M29),""))))</f>
        <v>0</v>
      </c>
      <c r="N26" s="272"/>
      <c r="O26" s="55"/>
      <c r="P26" s="86"/>
    </row>
    <row r="27" spans="2:43" ht="18.75" x14ac:dyDescent="0.3">
      <c r="B27" s="93"/>
      <c r="C27" s="94" t="s">
        <v>65</v>
      </c>
      <c r="D27" s="94"/>
      <c r="E27" s="94"/>
      <c r="F27" s="94"/>
      <c r="G27" s="94"/>
      <c r="H27" s="94"/>
      <c r="I27" s="94"/>
      <c r="J27" s="94"/>
      <c r="K27" s="94"/>
      <c r="L27" s="43"/>
      <c r="M27" s="6"/>
      <c r="N27" s="85"/>
      <c r="P27" s="86"/>
    </row>
    <row r="28" spans="2:43" ht="39.950000000000003" customHeight="1" x14ac:dyDescent="0.25">
      <c r="B28" s="72"/>
      <c r="C28" s="96" t="s">
        <v>70</v>
      </c>
      <c r="D28" s="280" t="str">
        <f>VLOOKUP(J9,Données!E48:F51,2,FALSE)</f>
        <v>IDENTIFIE ET SIGNALE LA NATURE D'UN PROBLEME: caractérise la nature du problème et énumère les moyens à mobiliser pour le résoudre. Identife un dysfonctionnement dans son périmètre d'activité et le signale.</v>
      </c>
      <c r="E28" s="281"/>
      <c r="F28" s="194" t="s">
        <v>61</v>
      </c>
      <c r="G28" s="195"/>
      <c r="H28" s="276" t="str">
        <f t="shared" si="0"/>
        <v/>
      </c>
      <c r="I28" s="277"/>
      <c r="J28" s="277"/>
      <c r="K28" s="278"/>
      <c r="L28" s="77">
        <f>IF(F28="NE",1,0)</f>
        <v>0</v>
      </c>
      <c r="M28" s="199">
        <v>0</v>
      </c>
      <c r="N28" s="78" t="str">
        <f t="shared" si="1"/>
        <v>◄</v>
      </c>
      <c r="O28" s="79" t="str">
        <f t="shared" si="2"/>
        <v xml:space="preserve"> DEFINIR LE NIVEAU A L'AIDE DES FLECHES</v>
      </c>
      <c r="P28" s="79" t="str">
        <f t="shared" si="3"/>
        <v/>
      </c>
      <c r="Q28" s="279" t="str">
        <f>IF(L31&gt;1,"Vous devez évaluer à minima deux critères pour cette compétence","")</f>
        <v/>
      </c>
      <c r="R28" s="279"/>
      <c r="S28" s="279"/>
    </row>
    <row r="29" spans="2:43" ht="39.950000000000003" customHeight="1" x14ac:dyDescent="0.25">
      <c r="B29" s="72"/>
      <c r="C29" s="96" t="s">
        <v>71</v>
      </c>
      <c r="D29" s="280" t="str">
        <f>VLOOKUP(J9,Données!E52:F55,2,FALSE)</f>
        <v>COMPREND ET PRODUIT DES ELEMENTS LIES A SON ACTIVITE (QUI, A QUI, QUAND, QUOI). Peut avoir besoin d'un modèle pour produire un texte court, produit un message en respectant la construction d'une phrase simple. Renseigne un document de suivi simple.</v>
      </c>
      <c r="E29" s="281"/>
      <c r="F29" s="194" t="s">
        <v>61</v>
      </c>
      <c r="G29" s="195"/>
      <c r="H29" s="276" t="str">
        <f t="shared" si="0"/>
        <v/>
      </c>
      <c r="I29" s="277"/>
      <c r="J29" s="277"/>
      <c r="K29" s="278"/>
      <c r="L29" s="77">
        <f>IF(F29="NE",10,0)</f>
        <v>0</v>
      </c>
      <c r="M29" s="200">
        <v>0</v>
      </c>
      <c r="N29" s="78" t="str">
        <f t="shared" si="1"/>
        <v>◄</v>
      </c>
      <c r="O29" s="79" t="str">
        <f t="shared" si="2"/>
        <v xml:space="preserve"> DEFINIR LE NIVEAU A L'AIDE DES FLECHES</v>
      </c>
      <c r="P29" s="79" t="str">
        <f t="shared" si="3"/>
        <v/>
      </c>
      <c r="Q29" s="279"/>
      <c r="R29" s="279"/>
      <c r="S29" s="279"/>
    </row>
    <row r="30" spans="2:43" ht="39.950000000000003" customHeight="1" x14ac:dyDescent="0.25">
      <c r="B30" s="72"/>
      <c r="C30" s="96" t="s">
        <v>72</v>
      </c>
      <c r="D30" s="280" t="str">
        <f>VLOOKUP(J9,Données!E56:F59,2,FALSE)</f>
        <v xml:space="preserve">ENONCE SES MANIERES HABITUELLES DE TRAVAILLER, Identifie les acquis effectués de manière formelle et informelle, Intègre les étapes d'une méthodologie, repère les ressources mobilisables,  identifie les exigences et les réalités professionnelles. </v>
      </c>
      <c r="E30" s="281"/>
      <c r="F30" s="194" t="s">
        <v>61</v>
      </c>
      <c r="G30" s="195"/>
      <c r="H30" s="276" t="str">
        <f t="shared" si="0"/>
        <v/>
      </c>
      <c r="I30" s="277"/>
      <c r="J30" s="277"/>
      <c r="K30" s="278"/>
      <c r="L30" s="77">
        <f>IF(F30="NE",20,0)</f>
        <v>0</v>
      </c>
      <c r="M30" s="200">
        <v>0</v>
      </c>
      <c r="N30" s="78" t="str">
        <f t="shared" si="1"/>
        <v>◄</v>
      </c>
      <c r="O30" s="79" t="str">
        <f t="shared" si="2"/>
        <v xml:space="preserve"> DEFINIR LE NIVEAU A L'AIDE DES FLECHES</v>
      </c>
      <c r="P30" s="79" t="str">
        <f t="shared" si="3"/>
        <v/>
      </c>
    </row>
    <row r="31" spans="2:43" ht="15" customHeight="1" x14ac:dyDescent="0.3">
      <c r="B31" s="3"/>
      <c r="C31" s="97"/>
      <c r="D31" s="97"/>
      <c r="E31" s="6"/>
      <c r="G31" s="6"/>
      <c r="H31" s="6"/>
      <c r="I31" s="6"/>
      <c r="J31" s="6"/>
      <c r="K31" s="6"/>
      <c r="L31" s="99">
        <f>SUM(L28:L30)</f>
        <v>0</v>
      </c>
      <c r="M31" s="6"/>
      <c r="N31" s="85"/>
      <c r="P31" s="86"/>
    </row>
    <row r="32" spans="2:43" ht="15" customHeight="1" x14ac:dyDescent="0.3">
      <c r="B32" s="3"/>
      <c r="C32" s="97"/>
      <c r="D32" s="97"/>
      <c r="E32" s="6"/>
      <c r="G32" s="6"/>
      <c r="H32" s="6"/>
      <c r="I32" s="6"/>
      <c r="J32" s="6"/>
      <c r="K32" s="6"/>
      <c r="L32" s="43"/>
      <c r="M32" s="6"/>
      <c r="N32" s="85"/>
    </row>
    <row r="33" spans="2:18" s="100" customFormat="1" ht="31.5" customHeight="1" x14ac:dyDescent="0.25">
      <c r="B33" s="72"/>
      <c r="C33" s="291" t="s">
        <v>73</v>
      </c>
      <c r="D33" s="292"/>
      <c r="E33" s="292"/>
      <c r="F33" s="292"/>
      <c r="G33" s="292"/>
      <c r="H33" s="197" t="s">
        <v>74</v>
      </c>
      <c r="I33" s="101" t="s">
        <v>75</v>
      </c>
      <c r="J33" s="102" t="s">
        <v>76</v>
      </c>
      <c r="K33" s="103">
        <f>M26*6/20+M20*6/20+M15*8/20</f>
        <v>4.2</v>
      </c>
      <c r="L33" s="104"/>
      <c r="N33" s="105"/>
      <c r="O33" s="293"/>
      <c r="P33" s="293"/>
      <c r="Q33" s="293"/>
      <c r="R33" s="293"/>
    </row>
    <row r="34" spans="2:18" x14ac:dyDescent="0.25">
      <c r="B34" s="3"/>
      <c r="E34" s="6"/>
      <c r="G34" s="6"/>
      <c r="H34" s="6"/>
      <c r="I34" s="6"/>
      <c r="J34" s="6"/>
      <c r="K34" s="6"/>
      <c r="L34" s="43"/>
      <c r="M34" s="6"/>
      <c r="O34" s="293"/>
      <c r="P34" s="293"/>
      <c r="Q34" s="293"/>
      <c r="R34" s="293"/>
    </row>
    <row r="35" spans="2:18" ht="14.45" customHeight="1" x14ac:dyDescent="0.25">
      <c r="B35" s="3"/>
      <c r="C35" s="294"/>
      <c r="D35" s="294"/>
      <c r="E35" s="294"/>
      <c r="F35" s="294"/>
      <c r="G35" s="294"/>
      <c r="H35" s="294"/>
      <c r="I35" s="294"/>
      <c r="J35" s="294"/>
      <c r="K35" s="294"/>
      <c r="L35" s="106"/>
      <c r="M35" s="3"/>
      <c r="O35" s="107"/>
      <c r="P35" s="107"/>
      <c r="Q35" s="107"/>
    </row>
    <row r="36" spans="2:18" x14ac:dyDescent="0.25">
      <c r="B36" s="3"/>
      <c r="C36" s="108" t="s">
        <v>77</v>
      </c>
      <c r="D36" s="109"/>
      <c r="E36" s="110"/>
      <c r="F36" s="110"/>
      <c r="G36" s="110"/>
      <c r="H36" s="295"/>
      <c r="I36" s="295"/>
      <c r="J36" s="295"/>
      <c r="K36" s="296"/>
      <c r="L36" s="43"/>
      <c r="M36" s="6"/>
    </row>
    <row r="37" spans="2:18" x14ac:dyDescent="0.25">
      <c r="B37" s="3"/>
      <c r="C37" s="285" t="s">
        <v>78</v>
      </c>
      <c r="D37" s="286"/>
      <c r="E37" s="286"/>
      <c r="F37" s="286"/>
      <c r="G37" s="286"/>
      <c r="H37" s="286"/>
      <c r="I37" s="286"/>
      <c r="J37" s="286"/>
      <c r="K37" s="287"/>
      <c r="L37" s="43"/>
      <c r="M37" s="6"/>
    </row>
    <row r="38" spans="2:18" x14ac:dyDescent="0.25">
      <c r="B38" s="3"/>
      <c r="C38" s="285"/>
      <c r="D38" s="286"/>
      <c r="E38" s="286"/>
      <c r="F38" s="286"/>
      <c r="G38" s="286"/>
      <c r="H38" s="286"/>
      <c r="I38" s="286"/>
      <c r="J38" s="286"/>
      <c r="K38" s="287"/>
      <c r="L38" s="43"/>
      <c r="M38" s="6"/>
    </row>
    <row r="39" spans="2:18" x14ac:dyDescent="0.25">
      <c r="B39" s="3"/>
      <c r="C39" s="285"/>
      <c r="D39" s="286"/>
      <c r="E39" s="286"/>
      <c r="F39" s="286"/>
      <c r="G39" s="286"/>
      <c r="H39" s="286"/>
      <c r="I39" s="286"/>
      <c r="J39" s="286"/>
      <c r="K39" s="287"/>
      <c r="L39" s="43"/>
      <c r="M39" s="6"/>
    </row>
    <row r="40" spans="2:18" x14ac:dyDescent="0.25">
      <c r="B40" s="3"/>
      <c r="C40" s="285"/>
      <c r="D40" s="286"/>
      <c r="E40" s="286"/>
      <c r="F40" s="286"/>
      <c r="G40" s="286"/>
      <c r="H40" s="286"/>
      <c r="I40" s="286"/>
      <c r="J40" s="286"/>
      <c r="K40" s="287"/>
      <c r="L40" s="43"/>
      <c r="M40" s="6"/>
    </row>
    <row r="41" spans="2:18" x14ac:dyDescent="0.25">
      <c r="B41" s="3"/>
      <c r="C41" s="285"/>
      <c r="D41" s="286"/>
      <c r="E41" s="286"/>
      <c r="F41" s="286"/>
      <c r="G41" s="286"/>
      <c r="H41" s="286"/>
      <c r="I41" s="286"/>
      <c r="J41" s="286"/>
      <c r="K41" s="287"/>
      <c r="L41" s="43"/>
      <c r="M41" s="6"/>
    </row>
    <row r="42" spans="2:18" x14ac:dyDescent="0.25">
      <c r="B42" s="3"/>
      <c r="C42" s="288"/>
      <c r="D42" s="289"/>
      <c r="E42" s="289"/>
      <c r="F42" s="289"/>
      <c r="G42" s="289"/>
      <c r="H42" s="289"/>
      <c r="I42" s="289"/>
      <c r="J42" s="289"/>
      <c r="K42" s="290"/>
      <c r="L42" s="43"/>
      <c r="M42" s="6"/>
    </row>
    <row r="43" spans="2:18" x14ac:dyDescent="0.25">
      <c r="B43" s="23"/>
      <c r="C43" s="111"/>
      <c r="D43" s="111"/>
      <c r="E43" s="112"/>
      <c r="F43" s="112"/>
      <c r="G43" s="112"/>
      <c r="H43" s="112"/>
      <c r="I43" s="112"/>
      <c r="J43" s="112"/>
      <c r="K43" s="112"/>
      <c r="L43" s="113"/>
      <c r="M43" s="6"/>
    </row>
  </sheetData>
  <sheetProtection sheet="1" objects="1" scenarios="1"/>
  <mergeCells count="49">
    <mergeCell ref="Q28:S29"/>
    <mergeCell ref="D29:E29"/>
    <mergeCell ref="H29:K29"/>
    <mergeCell ref="C37:K42"/>
    <mergeCell ref="D30:E30"/>
    <mergeCell ref="H30:K30"/>
    <mergeCell ref="C33:G33"/>
    <mergeCell ref="O33:R34"/>
    <mergeCell ref="C35:K35"/>
    <mergeCell ref="H36:K36"/>
    <mergeCell ref="H25:K25"/>
    <mergeCell ref="C26:E26"/>
    <mergeCell ref="M26:N26"/>
    <mergeCell ref="D28:E28"/>
    <mergeCell ref="H28:K28"/>
    <mergeCell ref="Q22:S23"/>
    <mergeCell ref="D23:E23"/>
    <mergeCell ref="H23:K23"/>
    <mergeCell ref="D24:E24"/>
    <mergeCell ref="H24:K24"/>
    <mergeCell ref="H19:K19"/>
    <mergeCell ref="C20:E20"/>
    <mergeCell ref="M20:N20"/>
    <mergeCell ref="D21:K21"/>
    <mergeCell ref="D22:E22"/>
    <mergeCell ref="H22:K22"/>
    <mergeCell ref="H14:K14"/>
    <mergeCell ref="C15:E15"/>
    <mergeCell ref="M15:N15"/>
    <mergeCell ref="O16:X16"/>
    <mergeCell ref="D17:E17"/>
    <mergeCell ref="H17:K17"/>
    <mergeCell ref="Q17:S18"/>
    <mergeCell ref="D18:E18"/>
    <mergeCell ref="H18:K18"/>
    <mergeCell ref="E9:G9"/>
    <mergeCell ref="H9:I9"/>
    <mergeCell ref="J9:K9"/>
    <mergeCell ref="C10:K10"/>
    <mergeCell ref="C12:C13"/>
    <mergeCell ref="D12:E13"/>
    <mergeCell ref="F12:F13"/>
    <mergeCell ref="G12:G13"/>
    <mergeCell ref="C3:K3"/>
    <mergeCell ref="G5:H5"/>
    <mergeCell ref="I5:K5"/>
    <mergeCell ref="O5:P5"/>
    <mergeCell ref="E7:K7"/>
    <mergeCell ref="O7:P7"/>
  </mergeCells>
  <conditionalFormatting sqref="O21">
    <cfRule type="cellIs" dxfId="61" priority="102" operator="greaterThanOrEqual">
      <formula>2</formula>
    </cfRule>
  </conditionalFormatting>
  <conditionalFormatting sqref="K33">
    <cfRule type="cellIs" dxfId="60" priority="98" operator="equal">
      <formula>OR($G$19&gt;=2,$G$25&gt;=2,$G$31&gt;=2)</formula>
    </cfRule>
  </conditionalFormatting>
  <conditionalFormatting sqref="K33">
    <cfRule type="expression" dxfId="59" priority="97">
      <formula>OR($G$19&gt;=2,$G$25&gt;=2,$G$31&gt;=2)</formula>
    </cfRule>
  </conditionalFormatting>
  <conditionalFormatting sqref="H17:K18">
    <cfRule type="containsText" dxfId="58" priority="84" operator="containsText" text="g">
      <formula>NOT(ISERROR(SEARCH("g",H17)))</formula>
    </cfRule>
  </conditionalFormatting>
  <conditionalFormatting sqref="H17:K18">
    <cfRule type="containsText" dxfId="57" priority="83" operator="containsText" text="ggggg">
      <formula>NOT(ISERROR(SEARCH("ggggg",H17)))</formula>
    </cfRule>
  </conditionalFormatting>
  <conditionalFormatting sqref="H17:K18">
    <cfRule type="containsText" dxfId="56" priority="82" operator="containsText" text="gggggggggg">
      <formula>NOT(ISERROR(SEARCH("gggggggggg",H17)))</formula>
    </cfRule>
  </conditionalFormatting>
  <conditionalFormatting sqref="H17:K18">
    <cfRule type="containsText" dxfId="55" priority="81" operator="containsText" text="ggggggggggggggg">
      <formula>NOT(ISERROR(SEARCH("ggggggggggggggg",H17)))</formula>
    </cfRule>
  </conditionalFormatting>
  <conditionalFormatting sqref="M22:M23">
    <cfRule type="cellIs" dxfId="54" priority="76" operator="between">
      <formula>0</formula>
      <formula>4.999</formula>
    </cfRule>
  </conditionalFormatting>
  <conditionalFormatting sqref="M22:M23">
    <cfRule type="cellIs" dxfId="53" priority="75" operator="between">
      <formula>5</formula>
      <formula>9.999</formula>
    </cfRule>
  </conditionalFormatting>
  <conditionalFormatting sqref="M22:M23">
    <cfRule type="cellIs" dxfId="52" priority="74" operator="between">
      <formula>10</formula>
      <formula>14.999</formula>
    </cfRule>
  </conditionalFormatting>
  <conditionalFormatting sqref="M22:M23">
    <cfRule type="cellIs" dxfId="51" priority="73" operator="between">
      <formula>15</formula>
      <formula>20</formula>
    </cfRule>
  </conditionalFormatting>
  <conditionalFormatting sqref="H22:K23">
    <cfRule type="containsText" dxfId="50" priority="72" operator="containsText" text="g">
      <formula>NOT(ISERROR(SEARCH("g",H22)))</formula>
    </cfRule>
  </conditionalFormatting>
  <conditionalFormatting sqref="H22:K23">
    <cfRule type="containsText" dxfId="49" priority="71" operator="containsText" text="ggggg">
      <formula>NOT(ISERROR(SEARCH("ggggg",H22)))</formula>
    </cfRule>
  </conditionalFormatting>
  <conditionalFormatting sqref="H22:K23">
    <cfRule type="containsText" dxfId="48" priority="70" operator="containsText" text="gggggggggg">
      <formula>NOT(ISERROR(SEARCH("gggggggggg",H22)))</formula>
    </cfRule>
  </conditionalFormatting>
  <conditionalFormatting sqref="H22:K23">
    <cfRule type="containsText" dxfId="47" priority="69" operator="containsText" text="ggggggggggggggg">
      <formula>NOT(ISERROR(SEARCH("ggggggggggggggg",H22)))</formula>
    </cfRule>
  </conditionalFormatting>
  <conditionalFormatting sqref="H24:K24">
    <cfRule type="containsText" dxfId="46" priority="68" operator="containsText" text="g">
      <formula>NOT(ISERROR(SEARCH("g",H24)))</formula>
    </cfRule>
  </conditionalFormatting>
  <conditionalFormatting sqref="H24:K24">
    <cfRule type="containsText" dxfId="45" priority="67" operator="containsText" text="ggggg">
      <formula>NOT(ISERROR(SEARCH("ggggg",H24)))</formula>
    </cfRule>
  </conditionalFormatting>
  <conditionalFormatting sqref="H24:K24">
    <cfRule type="containsText" dxfId="44" priority="66" operator="containsText" text="gggggggggg">
      <formula>NOT(ISERROR(SEARCH("gggggggggg",H24)))</formula>
    </cfRule>
  </conditionalFormatting>
  <conditionalFormatting sqref="H24:K24">
    <cfRule type="containsText" dxfId="43" priority="65" operator="containsText" text="ggggggggggggggg">
      <formula>NOT(ISERROR(SEARCH("ggggggggggggggg",H24)))</formula>
    </cfRule>
  </conditionalFormatting>
  <conditionalFormatting sqref="M24">
    <cfRule type="cellIs" dxfId="42" priority="52" operator="between">
      <formula>0</formula>
      <formula>4.999</formula>
    </cfRule>
  </conditionalFormatting>
  <conditionalFormatting sqref="M24">
    <cfRule type="cellIs" dxfId="41" priority="51" operator="between">
      <formula>5</formula>
      <formula>9.999</formula>
    </cfRule>
  </conditionalFormatting>
  <conditionalFormatting sqref="M24">
    <cfRule type="cellIs" dxfId="40" priority="50" operator="between">
      <formula>10</formula>
      <formula>14.999</formula>
    </cfRule>
  </conditionalFormatting>
  <conditionalFormatting sqref="M24">
    <cfRule type="cellIs" dxfId="39" priority="49" operator="between">
      <formula>15</formula>
      <formula>20</formula>
    </cfRule>
  </conditionalFormatting>
  <conditionalFormatting sqref="M18">
    <cfRule type="cellIs" dxfId="38" priority="48" operator="between">
      <formula>0</formula>
      <formula>4.999</formula>
    </cfRule>
  </conditionalFormatting>
  <conditionalFormatting sqref="M18">
    <cfRule type="cellIs" dxfId="37" priority="47" operator="between">
      <formula>5</formula>
      <formula>9.999</formula>
    </cfRule>
  </conditionalFormatting>
  <conditionalFormatting sqref="M18">
    <cfRule type="cellIs" dxfId="36" priority="46" operator="between">
      <formula>10</formula>
      <formula>14.999</formula>
    </cfRule>
  </conditionalFormatting>
  <conditionalFormatting sqref="M18">
    <cfRule type="cellIs" dxfId="35" priority="45" operator="between">
      <formula>15</formula>
      <formula>20</formula>
    </cfRule>
  </conditionalFormatting>
  <conditionalFormatting sqref="M17">
    <cfRule type="cellIs" dxfId="34" priority="44" operator="between">
      <formula>0</formula>
      <formula>4.999</formula>
    </cfRule>
  </conditionalFormatting>
  <conditionalFormatting sqref="M17">
    <cfRule type="cellIs" dxfId="33" priority="43" operator="between">
      <formula>5</formula>
      <formula>9.999</formula>
    </cfRule>
  </conditionalFormatting>
  <conditionalFormatting sqref="M17">
    <cfRule type="cellIs" dxfId="32" priority="42" operator="between">
      <formula>10</formula>
      <formula>14.999</formula>
    </cfRule>
  </conditionalFormatting>
  <conditionalFormatting sqref="M17">
    <cfRule type="cellIs" dxfId="31" priority="41" operator="between">
      <formula>15</formula>
      <formula>20</formula>
    </cfRule>
  </conditionalFormatting>
  <conditionalFormatting sqref="M15">
    <cfRule type="cellIs" dxfId="30" priority="40" operator="between">
      <formula>0</formula>
      <formula>4.999</formula>
    </cfRule>
  </conditionalFormatting>
  <conditionalFormatting sqref="M15">
    <cfRule type="cellIs" dxfId="29" priority="39" operator="between">
      <formula>5</formula>
      <formula>9.999</formula>
    </cfRule>
  </conditionalFormatting>
  <conditionalFormatting sqref="M15">
    <cfRule type="cellIs" dxfId="28" priority="38" operator="between">
      <formula>10</formula>
      <formula>14.999</formula>
    </cfRule>
  </conditionalFormatting>
  <conditionalFormatting sqref="M15">
    <cfRule type="cellIs" dxfId="27" priority="37" operator="between">
      <formula>15</formula>
      <formula>20</formula>
    </cfRule>
  </conditionalFormatting>
  <conditionalFormatting sqref="M28:M29">
    <cfRule type="cellIs" dxfId="26" priority="32" operator="between">
      <formula>0</formula>
      <formula>4.999</formula>
    </cfRule>
  </conditionalFormatting>
  <conditionalFormatting sqref="M28:M29">
    <cfRule type="cellIs" dxfId="25" priority="31" operator="between">
      <formula>5</formula>
      <formula>9.999</formula>
    </cfRule>
  </conditionalFormatting>
  <conditionalFormatting sqref="M28:M29">
    <cfRule type="cellIs" dxfId="24" priority="30" operator="between">
      <formula>10</formula>
      <formula>14.999</formula>
    </cfRule>
  </conditionalFormatting>
  <conditionalFormatting sqref="M28:M29">
    <cfRule type="cellIs" dxfId="23" priority="29" operator="between">
      <formula>15</formula>
      <formula>20</formula>
    </cfRule>
  </conditionalFormatting>
  <conditionalFormatting sqref="H28:K29">
    <cfRule type="containsText" dxfId="22" priority="28" operator="containsText" text="g">
      <formula>NOT(ISERROR(SEARCH("g",H28)))</formula>
    </cfRule>
  </conditionalFormatting>
  <conditionalFormatting sqref="H28:K29">
    <cfRule type="containsText" dxfId="21" priority="27" operator="containsText" text="ggggg">
      <formula>NOT(ISERROR(SEARCH("ggggg",H28)))</formula>
    </cfRule>
  </conditionalFormatting>
  <conditionalFormatting sqref="H28:K29">
    <cfRule type="containsText" dxfId="20" priority="26" operator="containsText" text="gggggggggg">
      <formula>NOT(ISERROR(SEARCH("gggggggggg",H28)))</formula>
    </cfRule>
  </conditionalFormatting>
  <conditionalFormatting sqref="H28:K29">
    <cfRule type="containsText" dxfId="19" priority="25" operator="containsText" text="ggggggggggggggg">
      <formula>NOT(ISERROR(SEARCH("ggggggggggggggg",H28)))</formula>
    </cfRule>
  </conditionalFormatting>
  <conditionalFormatting sqref="H30:K30">
    <cfRule type="containsText" dxfId="18" priority="24" operator="containsText" text="g">
      <formula>NOT(ISERROR(SEARCH("g",H30)))</formula>
    </cfRule>
  </conditionalFormatting>
  <conditionalFormatting sqref="H30:K30">
    <cfRule type="containsText" dxfId="17" priority="23" operator="containsText" text="ggggg">
      <formula>NOT(ISERROR(SEARCH("ggggg",H30)))</formula>
    </cfRule>
  </conditionalFormatting>
  <conditionalFormatting sqref="H30:K30">
    <cfRule type="containsText" dxfId="16" priority="22" operator="containsText" text="gggggggggg">
      <formula>NOT(ISERROR(SEARCH("gggggggggg",H30)))</formula>
    </cfRule>
  </conditionalFormatting>
  <conditionalFormatting sqref="H30:K30">
    <cfRule type="containsText" dxfId="15" priority="21" operator="containsText" text="ggggggggggggggg">
      <formula>NOT(ISERROR(SEARCH("ggggggggggggggg",H30)))</formula>
    </cfRule>
  </conditionalFormatting>
  <conditionalFormatting sqref="M30">
    <cfRule type="cellIs" dxfId="14" priority="20" operator="between">
      <formula>0</formula>
      <formula>4.999</formula>
    </cfRule>
  </conditionalFormatting>
  <conditionalFormatting sqref="M30">
    <cfRule type="cellIs" dxfId="13" priority="19" operator="between">
      <formula>5</formula>
      <formula>9.999</formula>
    </cfRule>
  </conditionalFormatting>
  <conditionalFormatting sqref="M30">
    <cfRule type="cellIs" dxfId="12" priority="18" operator="between">
      <formula>10</formula>
      <formula>14.999</formula>
    </cfRule>
  </conditionalFormatting>
  <conditionalFormatting sqref="M30">
    <cfRule type="cellIs" dxfId="11" priority="17" operator="between">
      <formula>15</formula>
      <formula>20</formula>
    </cfRule>
  </conditionalFormatting>
  <conditionalFormatting sqref="M20">
    <cfRule type="cellIs" dxfId="10" priority="8" operator="between">
      <formula>0</formula>
      <formula>4.999</formula>
    </cfRule>
  </conditionalFormatting>
  <conditionalFormatting sqref="M20">
    <cfRule type="cellIs" dxfId="9" priority="7" operator="between">
      <formula>5</formula>
      <formula>9.999</formula>
    </cfRule>
  </conditionalFormatting>
  <conditionalFormatting sqref="M20">
    <cfRule type="cellIs" dxfId="8" priority="6" operator="between">
      <formula>10</formula>
      <formula>14.999</formula>
    </cfRule>
  </conditionalFormatting>
  <conditionalFormatting sqref="M20">
    <cfRule type="cellIs" dxfId="7" priority="5" operator="between">
      <formula>15</formula>
      <formula>20</formula>
    </cfRule>
  </conditionalFormatting>
  <conditionalFormatting sqref="M26">
    <cfRule type="cellIs" dxfId="6" priority="4" operator="between">
      <formula>0</formula>
      <formula>4.999</formula>
    </cfRule>
  </conditionalFormatting>
  <conditionalFormatting sqref="M26">
    <cfRule type="cellIs" dxfId="5" priority="3" operator="between">
      <formula>5</formula>
      <formula>9.999</formula>
    </cfRule>
  </conditionalFormatting>
  <conditionalFormatting sqref="M26">
    <cfRule type="cellIs" dxfId="4" priority="2" operator="between">
      <formula>10</formula>
      <formula>14.999</formula>
    </cfRule>
  </conditionalFormatting>
  <conditionalFormatting sqref="M26">
    <cfRule type="cellIs" dxfId="3" priority="1" operator="between">
      <formula>15</formula>
      <formula>20</formula>
    </cfRule>
  </conditionalFormatting>
  <pageMargins left="0.31496062992125984" right="0.31496062992125984" top="0.19685039370078738" bottom="0.19685039370078738" header="0.31496062992125984" footer="0.31496062992125984"/>
  <pageSetup paperSize="9" scale="50" fitToWidth="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Spinner 2">
              <controlPr locked="0" defaultSize="0" autoPict="0">
                <anchor moveWithCells="1" sizeWithCells="1">
                  <from>
                    <xdr:col>6</xdr:col>
                    <xdr:colOff>9525</xdr:colOff>
                    <xdr:row>16</xdr:row>
                    <xdr:rowOff>9525</xdr:rowOff>
                  </from>
                  <to>
                    <xdr:col>6</xdr:col>
                    <xdr:colOff>457200</xdr:colOff>
                    <xdr:row>16</xdr:row>
                    <xdr:rowOff>495300</xdr:rowOff>
                  </to>
                </anchor>
              </controlPr>
            </control>
          </mc:Choice>
        </mc:AlternateContent>
        <mc:AlternateContent xmlns:mc="http://schemas.openxmlformats.org/markup-compatibility/2006">
          <mc:Choice Requires="x14">
            <control shapeId="1027" r:id="rId4" name="Spinner 3">
              <controlPr locked="0" defaultSize="0" autoPict="0">
                <anchor moveWithCells="1" sizeWithCells="1">
                  <from>
                    <xdr:col>6</xdr:col>
                    <xdr:colOff>9525</xdr:colOff>
                    <xdr:row>17</xdr:row>
                    <xdr:rowOff>9525</xdr:rowOff>
                  </from>
                  <to>
                    <xdr:col>6</xdr:col>
                    <xdr:colOff>457200</xdr:colOff>
                    <xdr:row>17</xdr:row>
                    <xdr:rowOff>495300</xdr:rowOff>
                  </to>
                </anchor>
              </controlPr>
            </control>
          </mc:Choice>
        </mc:AlternateContent>
        <mc:AlternateContent xmlns:mc="http://schemas.openxmlformats.org/markup-compatibility/2006">
          <mc:Choice Requires="x14">
            <control shapeId="1028" r:id="rId5" name="Spinner 4">
              <controlPr locked="0" defaultSize="0" autoPict="0">
                <anchor moveWithCells="1" sizeWithCells="1">
                  <from>
                    <xdr:col>6</xdr:col>
                    <xdr:colOff>9525</xdr:colOff>
                    <xdr:row>21</xdr:row>
                    <xdr:rowOff>9525</xdr:rowOff>
                  </from>
                  <to>
                    <xdr:col>6</xdr:col>
                    <xdr:colOff>457200</xdr:colOff>
                    <xdr:row>21</xdr:row>
                    <xdr:rowOff>495300</xdr:rowOff>
                  </to>
                </anchor>
              </controlPr>
            </control>
          </mc:Choice>
        </mc:AlternateContent>
        <mc:AlternateContent xmlns:mc="http://schemas.openxmlformats.org/markup-compatibility/2006">
          <mc:Choice Requires="x14">
            <control shapeId="1029" r:id="rId6" name="Spinner 5">
              <controlPr locked="0" defaultSize="0" autoPict="0">
                <anchor moveWithCells="1" sizeWithCells="1">
                  <from>
                    <xdr:col>6</xdr:col>
                    <xdr:colOff>9525</xdr:colOff>
                    <xdr:row>22</xdr:row>
                    <xdr:rowOff>9525</xdr:rowOff>
                  </from>
                  <to>
                    <xdr:col>6</xdr:col>
                    <xdr:colOff>457200</xdr:colOff>
                    <xdr:row>22</xdr:row>
                    <xdr:rowOff>495300</xdr:rowOff>
                  </to>
                </anchor>
              </controlPr>
            </control>
          </mc:Choice>
        </mc:AlternateContent>
        <mc:AlternateContent xmlns:mc="http://schemas.openxmlformats.org/markup-compatibility/2006">
          <mc:Choice Requires="x14">
            <control shapeId="1030" r:id="rId7" name="Spinner 6">
              <controlPr locked="0" defaultSize="0" autoPict="0">
                <anchor moveWithCells="1" sizeWithCells="1">
                  <from>
                    <xdr:col>6</xdr:col>
                    <xdr:colOff>9525</xdr:colOff>
                    <xdr:row>23</xdr:row>
                    <xdr:rowOff>9525</xdr:rowOff>
                  </from>
                  <to>
                    <xdr:col>6</xdr:col>
                    <xdr:colOff>457200</xdr:colOff>
                    <xdr:row>23</xdr:row>
                    <xdr:rowOff>495300</xdr:rowOff>
                  </to>
                </anchor>
              </controlPr>
            </control>
          </mc:Choice>
        </mc:AlternateContent>
        <mc:AlternateContent xmlns:mc="http://schemas.openxmlformats.org/markup-compatibility/2006">
          <mc:Choice Requires="x14">
            <control shapeId="1031" r:id="rId8" name="Spinner 7">
              <controlPr locked="0" defaultSize="0" autoPict="0">
                <anchor moveWithCells="1" sizeWithCells="1">
                  <from>
                    <xdr:col>6</xdr:col>
                    <xdr:colOff>9525</xdr:colOff>
                    <xdr:row>27</xdr:row>
                    <xdr:rowOff>9525</xdr:rowOff>
                  </from>
                  <to>
                    <xdr:col>6</xdr:col>
                    <xdr:colOff>457200</xdr:colOff>
                    <xdr:row>27</xdr:row>
                    <xdr:rowOff>495300</xdr:rowOff>
                  </to>
                </anchor>
              </controlPr>
            </control>
          </mc:Choice>
        </mc:AlternateContent>
        <mc:AlternateContent xmlns:mc="http://schemas.openxmlformats.org/markup-compatibility/2006">
          <mc:Choice Requires="x14">
            <control shapeId="1032" r:id="rId9" name="Spinner 8">
              <controlPr locked="0" defaultSize="0" autoPict="0">
                <anchor moveWithCells="1" sizeWithCells="1">
                  <from>
                    <xdr:col>6</xdr:col>
                    <xdr:colOff>9525</xdr:colOff>
                    <xdr:row>28</xdr:row>
                    <xdr:rowOff>9525</xdr:rowOff>
                  </from>
                  <to>
                    <xdr:col>6</xdr:col>
                    <xdr:colOff>457200</xdr:colOff>
                    <xdr:row>28</xdr:row>
                    <xdr:rowOff>495300</xdr:rowOff>
                  </to>
                </anchor>
              </controlPr>
            </control>
          </mc:Choice>
        </mc:AlternateContent>
        <mc:AlternateContent xmlns:mc="http://schemas.openxmlformats.org/markup-compatibility/2006">
          <mc:Choice Requires="x14">
            <control shapeId="1033" r:id="rId10" name="Spinner 9">
              <controlPr locked="0" defaultSize="0" autoPict="0">
                <anchor moveWithCells="1" sizeWithCells="1">
                  <from>
                    <xdr:col>6</xdr:col>
                    <xdr:colOff>9525</xdr:colOff>
                    <xdr:row>29</xdr:row>
                    <xdr:rowOff>9525</xdr:rowOff>
                  </from>
                  <to>
                    <xdr:col>6</xdr:col>
                    <xdr:colOff>457200</xdr:colOff>
                    <xdr:row>29</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48"/>
  <sheetViews>
    <sheetView showGridLines="0" zoomScale="40" zoomScaleNormal="40" workbookViewId="0">
      <selection activeCell="O29" sqref="O29:Q30"/>
    </sheetView>
  </sheetViews>
  <sheetFormatPr baseColWidth="10" defaultRowHeight="15" x14ac:dyDescent="0.25"/>
  <cols>
    <col min="1" max="1" width="2.5703125" customWidth="1"/>
    <col min="2" max="2" width="6.5703125" customWidth="1"/>
    <col min="3" max="3" width="80.5703125" style="35" customWidth="1"/>
    <col min="4" max="4" width="72.140625" customWidth="1"/>
    <col min="5" max="9" width="11.5703125" customWidth="1"/>
    <col min="10" max="10" width="1.5703125" customWidth="1"/>
    <col min="11" max="11" width="2.5703125" style="37" customWidth="1"/>
    <col min="12" max="12" width="3.85546875" style="37" customWidth="1"/>
    <col min="13" max="13" width="23.5703125" customWidth="1"/>
  </cols>
  <sheetData>
    <row r="1" spans="2:22" ht="10.5" customHeight="1" x14ac:dyDescent="0.25"/>
    <row r="2" spans="2:22" ht="9.75" customHeight="1" x14ac:dyDescent="0.25">
      <c r="B2" s="39"/>
      <c r="C2" s="40"/>
      <c r="D2" s="41"/>
      <c r="E2" s="41"/>
      <c r="F2" s="41"/>
      <c r="G2" s="41"/>
      <c r="H2" s="41"/>
      <c r="I2" s="41"/>
      <c r="J2" s="156"/>
    </row>
    <row r="3" spans="2:22" ht="30" customHeight="1" x14ac:dyDescent="0.25">
      <c r="B3" s="3"/>
      <c r="C3" s="245" t="s">
        <v>286</v>
      </c>
      <c r="D3" s="246"/>
      <c r="E3" s="246"/>
      <c r="F3" s="246"/>
      <c r="G3" s="246"/>
      <c r="H3" s="246"/>
      <c r="I3" s="247"/>
      <c r="J3" s="18"/>
    </row>
    <row r="4" spans="2:22" s="6" customFormat="1" ht="7.5" customHeight="1" x14ac:dyDescent="0.25">
      <c r="B4" s="3"/>
      <c r="C4" s="44"/>
      <c r="D4" s="44"/>
      <c r="E4" s="44"/>
      <c r="F4" s="44"/>
      <c r="G4" s="44"/>
      <c r="H4" s="44"/>
      <c r="I4" s="44"/>
      <c r="J4" s="18"/>
      <c r="K4" s="37"/>
      <c r="L4" s="37"/>
    </row>
    <row r="5" spans="2:22" ht="19.5" customHeight="1" x14ac:dyDescent="0.25">
      <c r="B5" s="3"/>
      <c r="C5" s="45" t="s">
        <v>37</v>
      </c>
      <c r="D5" s="46" t="str">
        <f>Identification!$C$9</f>
        <v>?</v>
      </c>
      <c r="E5" s="257" t="s">
        <v>38</v>
      </c>
      <c r="F5" s="297"/>
      <c r="G5" s="298" t="str">
        <f>Identification!$C$11</f>
        <v>?</v>
      </c>
      <c r="H5" s="298"/>
      <c r="I5" s="299"/>
      <c r="J5" s="18"/>
      <c r="M5" s="55" t="str">
        <f>IF(D5="Nom"," A  COMPLETER",IF(G5="Prenom"," A  COMPLETER",""))</f>
        <v/>
      </c>
    </row>
    <row r="6" spans="2:22" ht="7.5" customHeight="1" x14ac:dyDescent="0.25">
      <c r="B6" s="3"/>
      <c r="C6" s="49"/>
      <c r="D6" s="50"/>
      <c r="E6" s="50"/>
      <c r="F6" s="51"/>
      <c r="G6" s="51"/>
      <c r="H6" s="51"/>
      <c r="I6" s="51"/>
      <c r="J6" s="18"/>
    </row>
    <row r="7" spans="2:22" ht="18.75" customHeight="1" x14ac:dyDescent="0.25">
      <c r="B7" s="3"/>
      <c r="C7" s="45" t="s">
        <v>39</v>
      </c>
      <c r="D7" s="300" t="str">
        <f>Identification!$C$13</f>
        <v>?</v>
      </c>
      <c r="E7" s="301"/>
      <c r="F7" s="301"/>
      <c r="G7" s="301"/>
      <c r="H7" s="301"/>
      <c r="I7" s="302"/>
      <c r="J7" s="18"/>
      <c r="M7" s="55" t="str">
        <f>IF(D7="Nom de l'établissement","A  COMPLETER","")</f>
        <v/>
      </c>
    </row>
    <row r="8" spans="2:22" s="6" customFormat="1" ht="7.5" customHeight="1" x14ac:dyDescent="0.25">
      <c r="B8" s="3"/>
      <c r="C8" s="49"/>
      <c r="D8" s="50"/>
      <c r="E8" s="50"/>
      <c r="F8" s="51"/>
      <c r="G8" s="51"/>
      <c r="H8" s="51"/>
      <c r="I8" s="51"/>
      <c r="J8" s="18"/>
      <c r="K8" s="37"/>
      <c r="L8" s="37"/>
    </row>
    <row r="9" spans="2:22" ht="19.5" customHeight="1" x14ac:dyDescent="0.25">
      <c r="B9" s="3"/>
      <c r="C9" s="303" t="s">
        <v>287</v>
      </c>
      <c r="D9" s="248"/>
      <c r="E9" s="249"/>
      <c r="F9" s="257" t="s">
        <v>288</v>
      </c>
      <c r="G9" s="258"/>
      <c r="H9" s="157" t="s">
        <v>289</v>
      </c>
      <c r="I9" s="158"/>
      <c r="J9" s="18"/>
      <c r="M9" s="55" t="str">
        <f>IF(E9="X","",IF(H9="X",""," A  COMPLETER"))</f>
        <v/>
      </c>
    </row>
    <row r="10" spans="2:22" ht="7.5" customHeight="1" x14ac:dyDescent="0.25">
      <c r="B10" s="3"/>
      <c r="D10" s="6"/>
      <c r="E10" s="6"/>
      <c r="F10" s="6"/>
      <c r="G10" s="6"/>
      <c r="H10" s="6"/>
      <c r="I10" s="6"/>
      <c r="J10" s="18"/>
    </row>
    <row r="11" spans="2:22" x14ac:dyDescent="0.25">
      <c r="B11" s="3"/>
      <c r="C11" s="304" t="s">
        <v>45</v>
      </c>
      <c r="D11" s="307" t="s">
        <v>46</v>
      </c>
      <c r="E11" s="159"/>
      <c r="F11" s="160" t="s">
        <v>7</v>
      </c>
      <c r="G11" s="161" t="s">
        <v>16</v>
      </c>
      <c r="H11" s="161" t="s">
        <v>25</v>
      </c>
      <c r="I11" s="161" t="s">
        <v>32</v>
      </c>
      <c r="J11" s="18"/>
    </row>
    <row r="12" spans="2:22" ht="60" customHeight="1" x14ac:dyDescent="0.25">
      <c r="B12" s="3"/>
      <c r="C12" s="305"/>
      <c r="D12" s="308"/>
      <c r="E12" s="162" t="s">
        <v>290</v>
      </c>
      <c r="F12" s="58" t="s">
        <v>49</v>
      </c>
      <c r="G12" s="59" t="s">
        <v>50</v>
      </c>
      <c r="H12" s="60" t="s">
        <v>51</v>
      </c>
      <c r="I12" s="61" t="s">
        <v>52</v>
      </c>
      <c r="J12" s="18"/>
    </row>
    <row r="13" spans="2:22" ht="15" customHeight="1" x14ac:dyDescent="0.25">
      <c r="B13" s="3"/>
      <c r="C13" s="306"/>
      <c r="D13" s="309"/>
      <c r="E13" s="163"/>
      <c r="F13" s="164">
        <v>0</v>
      </c>
      <c r="G13" s="165" t="s">
        <v>291</v>
      </c>
      <c r="H13" s="165" t="s">
        <v>292</v>
      </c>
      <c r="I13" s="165" t="s">
        <v>293</v>
      </c>
      <c r="J13" s="18"/>
    </row>
    <row r="14" spans="2:22" ht="14.45" customHeight="1" x14ac:dyDescent="0.25">
      <c r="B14" s="3"/>
      <c r="D14" s="6"/>
      <c r="E14" s="6"/>
      <c r="F14" s="166"/>
      <c r="G14" s="6"/>
      <c r="H14" s="6"/>
      <c r="I14" s="6"/>
      <c r="J14" s="18"/>
      <c r="L14" s="310" t="s">
        <v>58</v>
      </c>
      <c r="M14" s="273" t="s">
        <v>294</v>
      </c>
      <c r="N14" s="273"/>
      <c r="O14" s="273"/>
      <c r="P14" s="273"/>
      <c r="Q14" s="273"/>
      <c r="R14" s="273"/>
      <c r="S14" s="273"/>
      <c r="T14" s="273"/>
      <c r="U14" s="273"/>
      <c r="V14" s="273"/>
    </row>
    <row r="15" spans="2:22" x14ac:dyDescent="0.25">
      <c r="B15" s="3"/>
      <c r="D15" s="6"/>
      <c r="E15" s="6"/>
      <c r="F15" s="282" t="s">
        <v>295</v>
      </c>
      <c r="G15" s="282"/>
      <c r="H15" s="282"/>
      <c r="I15" s="282"/>
      <c r="J15" s="18"/>
      <c r="L15" s="311"/>
      <c r="M15" s="273"/>
      <c r="N15" s="273"/>
      <c r="O15" s="273"/>
      <c r="P15" s="273"/>
      <c r="Q15" s="273"/>
      <c r="R15" s="273"/>
      <c r="S15" s="273"/>
      <c r="T15" s="273"/>
      <c r="U15" s="273"/>
      <c r="V15" s="273"/>
    </row>
    <row r="16" spans="2:22" ht="40.5" customHeight="1" x14ac:dyDescent="0.25">
      <c r="B16" s="167">
        <v>0.5</v>
      </c>
      <c r="C16" s="214" t="s">
        <v>243</v>
      </c>
      <c r="D16" s="283"/>
      <c r="E16" s="168"/>
      <c r="F16" s="201"/>
      <c r="G16" s="202"/>
      <c r="H16" s="203"/>
      <c r="I16" s="204"/>
      <c r="J16" s="18"/>
      <c r="K16" s="37" t="b">
        <f>IF(F16="X",0,IF(G16="X",G17,IF(H16="X",H17,IF(I16="X",I17))))</f>
        <v>0</v>
      </c>
      <c r="L16" s="78" t="str">
        <f>(IF(N16&gt;1,"◄",""))</f>
        <v/>
      </c>
      <c r="M16" s="55" t="str">
        <f>IF(F16="X","",IF(G16="X","",IF(H16="X","",IF(I16="X","","A  COMPLETER"))))</f>
        <v>A  COMPLETER</v>
      </c>
      <c r="N16" s="38">
        <f>(IF(E16="",0,1)+IF(F16="",0,1)+IF(G16="",0,1)+IF(H16="",0,1)+IF(I16="",0,1))</f>
        <v>0</v>
      </c>
    </row>
    <row r="17" spans="2:19" ht="15" customHeight="1" x14ac:dyDescent="0.25">
      <c r="B17" s="93"/>
      <c r="C17" s="169" t="s">
        <v>296</v>
      </c>
      <c r="D17" s="6"/>
      <c r="E17" s="6"/>
      <c r="F17" s="170">
        <v>0</v>
      </c>
      <c r="G17" s="171">
        <f>I17/3</f>
        <v>3.3333333333333335</v>
      </c>
      <c r="H17" s="171">
        <f>I17*2/3</f>
        <v>6.666666666666667</v>
      </c>
      <c r="I17" s="171">
        <v>10</v>
      </c>
      <c r="J17" s="18"/>
      <c r="L17" s="172"/>
    </row>
    <row r="18" spans="2:19" ht="15" customHeight="1" x14ac:dyDescent="0.25">
      <c r="B18" s="72"/>
      <c r="C18" s="119"/>
      <c r="D18" s="6"/>
      <c r="E18" s="173" t="s">
        <v>297</v>
      </c>
      <c r="F18" s="34"/>
      <c r="G18" s="174"/>
      <c r="H18" s="174"/>
      <c r="I18" s="174"/>
      <c r="J18" s="18"/>
      <c r="L18" s="172"/>
    </row>
    <row r="19" spans="2:19" ht="50.1" customHeight="1" x14ac:dyDescent="0.25">
      <c r="B19" s="72"/>
      <c r="C19" s="175" t="s">
        <v>244</v>
      </c>
      <c r="D19" s="176" t="str">
        <f>Données!D71</f>
        <v>Présente de façon claire et étayée son projet, explique et fait le lien entre les objectifs, les étapes de la réalisation et les acteurs. 
Précise son engagement individuel et mesure son importance dans la réalisation et l'atteinte des objectifs</v>
      </c>
      <c r="E19" s="205"/>
      <c r="F19" s="206"/>
      <c r="G19" s="207"/>
      <c r="H19" s="207"/>
      <c r="I19" s="207"/>
      <c r="J19" s="18"/>
      <c r="L19" s="78" t="str">
        <f t="shared" ref="L19:L34" si="0">(IF(N19&gt;1,"◄",""))</f>
        <v/>
      </c>
      <c r="M19" s="177" t="str">
        <f>IF(E19="X","",IF(F19="X","",IF(G19="X","",IF(H19="X","",IF(I19="X","","A  COMPLETER")))))</f>
        <v>A  COMPLETER</v>
      </c>
      <c r="N19" s="38">
        <f t="shared" ref="N19:N34" si="1">(IF(E19="",0,1)+IF(F19="",0,1)+IF(G19="",0,1)+IF(H19="",0,1)+IF(I19="",0,1))</f>
        <v>0</v>
      </c>
      <c r="O19" s="312" t="str">
        <f>IF(E24&gt;1,"Vous devez évaluer à minima deux critères pour cette capacité","")</f>
        <v/>
      </c>
      <c r="P19" s="312"/>
      <c r="Q19" s="312"/>
    </row>
    <row r="20" spans="2:19" ht="50.1" customHeight="1" x14ac:dyDescent="0.25">
      <c r="B20" s="72"/>
      <c r="C20" s="175" t="s">
        <v>246</v>
      </c>
      <c r="D20" s="176" t="str">
        <f>Données!D72</f>
        <v>Sélectionne et classe les informations utiles pour introduire le projet. 
Explique la pertinence du choix des informations, établit un avis critique sur ce choix.</v>
      </c>
      <c r="E20" s="205"/>
      <c r="F20" s="206"/>
      <c r="G20" s="207"/>
      <c r="H20" s="207"/>
      <c r="I20" s="207"/>
      <c r="J20" s="18"/>
      <c r="L20" s="78" t="str">
        <f t="shared" si="0"/>
        <v/>
      </c>
      <c r="M20" s="177" t="str">
        <f>IF(E20="X","",IF(F20="X","",IF(G20="X","",IF(H20="X","",IF(I20="X","","A  COMPLETER")))))</f>
        <v>A  COMPLETER</v>
      </c>
      <c r="N20" s="38">
        <f t="shared" si="1"/>
        <v>0</v>
      </c>
      <c r="O20" s="312"/>
      <c r="P20" s="312"/>
      <c r="Q20" s="312"/>
    </row>
    <row r="21" spans="2:19" ht="50.1" customHeight="1" x14ac:dyDescent="0.25">
      <c r="B21" s="72"/>
      <c r="C21" s="175" t="s">
        <v>248</v>
      </c>
      <c r="D21" s="176" t="str">
        <f>Données!D73</f>
        <v>Adopte le niveau d’expression formelle adapté. Utilise le vocabulaire technique/professionnel adapté.
Varie la formulation de ce qu’il/elle souhaite dire, peut reformuler une idée afin de mettre l’accent sur un point ou de l’expliquer.
Peut avoir un impact positif sur la commission en variant de façon efficace le type d’expression et la longueur des phrases, et en utilisant un vocabulaire et un agencement de mots recherchés.</v>
      </c>
      <c r="E21" s="205"/>
      <c r="F21" s="206"/>
      <c r="G21" s="207"/>
      <c r="H21" s="207"/>
      <c r="I21" s="207"/>
      <c r="J21" s="18"/>
      <c r="L21" s="78" t="str">
        <f t="shared" si="0"/>
        <v/>
      </c>
      <c r="M21" s="177" t="str">
        <f>IF(E21="X","",IF(F21="X","",IF(G21="X","",IF(H21="X","",IF(I21="X","","A  COMPLETER")))))</f>
        <v>A  COMPLETER</v>
      </c>
      <c r="N21" s="38">
        <f t="shared" si="1"/>
        <v>0</v>
      </c>
    </row>
    <row r="22" spans="2:19" ht="50.1" customHeight="1" x14ac:dyDescent="0.25">
      <c r="B22" s="72"/>
      <c r="C22" s="175" t="s">
        <v>250</v>
      </c>
      <c r="D22" s="176" t="str">
        <f>Données!D74</f>
        <v>Respecte la durée (5 minutes maximum), ne lit pas son support (support non imposé, qui ne nécessite pas la mise à disposition d'un quelconque matériel par la commission , 5 pages maximum)</v>
      </c>
      <c r="E22" s="205"/>
      <c r="F22" s="206"/>
      <c r="G22" s="207"/>
      <c r="H22" s="207"/>
      <c r="I22" s="207"/>
      <c r="J22" s="18"/>
      <c r="L22" s="78" t="str">
        <f t="shared" si="0"/>
        <v/>
      </c>
      <c r="M22" s="177" t="str">
        <f>IF(E22="X","",IF(F22="X","",IF(G22="X","",IF(H22="X","",IF(I22="X","","A  COMPLETER")))))</f>
        <v>A  COMPLETER</v>
      </c>
      <c r="N22" s="38">
        <f t="shared" si="1"/>
        <v>0</v>
      </c>
    </row>
    <row r="23" spans="2:19" ht="50.1" customHeight="1" x14ac:dyDescent="0.25">
      <c r="B23" s="72"/>
      <c r="C23" s="175" t="s">
        <v>252</v>
      </c>
      <c r="D23" s="176" t="str">
        <f>Données!D75</f>
        <v>Communique de façon fluide en se détachant de son texte. Connaît et respecte les codes sociaux de la communication verbale et non verbale.</v>
      </c>
      <c r="E23" s="205"/>
      <c r="F23" s="206"/>
      <c r="G23" s="207"/>
      <c r="H23" s="207"/>
      <c r="I23" s="207"/>
      <c r="J23" s="18"/>
      <c r="L23" s="78" t="str">
        <f t="shared" si="0"/>
        <v/>
      </c>
      <c r="M23" s="177" t="str">
        <f>IF(E23="X","",IF(F23="X","",IF(G23="X","",IF(H23="X","",IF(I23="X","","A  COMPLETER")))))</f>
        <v>A  COMPLETER</v>
      </c>
      <c r="N23" s="38">
        <f t="shared" si="1"/>
        <v>0</v>
      </c>
    </row>
    <row r="24" spans="2:19" ht="15" customHeight="1" x14ac:dyDescent="0.25">
      <c r="B24" s="3"/>
      <c r="D24" s="6"/>
      <c r="E24" s="178">
        <f>5-COUNTBLANK(E19:E23)</f>
        <v>0</v>
      </c>
      <c r="F24" s="6"/>
      <c r="G24" s="6"/>
      <c r="H24" s="6"/>
      <c r="I24" s="6"/>
      <c r="J24" s="18"/>
      <c r="L24" s="172"/>
    </row>
    <row r="25" spans="2:19" ht="15" customHeight="1" x14ac:dyDescent="0.25">
      <c r="B25" s="3"/>
      <c r="D25" s="6"/>
      <c r="E25" s="179"/>
      <c r="F25" s="282" t="s">
        <v>295</v>
      </c>
      <c r="G25" s="282"/>
      <c r="H25" s="282"/>
      <c r="I25" s="282"/>
      <c r="J25" s="18"/>
      <c r="L25" s="172"/>
    </row>
    <row r="26" spans="2:19" s="87" customFormat="1" ht="40.5" customHeight="1" x14ac:dyDescent="0.25">
      <c r="B26" s="167">
        <v>0.5</v>
      </c>
      <c r="C26" s="214" t="s">
        <v>254</v>
      </c>
      <c r="D26" s="283"/>
      <c r="E26" s="168"/>
      <c r="F26" s="201"/>
      <c r="G26" s="202"/>
      <c r="H26" s="203"/>
      <c r="I26" s="204"/>
      <c r="J26" s="180"/>
      <c r="K26" s="37" t="b">
        <f>IF(F26="X",0,IF(G26="X",G27,IF(H26="X",H27,IF(I26="X",I27))))</f>
        <v>0</v>
      </c>
      <c r="L26" s="78" t="str">
        <f t="shared" si="0"/>
        <v/>
      </c>
      <c r="M26" s="55" t="str">
        <f>IF(F26="X","",IF(G26="X","",IF(H26="X","",IF(I26="X","","A  COMPLETER"))))</f>
        <v>A  COMPLETER</v>
      </c>
      <c r="N26" s="38">
        <f t="shared" si="1"/>
        <v>0</v>
      </c>
    </row>
    <row r="27" spans="2:19" ht="15" customHeight="1" x14ac:dyDescent="0.25">
      <c r="B27" s="93"/>
      <c r="C27" s="94" t="s">
        <v>296</v>
      </c>
      <c r="D27" s="6"/>
      <c r="E27" s="6"/>
      <c r="F27" s="170">
        <v>0</v>
      </c>
      <c r="G27" s="181">
        <f>I27/3</f>
        <v>3.3333333333333335</v>
      </c>
      <c r="H27" s="171">
        <f>I27*2/3</f>
        <v>6.666666666666667</v>
      </c>
      <c r="I27" s="181">
        <v>10</v>
      </c>
      <c r="J27" s="18"/>
      <c r="L27" s="172"/>
    </row>
    <row r="28" spans="2:19" ht="15" customHeight="1" x14ac:dyDescent="0.25">
      <c r="B28" s="72"/>
      <c r="C28" s="136"/>
      <c r="D28" s="6"/>
      <c r="E28" s="173" t="s">
        <v>297</v>
      </c>
      <c r="F28" s="34"/>
      <c r="G28" s="182"/>
      <c r="H28" s="174"/>
      <c r="I28" s="182"/>
      <c r="J28" s="18"/>
      <c r="L28" s="172"/>
    </row>
    <row r="29" spans="2:19" ht="65.099999999999994" customHeight="1" x14ac:dyDescent="0.25">
      <c r="B29" s="72"/>
      <c r="C29" s="183" t="s">
        <v>255</v>
      </c>
      <c r="D29" s="176" t="str">
        <f>Données!D80</f>
        <v xml:space="preserve">Explique les stratégies utilisées pour trouver la ou les solutions possibles.
Explique la mise en oeuvre des solutions retenues et rend compte de la manière dont
ont été résolus les problèmes (dysfonctionnement d’un appareil, appel à un
réparateur, révision d’un planning, révision d’une organisation, appel à un
collègue/supérieur hiérarchique et /ou à un médiateur . .. )
Propose des variantes dans l’organisation, des améliorations dans son champ d’activité : les marges d’amélioration éventuelles sont identifiées. </v>
      </c>
      <c r="E29" s="205"/>
      <c r="F29" s="206"/>
      <c r="G29" s="207"/>
      <c r="H29" s="207"/>
      <c r="I29" s="207"/>
      <c r="J29" s="18"/>
      <c r="L29" s="78" t="str">
        <f t="shared" si="0"/>
        <v/>
      </c>
      <c r="M29" s="177" t="str">
        <f t="shared" ref="M29:M34" si="2">IF(E29="X","",IF(F29="X","",IF(G29="X","",IF(H29="X","",IF(I29="X","","A  COMPLETER")))))</f>
        <v>A  COMPLETER</v>
      </c>
      <c r="N29" s="38">
        <f t="shared" si="1"/>
        <v>0</v>
      </c>
      <c r="O29" s="312" t="str">
        <f>IF(E35&gt;1,"Vous devez évaluer à minima deux critères pour cette capacité","")</f>
        <v/>
      </c>
      <c r="P29" s="312"/>
      <c r="Q29" s="312"/>
      <c r="R29" s="189"/>
      <c r="S29" s="189"/>
    </row>
    <row r="30" spans="2:19" ht="65.099999999999994" customHeight="1" x14ac:dyDescent="0.25">
      <c r="B30" s="72"/>
      <c r="C30" s="183" t="s">
        <v>257</v>
      </c>
      <c r="D30" s="176" t="str">
        <f>Données!D81</f>
        <v>Présente les résultats de l’action : l’action ou le projet est mené à terme ; les critères de réussite atteints ou les écarts sont expliqués</v>
      </c>
      <c r="E30" s="205"/>
      <c r="F30" s="206"/>
      <c r="G30" s="207"/>
      <c r="H30" s="207"/>
      <c r="I30" s="207"/>
      <c r="J30" s="18"/>
      <c r="L30" s="78" t="str">
        <f t="shared" si="0"/>
        <v/>
      </c>
      <c r="M30" s="177" t="str">
        <f t="shared" si="2"/>
        <v>A  COMPLETER</v>
      </c>
      <c r="N30" s="38">
        <f t="shared" si="1"/>
        <v>0</v>
      </c>
      <c r="O30" s="312"/>
      <c r="P30" s="312"/>
      <c r="Q30" s="312"/>
      <c r="R30" s="189"/>
      <c r="S30" s="189"/>
    </row>
    <row r="31" spans="2:19" ht="65.099999999999994" customHeight="1" x14ac:dyDescent="0.25">
      <c r="B31" s="72"/>
      <c r="C31" s="183" t="s">
        <v>259</v>
      </c>
      <c r="D31" s="176" t="str">
        <f>Données!D82</f>
        <v>Comprend la valeur ajoutée de la démarche de projet. Identifie sa progression et ses acquisitions. Analyse et évalue son travail personnel avec distanciation et sens critique. Propose des pistes de réinvestissement des compétences acquises dans un cadre plus large.</v>
      </c>
      <c r="E31" s="205"/>
      <c r="F31" s="206"/>
      <c r="G31" s="207"/>
      <c r="H31" s="207"/>
      <c r="I31" s="207"/>
      <c r="J31" s="18"/>
      <c r="L31" s="78" t="str">
        <f t="shared" si="0"/>
        <v/>
      </c>
      <c r="M31" s="177" t="str">
        <f t="shared" si="2"/>
        <v>A  COMPLETER</v>
      </c>
      <c r="N31" s="38">
        <f t="shared" si="1"/>
        <v>0</v>
      </c>
    </row>
    <row r="32" spans="2:19" ht="65.099999999999994" customHeight="1" x14ac:dyDescent="0.25">
      <c r="B32" s="72"/>
      <c r="C32" s="183" t="s">
        <v>261</v>
      </c>
      <c r="D32" s="176" t="str">
        <f>Données!D83</f>
        <v>Argumente son point de vue et échange de manière constructive. L’argumentation est construite (sélection et classement des arguments). Les techniques de communication sont maîtrisées : écoute, reformulation, relance, questionnement</v>
      </c>
      <c r="E32" s="205"/>
      <c r="F32" s="206"/>
      <c r="G32" s="207"/>
      <c r="H32" s="207"/>
      <c r="I32" s="207"/>
      <c r="J32" s="18"/>
      <c r="L32" s="78" t="str">
        <f t="shared" si="0"/>
        <v/>
      </c>
      <c r="M32" s="177" t="str">
        <f t="shared" si="2"/>
        <v>A  COMPLETER</v>
      </c>
      <c r="N32" s="38">
        <f t="shared" si="1"/>
        <v>0</v>
      </c>
    </row>
    <row r="33" spans="2:16" ht="65.099999999999994" customHeight="1" x14ac:dyDescent="0.25">
      <c r="B33" s="72"/>
      <c r="C33" s="183" t="s">
        <v>263</v>
      </c>
      <c r="D33" s="176" t="str">
        <f>Données!D84</f>
        <v>Fait le lien entre les objectifs du projet et les objectifs professionnels. Argumente le choix de situations en lien avec la filière métiers.</v>
      </c>
      <c r="E33" s="205"/>
      <c r="F33" s="206"/>
      <c r="G33" s="207"/>
      <c r="H33" s="207"/>
      <c r="I33" s="207"/>
      <c r="J33" s="18"/>
      <c r="L33" s="78" t="str">
        <f t="shared" si="0"/>
        <v/>
      </c>
      <c r="M33" s="177" t="str">
        <f t="shared" si="2"/>
        <v>A  COMPLETER</v>
      </c>
      <c r="N33" s="38">
        <f t="shared" si="1"/>
        <v>0</v>
      </c>
    </row>
    <row r="34" spans="2:16" ht="65.099999999999994" customHeight="1" x14ac:dyDescent="0.25">
      <c r="B34" s="72"/>
      <c r="C34" s="183" t="s">
        <v>265</v>
      </c>
      <c r="D34" s="176" t="str">
        <f>Données!D85</f>
        <v>Fait le lien entre les objectifs du projet et les enjeux de la transition écologique et/ou numérique. Argumente le choix de situations en lien avec la filière métiers.</v>
      </c>
      <c r="E34" s="205"/>
      <c r="F34" s="206"/>
      <c r="G34" s="207"/>
      <c r="H34" s="207"/>
      <c r="I34" s="207"/>
      <c r="J34" s="18"/>
      <c r="L34" s="78" t="str">
        <f t="shared" si="0"/>
        <v/>
      </c>
      <c r="M34" s="177" t="str">
        <f t="shared" si="2"/>
        <v>A  COMPLETER</v>
      </c>
      <c r="N34" s="38">
        <f t="shared" si="1"/>
        <v>0</v>
      </c>
    </row>
    <row r="35" spans="2:16" ht="15" customHeight="1" x14ac:dyDescent="0.25">
      <c r="B35" s="3"/>
      <c r="C35" s="97"/>
      <c r="D35" s="6"/>
      <c r="E35" s="178">
        <f>6-COUNTBLANK(E29:E34)</f>
        <v>0</v>
      </c>
      <c r="F35" s="6"/>
      <c r="G35" s="6"/>
      <c r="H35" s="6"/>
      <c r="I35" s="6"/>
      <c r="J35" s="18"/>
    </row>
    <row r="36" spans="2:16" ht="15" customHeight="1" x14ac:dyDescent="0.25">
      <c r="B36" s="3"/>
      <c r="C36" s="97"/>
      <c r="D36" s="6"/>
      <c r="E36" s="6"/>
      <c r="F36" s="6"/>
      <c r="G36" s="6"/>
      <c r="H36" s="6"/>
      <c r="I36" s="6"/>
      <c r="J36" s="18"/>
    </row>
    <row r="37" spans="2:16" ht="15" customHeight="1" x14ac:dyDescent="0.25">
      <c r="B37" s="3"/>
      <c r="C37" s="97"/>
      <c r="D37" s="6"/>
      <c r="E37" s="6"/>
      <c r="F37" s="6"/>
      <c r="G37" s="6"/>
      <c r="H37" s="6"/>
      <c r="I37" s="6"/>
      <c r="J37" s="18"/>
    </row>
    <row r="38" spans="2:16" s="100" customFormat="1" ht="31.5" customHeight="1" x14ac:dyDescent="0.25">
      <c r="B38" s="72"/>
      <c r="C38" s="291" t="s">
        <v>298</v>
      </c>
      <c r="D38" s="292"/>
      <c r="E38" s="315"/>
      <c r="F38" s="197" t="s">
        <v>74</v>
      </c>
      <c r="G38" s="101" t="s">
        <v>75</v>
      </c>
      <c r="H38" s="102" t="s">
        <v>76</v>
      </c>
      <c r="I38" s="103">
        <f>IF(OR(E24&gt;1,E35&gt;1),"#####",K16+K26)</f>
        <v>0</v>
      </c>
      <c r="J38" s="184"/>
      <c r="K38" s="181"/>
      <c r="L38" s="181"/>
      <c r="M38" s="293"/>
      <c r="N38" s="293"/>
      <c r="O38" s="293"/>
      <c r="P38" s="293"/>
    </row>
    <row r="39" spans="2:16" x14ac:dyDescent="0.25">
      <c r="B39" s="3"/>
      <c r="D39" s="6"/>
      <c r="E39" s="6"/>
      <c r="F39" s="6"/>
      <c r="G39" s="6"/>
      <c r="H39" s="6"/>
      <c r="I39" s="6"/>
      <c r="J39" s="18"/>
      <c r="M39" s="293"/>
      <c r="N39" s="293"/>
      <c r="O39" s="293"/>
      <c r="P39" s="293"/>
    </row>
    <row r="40" spans="2:16" x14ac:dyDescent="0.25">
      <c r="B40" s="3"/>
      <c r="C40" s="185"/>
      <c r="D40" s="185"/>
      <c r="E40" s="185"/>
      <c r="F40" s="185"/>
      <c r="G40" s="185"/>
      <c r="H40" s="185"/>
      <c r="I40" s="185"/>
      <c r="J40" s="18"/>
    </row>
    <row r="41" spans="2:16" x14ac:dyDescent="0.25">
      <c r="B41" s="3"/>
      <c r="C41" s="186" t="s">
        <v>299</v>
      </c>
      <c r="D41" s="187"/>
      <c r="E41" s="313"/>
      <c r="F41" s="313"/>
      <c r="G41" s="313"/>
      <c r="H41" s="313"/>
      <c r="I41" s="314"/>
      <c r="J41" s="18"/>
    </row>
    <row r="42" spans="2:16" x14ac:dyDescent="0.25">
      <c r="B42" s="3"/>
      <c r="C42" s="285" t="s">
        <v>78</v>
      </c>
      <c r="D42" s="286"/>
      <c r="E42" s="286"/>
      <c r="F42" s="286"/>
      <c r="G42" s="286"/>
      <c r="H42" s="286"/>
      <c r="I42" s="287"/>
      <c r="J42" s="18"/>
    </row>
    <row r="43" spans="2:16" x14ac:dyDescent="0.25">
      <c r="B43" s="3"/>
      <c r="C43" s="285"/>
      <c r="D43" s="286"/>
      <c r="E43" s="286"/>
      <c r="F43" s="286"/>
      <c r="G43" s="286"/>
      <c r="H43" s="286"/>
      <c r="I43" s="287"/>
      <c r="J43" s="18"/>
    </row>
    <row r="44" spans="2:16" x14ac:dyDescent="0.25">
      <c r="B44" s="3"/>
      <c r="C44" s="285"/>
      <c r="D44" s="286"/>
      <c r="E44" s="286"/>
      <c r="F44" s="286"/>
      <c r="G44" s="286"/>
      <c r="H44" s="286"/>
      <c r="I44" s="287"/>
      <c r="J44" s="18"/>
    </row>
    <row r="45" spans="2:16" x14ac:dyDescent="0.25">
      <c r="B45" s="3"/>
      <c r="C45" s="285"/>
      <c r="D45" s="286"/>
      <c r="E45" s="286"/>
      <c r="F45" s="286"/>
      <c r="G45" s="286"/>
      <c r="H45" s="286"/>
      <c r="I45" s="287"/>
      <c r="J45" s="18"/>
    </row>
    <row r="46" spans="2:16" x14ac:dyDescent="0.25">
      <c r="B46" s="3"/>
      <c r="C46" s="285"/>
      <c r="D46" s="286"/>
      <c r="E46" s="286"/>
      <c r="F46" s="286"/>
      <c r="G46" s="286"/>
      <c r="H46" s="286"/>
      <c r="I46" s="287"/>
      <c r="J46" s="18"/>
    </row>
    <row r="47" spans="2:16" x14ac:dyDescent="0.25">
      <c r="B47" s="3"/>
      <c r="C47" s="288"/>
      <c r="D47" s="289"/>
      <c r="E47" s="289"/>
      <c r="F47" s="289"/>
      <c r="G47" s="289"/>
      <c r="H47" s="289"/>
      <c r="I47" s="290"/>
      <c r="J47" s="18"/>
    </row>
    <row r="48" spans="2:16" x14ac:dyDescent="0.25">
      <c r="B48" s="23"/>
      <c r="C48" s="111"/>
      <c r="D48" s="112"/>
      <c r="E48" s="112"/>
      <c r="F48" s="112"/>
      <c r="G48" s="112"/>
      <c r="H48" s="112"/>
      <c r="I48" s="112"/>
      <c r="J48" s="188"/>
    </row>
  </sheetData>
  <sheetProtection sheet="1" objects="1" scenarios="1"/>
  <mergeCells count="20">
    <mergeCell ref="E41:I41"/>
    <mergeCell ref="C42:I47"/>
    <mergeCell ref="C16:D16"/>
    <mergeCell ref="F25:I25"/>
    <mergeCell ref="C26:D26"/>
    <mergeCell ref="C38:E38"/>
    <mergeCell ref="M38:P39"/>
    <mergeCell ref="C11:C13"/>
    <mergeCell ref="D11:D13"/>
    <mergeCell ref="L14:L15"/>
    <mergeCell ref="F15:I15"/>
    <mergeCell ref="O29:Q30"/>
    <mergeCell ref="O19:Q20"/>
    <mergeCell ref="M14:V15"/>
    <mergeCell ref="C3:I3"/>
    <mergeCell ref="E5:F5"/>
    <mergeCell ref="G5:I5"/>
    <mergeCell ref="D7:I7"/>
    <mergeCell ref="C9:E9"/>
    <mergeCell ref="F9:G9"/>
  </mergeCells>
  <conditionalFormatting sqref="E24">
    <cfRule type="cellIs" dxfId="2" priority="4" operator="greaterThanOrEqual">
      <formula>2</formula>
    </cfRule>
  </conditionalFormatting>
  <conditionalFormatting sqref="E35">
    <cfRule type="cellIs" dxfId="1" priority="3" operator="greaterThanOrEqual">
      <formula>2</formula>
    </cfRule>
  </conditionalFormatting>
  <conditionalFormatting sqref="I38">
    <cfRule type="expression" dxfId="0" priority="1">
      <formula>OR($E$24&gt;=2,$E$35&gt;=2)</formula>
    </cfRule>
  </conditionalFormatting>
  <pageMargins left="0.25" right="0.25" top="0.75" bottom="0.75" header="0.3" footer="0.3"/>
  <pageSetup paperSize="9" scale="55"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Identification</vt:lpstr>
      <vt:lpstr>Suivi du CO</vt:lpstr>
      <vt:lpstr>Oral du CO</vt:lpstr>
      <vt:lpstr>'Oral du CO'!Zone_d_impression</vt:lpstr>
      <vt:lpstr>'Suivi du CO'!Zone_d_impression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yduclos1</dc:creator>
  <cp:lastModifiedBy>Jean-Francois</cp:lastModifiedBy>
  <cp:revision>3</cp:revision>
  <dcterms:created xsi:type="dcterms:W3CDTF">2021-12-13T09:12:06Z</dcterms:created>
  <dcterms:modified xsi:type="dcterms:W3CDTF">2022-05-18T12:47:43Z</dcterms:modified>
</cp:coreProperties>
</file>