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Helene_MOLINARO\Documents\Synchro-Satie\2021-2022\"/>
    </mc:Choice>
  </mc:AlternateContent>
  <xr:revisionPtr revIDLastSave="0" documentId="13_ncr:1_{4A9D3D0C-6FC9-4B8B-A644-AB042B80A5B7}" xr6:coauthVersionLast="36" xr6:coauthVersionMax="46" xr10:uidLastSave="{00000000-0000-0000-0000-000000000000}"/>
  <bookViews>
    <workbookView xWindow="-32340" yWindow="-5160" windowWidth="22965" windowHeight="19980" xr2:uid="{00000000-000D-0000-FFFF-FFFF00000000}"/>
  </bookViews>
  <sheets>
    <sheet name="Calcul Effets" sheetId="1" r:id="rId1"/>
    <sheet name="Graphe" sheetId="2" r:id="rId2"/>
  </sheets>
  <definedNames>
    <definedName name="Etape">'Calcul Effets'!$A$7</definedName>
    <definedName name="_xlnm.Print_Area" localSheetId="0">'Calcul Effets'!$A$5:$J$30</definedName>
  </definedNames>
  <calcPr calcId="191029" concurrentCalc="0"/>
</workbook>
</file>

<file path=xl/calcChain.xml><?xml version="1.0" encoding="utf-8"?>
<calcChain xmlns="http://schemas.openxmlformats.org/spreadsheetml/2006/main">
  <c r="H41" i="1" l="1"/>
  <c r="H43" i="1"/>
  <c r="H45" i="1"/>
  <c r="E61" i="1"/>
  <c r="H42" i="1"/>
  <c r="H46" i="1"/>
  <c r="F61" i="1"/>
  <c r="H47" i="1"/>
  <c r="H39" i="1"/>
  <c r="H40" i="1"/>
  <c r="H44" i="1"/>
  <c r="D52" i="1"/>
  <c r="B47" i="1"/>
  <c r="J47" i="1"/>
  <c r="B45" i="1"/>
  <c r="J45" i="1"/>
  <c r="B39" i="1"/>
  <c r="J39" i="1"/>
  <c r="B40" i="1"/>
  <c r="J40" i="1"/>
  <c r="B41" i="1"/>
  <c r="J41" i="1"/>
  <c r="B42" i="1"/>
  <c r="J42" i="1"/>
  <c r="B43" i="1"/>
  <c r="J43" i="1"/>
  <c r="B44" i="1"/>
  <c r="J44" i="1"/>
  <c r="B46" i="1"/>
  <c r="J46" i="1"/>
  <c r="J48" i="1"/>
  <c r="E58" i="1"/>
  <c r="F58" i="1"/>
  <c r="D58" i="1"/>
  <c r="C58" i="1"/>
  <c r="G18" i="2"/>
  <c r="C18" i="2"/>
  <c r="G4" i="2"/>
  <c r="C4" i="2"/>
  <c r="D61" i="1"/>
  <c r="D71" i="1"/>
  <c r="E71" i="1"/>
  <c r="E60" i="1"/>
  <c r="E70" i="1"/>
  <c r="E59" i="1"/>
  <c r="E69" i="1"/>
  <c r="D60" i="1"/>
  <c r="D70" i="1"/>
  <c r="D59" i="1"/>
  <c r="D69" i="1"/>
  <c r="C61" i="1"/>
  <c r="C71" i="1"/>
  <c r="C60" i="1"/>
  <c r="C70" i="1"/>
  <c r="C59" i="1"/>
  <c r="C69" i="1"/>
  <c r="F59" i="1"/>
  <c r="F60" i="1"/>
  <c r="H48" i="1"/>
  <c r="F71" i="1"/>
  <c r="F69" i="1"/>
  <c r="F70" i="1"/>
  <c r="D68" i="1"/>
  <c r="E68" i="1"/>
  <c r="F68" i="1"/>
  <c r="C68" i="1"/>
  <c r="I48" i="1"/>
</calcChain>
</file>

<file path=xl/sharedStrings.xml><?xml version="1.0" encoding="utf-8"?>
<sst xmlns="http://schemas.openxmlformats.org/spreadsheetml/2006/main" count="70" uniqueCount="59">
  <si>
    <t>Essai n°</t>
  </si>
  <si>
    <t>Facteur</t>
  </si>
  <si>
    <t>A</t>
  </si>
  <si>
    <t>B</t>
  </si>
  <si>
    <t>C</t>
  </si>
  <si>
    <t>niveau 1</t>
  </si>
  <si>
    <t>niveau 2</t>
  </si>
  <si>
    <t>Nom</t>
  </si>
  <si>
    <t>Valeur</t>
  </si>
  <si>
    <t>1ère</t>
  </si>
  <si>
    <t>2ème</t>
  </si>
  <si>
    <t>3ème</t>
  </si>
  <si>
    <t>4ème</t>
  </si>
  <si>
    <t>5ème</t>
  </si>
  <si>
    <t>par essai</t>
  </si>
  <si>
    <t>Réponse moyenne</t>
  </si>
  <si>
    <t>Calcul de la réponse moyenne</t>
  </si>
  <si>
    <t xml:space="preserve"> </t>
  </si>
  <si>
    <t>Réponse moyenne =</t>
  </si>
  <si>
    <t>Calcul de l'effet moyen de chaque facteur par niveau</t>
  </si>
  <si>
    <t>Calcul de la moyenne des réponses par niveau de facteur</t>
  </si>
  <si>
    <t>E moy n1</t>
  </si>
  <si>
    <t>E moy n2</t>
  </si>
  <si>
    <t>Tracé des graphes des effets des facteurs</t>
  </si>
  <si>
    <t>(A)</t>
  </si>
  <si>
    <t>(B)</t>
  </si>
  <si>
    <t>(C)</t>
  </si>
  <si>
    <t>facteur :</t>
  </si>
  <si>
    <t>Réponse pour chaque répétition (éventuelle) des essais</t>
  </si>
  <si>
    <t>1 pour oui</t>
  </si>
  <si>
    <t>0 pour non</t>
  </si>
  <si>
    <t>Sélection :</t>
  </si>
  <si>
    <t>Définition des facteurs et niveau du modèle</t>
  </si>
  <si>
    <t>Facteur n°</t>
  </si>
  <si>
    <t>Compléter et modifier uniquement les cases vertes si nécessaire</t>
  </si>
  <si>
    <t>Saisie des résultats des essais (réponses mesurées)</t>
  </si>
  <si>
    <t>(min max)</t>
  </si>
  <si>
    <t>essais au total</t>
  </si>
  <si>
    <t>D</t>
  </si>
  <si>
    <t>Sélection des essais de la table de Taguchi L9 (L3^4)</t>
  </si>
  <si>
    <t>Plan d'expérience factoriel complet ou fractionnaire - table L9</t>
  </si>
  <si>
    <t>niveau 3</t>
  </si>
  <si>
    <t>(D)</t>
  </si>
  <si>
    <t>E moy n3</t>
  </si>
  <si>
    <t>0</t>
  </si>
  <si>
    <t>45</t>
  </si>
  <si>
    <t>Pas d'impression</t>
  </si>
  <si>
    <t>Densité</t>
  </si>
  <si>
    <t>22,5</t>
  </si>
  <si>
    <t>Angle de remplissage</t>
  </si>
  <si>
    <t>0,13</t>
  </si>
  <si>
    <t>0,18</t>
  </si>
  <si>
    <t>0,25</t>
  </si>
  <si>
    <t>40</t>
  </si>
  <si>
    <t>60</t>
  </si>
  <si>
    <t>80</t>
  </si>
  <si>
    <t>publiée sur Culture Sciences de l'Ingénieur</t>
  </si>
  <si>
    <t>https://eduscol.education.fr/sti/si-ens-paris-saclay</t>
  </si>
  <si>
    <t>Cette annexe complète la ressource " T.P. Fabrication additive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</si>
</sst>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color indexed="22"/>
      <name val="Arial"/>
    </font>
    <font>
      <b/>
      <sz val="10"/>
      <name val="Arial"/>
    </font>
    <font>
      <i/>
      <sz val="11"/>
      <name val="Comic Sans MS"/>
      <family val="4"/>
    </font>
    <font>
      <sz val="10"/>
      <name val="Comic Sans MS"/>
      <family val="4"/>
    </font>
    <font>
      <sz val="12"/>
      <name val="Comic Sans MS"/>
      <family val="4"/>
    </font>
    <font>
      <u/>
      <sz val="16"/>
      <name val="Comic Sans MS"/>
      <family val="4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 applyProtection="1"/>
    <xf numFmtId="0" fontId="7" fillId="2" borderId="0" xfId="0" applyFont="1" applyFill="1" applyProtection="1"/>
    <xf numFmtId="0" fontId="0" fillId="2" borderId="0" xfId="0" applyFill="1" applyAlignment="1" applyProtection="1">
      <alignment horizontal="right"/>
    </xf>
    <xf numFmtId="0" fontId="5" fillId="2" borderId="0" xfId="0" applyFont="1" applyFill="1" applyAlignment="1" applyProtection="1">
      <alignment horizontal="center"/>
    </xf>
    <xf numFmtId="0" fontId="0" fillId="2" borderId="1" xfId="0" applyFill="1" applyBorder="1" applyProtection="1"/>
    <xf numFmtId="0" fontId="4" fillId="2" borderId="0" xfId="0" applyFont="1" applyFill="1" applyProtection="1"/>
    <xf numFmtId="0" fontId="0" fillId="2" borderId="0" xfId="0" applyFill="1" applyBorder="1" applyProtection="1"/>
    <xf numFmtId="0" fontId="6" fillId="2" borderId="0" xfId="0" applyFont="1" applyFill="1" applyProtection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0" fillId="2" borderId="4" xfId="0" applyFill="1" applyBorder="1" applyProtection="1"/>
    <xf numFmtId="49" fontId="0" fillId="2" borderId="0" xfId="0" applyNumberFormat="1" applyFill="1" applyProtection="1"/>
    <xf numFmtId="0" fontId="0" fillId="2" borderId="0" xfId="0" applyNumberForma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</xf>
    <xf numFmtId="49" fontId="3" fillId="2" borderId="6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0" xfId="0" applyFont="1" applyFill="1" applyBorder="1" applyAlignment="1" applyProtection="1"/>
    <xf numFmtId="49" fontId="3" fillId="2" borderId="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ont="1" applyFill="1" applyProtection="1"/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49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0" fillId="5" borderId="0" xfId="0" applyFill="1" applyBorder="1" applyProtection="1"/>
    <xf numFmtId="0" fontId="0" fillId="5" borderId="12" xfId="0" applyFill="1" applyBorder="1" applyProtection="1"/>
    <xf numFmtId="0" fontId="0" fillId="5" borderId="8" xfId="0" applyFill="1" applyBorder="1" applyProtection="1"/>
    <xf numFmtId="0" fontId="0" fillId="5" borderId="13" xfId="0" applyFill="1" applyBorder="1" applyProtection="1"/>
    <xf numFmtId="0" fontId="0" fillId="5" borderId="7" xfId="0" applyFill="1" applyBorder="1" applyProtection="1"/>
    <xf numFmtId="0" fontId="0" fillId="5" borderId="14" xfId="0" applyFill="1" applyBorder="1" applyProtection="1"/>
    <xf numFmtId="0" fontId="0" fillId="5" borderId="11" xfId="0" applyFill="1" applyBorder="1" applyProtection="1"/>
    <xf numFmtId="0" fontId="0" fillId="5" borderId="15" xfId="0" applyFill="1" applyBorder="1" applyProtection="1"/>
    <xf numFmtId="0" fontId="8" fillId="5" borderId="10" xfId="1" applyFill="1" applyBorder="1" applyProtection="1"/>
    <xf numFmtId="0" fontId="0" fillId="2" borderId="0" xfId="0" applyFill="1" applyBorder="1" applyAlignment="1" applyProtection="1">
      <alignment horizontal="center"/>
    </xf>
    <xf numFmtId="10" fontId="0" fillId="2" borderId="0" xfId="0" applyNumberForma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03312314517804"/>
          <c:y val="0.13103492401307898"/>
          <c:w val="0.78688682058229598"/>
          <c:h val="0.66207119501345313"/>
        </c:manualLayout>
      </c:layout>
      <c:lineChart>
        <c:grouping val="standard"/>
        <c:varyColors val="0"/>
        <c:ser>
          <c:idx val="0"/>
          <c:order val="0"/>
          <c:tx>
            <c:strRef>
              <c:f>'Calcul Effets'!$C$26</c:f>
              <c:strCache>
                <c:ptCount val="1"/>
                <c:pt idx="0">
                  <c:v>Pas d'impression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('Calcul Effets'!$E$26,'Calcul Effets'!$G$26,'Calcul Effets'!$I$26)</c:f>
              <c:strCache>
                <c:ptCount val="3"/>
                <c:pt idx="0">
                  <c:v>0,13</c:v>
                </c:pt>
                <c:pt idx="1">
                  <c:v>0,18</c:v>
                </c:pt>
                <c:pt idx="2">
                  <c:v>0,25</c:v>
                </c:pt>
              </c:strCache>
            </c:strRef>
          </c:cat>
          <c:val>
            <c:numRef>
              <c:f>'Calcul Effets'!$C$59:$C$61</c:f>
              <c:numCache>
                <c:formatCode>General</c:formatCode>
                <c:ptCount val="3"/>
                <c:pt idx="0">
                  <c:v>0.10000000000000002</c:v>
                </c:pt>
                <c:pt idx="1">
                  <c:v>0.10000000000000002</c:v>
                </c:pt>
                <c:pt idx="2">
                  <c:v>0.10000000000000002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D-2244-9EA3-8D76D258FAA8}"/>
            </c:ext>
          </c:extLst>
        </c:ser>
        <c:ser>
          <c:idx val="1"/>
          <c:order val="1"/>
          <c:tx>
            <c:v>min max</c:v>
          </c:tx>
          <c:spPr>
            <a:ln w="28575">
              <a:noFill/>
            </a:ln>
          </c:spPr>
          <c:marker>
            <c:symbol val="none"/>
          </c:marker>
          <c:cat>
            <c:strRef>
              <c:f>('Calcul Effets'!$E$26,'Calcul Effets'!$G$26,'Calcul Effets'!$I$26)</c:f>
              <c:strCache>
                <c:ptCount val="3"/>
                <c:pt idx="0">
                  <c:v>0,13</c:v>
                </c:pt>
                <c:pt idx="1">
                  <c:v>0,18</c:v>
                </c:pt>
                <c:pt idx="2">
                  <c:v>0,25</c:v>
                </c:pt>
              </c:strCache>
            </c:strRef>
          </c:cat>
          <c:val>
            <c:numRef>
              <c:f>'Calcul Effets'!$H$48:$I$48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D-2244-9EA3-8D76D258FAA8}"/>
            </c:ext>
          </c:extLst>
        </c:ser>
        <c:ser>
          <c:idx val="2"/>
          <c:order val="2"/>
          <c:tx>
            <c:v>moyenne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('Calcul Effets'!$E$26,'Calcul Effets'!$G$26,'Calcul Effets'!$I$26)</c:f>
              <c:strCache>
                <c:ptCount val="3"/>
                <c:pt idx="0">
                  <c:v>0,13</c:v>
                </c:pt>
                <c:pt idx="1">
                  <c:v>0,18</c:v>
                </c:pt>
                <c:pt idx="2">
                  <c:v>0,25</c:v>
                </c:pt>
              </c:strCache>
            </c:strRef>
          </c:cat>
          <c:val>
            <c:numRef>
              <c:f>('Calcul Effets'!$D$52,'Calcul Effets'!$D$52,'Calcul Effets'!$D$52)</c:f>
              <c:numCache>
                <c:formatCode>General</c:formatCode>
                <c:ptCount val="3"/>
                <c:pt idx="0">
                  <c:v>9.9999999999999992E-2</c:v>
                </c:pt>
                <c:pt idx="1">
                  <c:v>9.9999999999999992E-2</c:v>
                </c:pt>
                <c:pt idx="2">
                  <c:v>9.9999999999999992E-2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D-2244-9EA3-8D76D258F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293888"/>
        <c:axId val="1"/>
      </c:lineChart>
      <c:catAx>
        <c:axId val="7082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8293888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011" r="0.75000000000000011" t="0.984251969" header="0.49212598450000006" footer="0.492125984500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42148760330605"/>
          <c:y val="0.13194466814620703"/>
          <c:w val="0.78512396694214892"/>
          <c:h val="0.659723340731033"/>
        </c:manualLayout>
      </c:layout>
      <c:lineChart>
        <c:grouping val="standard"/>
        <c:varyColors val="0"/>
        <c:ser>
          <c:idx val="0"/>
          <c:order val="0"/>
          <c:tx>
            <c:strRef>
              <c:f>'Calcul Effets'!$C$27</c:f>
              <c:strCache>
                <c:ptCount val="1"/>
                <c:pt idx="0">
                  <c:v>Densité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('Calcul Effets'!$E$27,'Calcul Effets'!$G$27,'Calcul Effets'!$I$27)</c:f>
              <c:strCache>
                <c:ptCount val="3"/>
                <c:pt idx="0">
                  <c:v>40</c:v>
                </c:pt>
                <c:pt idx="1">
                  <c:v>60</c:v>
                </c:pt>
                <c:pt idx="2">
                  <c:v>80</c:v>
                </c:pt>
              </c:strCache>
            </c:strRef>
          </c:cat>
          <c:val>
            <c:numRef>
              <c:f>'Calcul Effets'!$D$59:$D$61</c:f>
              <c:numCache>
                <c:formatCode>General</c:formatCode>
                <c:ptCount val="3"/>
                <c:pt idx="0">
                  <c:v>0.10000000000000002</c:v>
                </c:pt>
                <c:pt idx="1">
                  <c:v>0.10000000000000002</c:v>
                </c:pt>
                <c:pt idx="2">
                  <c:v>0.10000000000000002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5-3042-A577-493110840D77}"/>
            </c:ext>
          </c:extLst>
        </c:ser>
        <c:ser>
          <c:idx val="1"/>
          <c:order val="1"/>
          <c:tx>
            <c:v>minmax</c:v>
          </c:tx>
          <c:spPr>
            <a:ln w="28575">
              <a:noFill/>
            </a:ln>
          </c:spPr>
          <c:marker>
            <c:symbol val="none"/>
          </c:marker>
          <c:cat>
            <c:strRef>
              <c:f>('Calcul Effets'!$E$27,'Calcul Effets'!$G$27,'Calcul Effets'!$I$27)</c:f>
              <c:strCache>
                <c:ptCount val="3"/>
                <c:pt idx="0">
                  <c:v>40</c:v>
                </c:pt>
                <c:pt idx="1">
                  <c:v>60</c:v>
                </c:pt>
                <c:pt idx="2">
                  <c:v>80</c:v>
                </c:pt>
              </c:strCache>
            </c:strRef>
          </c:cat>
          <c:val>
            <c:numRef>
              <c:f>'Calcul Effets'!$H$48:$I$48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3042-A577-493110840D77}"/>
            </c:ext>
          </c:extLst>
        </c:ser>
        <c:ser>
          <c:idx val="2"/>
          <c:order val="2"/>
          <c:tx>
            <c:v>moyenne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('Calcul Effets'!$E$27,'Calcul Effets'!$G$27,'Calcul Effets'!$I$27)</c:f>
              <c:strCache>
                <c:ptCount val="3"/>
                <c:pt idx="0">
                  <c:v>40</c:v>
                </c:pt>
                <c:pt idx="1">
                  <c:v>60</c:v>
                </c:pt>
                <c:pt idx="2">
                  <c:v>80</c:v>
                </c:pt>
              </c:strCache>
            </c:strRef>
          </c:cat>
          <c:val>
            <c:numRef>
              <c:f>('Calcul Effets'!$D$52,'Calcul Effets'!$D$52,'Calcul Effets'!$D$52)</c:f>
              <c:numCache>
                <c:formatCode>General</c:formatCode>
                <c:ptCount val="3"/>
                <c:pt idx="0">
                  <c:v>9.9999999999999992E-2</c:v>
                </c:pt>
                <c:pt idx="1">
                  <c:v>9.9999999999999992E-2</c:v>
                </c:pt>
                <c:pt idx="2">
                  <c:v>9.9999999999999992E-2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5-3042-A577-4931108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51120"/>
        <c:axId val="1"/>
      </c:lineChart>
      <c:catAx>
        <c:axId val="70835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8351120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011" r="0.75000000000000011" t="0.984251969" header="0.49212598450000006" footer="0.4921259845000000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72444935182107"/>
          <c:y val="0.13103492401307898"/>
          <c:w val="0.78600902015116603"/>
          <c:h val="0.73793351944207808"/>
        </c:manualLayout>
      </c:layout>
      <c:lineChart>
        <c:grouping val="standard"/>
        <c:varyColors val="0"/>
        <c:ser>
          <c:idx val="0"/>
          <c:order val="0"/>
          <c:tx>
            <c:strRef>
              <c:f>'Calcul Effets'!$C$28</c:f>
              <c:strCache>
                <c:ptCount val="1"/>
                <c:pt idx="0">
                  <c:v>Angle de remplissage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('Calcul Effets'!$E$28,'Calcul Effets'!$G$28,'Calcul Effets'!$I$28)</c:f>
              <c:strCache>
                <c:ptCount val="3"/>
                <c:pt idx="0">
                  <c:v>0</c:v>
                </c:pt>
                <c:pt idx="1">
                  <c:v>22,5</c:v>
                </c:pt>
                <c:pt idx="2">
                  <c:v>45</c:v>
                </c:pt>
              </c:strCache>
            </c:strRef>
          </c:cat>
          <c:val>
            <c:numRef>
              <c:f>'Calcul Effets'!$E$59:$E$61</c:f>
              <c:numCache>
                <c:formatCode>General</c:formatCode>
                <c:ptCount val="3"/>
                <c:pt idx="0">
                  <c:v>0.10000000000000002</c:v>
                </c:pt>
                <c:pt idx="1">
                  <c:v>0.10000000000000002</c:v>
                </c:pt>
                <c:pt idx="2">
                  <c:v>0.10000000000000002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9-2D46-A5E7-057D89112093}"/>
            </c:ext>
          </c:extLst>
        </c:ser>
        <c:ser>
          <c:idx val="1"/>
          <c:order val="1"/>
          <c:tx>
            <c:v>min max</c:v>
          </c:tx>
          <c:spPr>
            <a:ln w="28575">
              <a:noFill/>
            </a:ln>
          </c:spPr>
          <c:marker>
            <c:symbol val="none"/>
          </c:marker>
          <c:cat>
            <c:strRef>
              <c:f>('Calcul Effets'!$E$28,'Calcul Effets'!$G$28,'Calcul Effets'!$I$28)</c:f>
              <c:strCache>
                <c:ptCount val="3"/>
                <c:pt idx="0">
                  <c:v>0</c:v>
                </c:pt>
                <c:pt idx="1">
                  <c:v>22,5</c:v>
                </c:pt>
                <c:pt idx="2">
                  <c:v>45</c:v>
                </c:pt>
              </c:strCache>
            </c:strRef>
          </c:cat>
          <c:val>
            <c:numRef>
              <c:f>'Calcul Effets'!$H$48:$I$48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9-2D46-A5E7-057D89112093}"/>
            </c:ext>
          </c:extLst>
        </c:ser>
        <c:ser>
          <c:idx val="2"/>
          <c:order val="2"/>
          <c:tx>
            <c:v>moyenne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('Calcul Effets'!$E$28,'Calcul Effets'!$G$28,'Calcul Effets'!$I$28)</c:f>
              <c:strCache>
                <c:ptCount val="3"/>
                <c:pt idx="0">
                  <c:v>0</c:v>
                </c:pt>
                <c:pt idx="1">
                  <c:v>22,5</c:v>
                </c:pt>
                <c:pt idx="2">
                  <c:v>45</c:v>
                </c:pt>
              </c:strCache>
            </c:strRef>
          </c:cat>
          <c:val>
            <c:numRef>
              <c:f>('Calcul Effets'!$D$52,'Calcul Effets'!$D$52,'Calcul Effets'!$D$52)</c:f>
              <c:numCache>
                <c:formatCode>General</c:formatCode>
                <c:ptCount val="3"/>
                <c:pt idx="0">
                  <c:v>9.9999999999999992E-2</c:v>
                </c:pt>
                <c:pt idx="1">
                  <c:v>9.9999999999999992E-2</c:v>
                </c:pt>
                <c:pt idx="2">
                  <c:v>9.9999999999999992E-2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9-2D46-A5E7-057D89112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83824"/>
        <c:axId val="1"/>
      </c:lineChart>
      <c:catAx>
        <c:axId val="70838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8383824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011" r="0.75000000000000011" t="0.984251969" header="0.49212598450000006" footer="0.4921259845000000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72444935182107"/>
          <c:y val="0.13194466814620703"/>
          <c:w val="0.78600902015116603"/>
          <c:h val="0.659723340731033"/>
        </c:manualLayout>
      </c:layout>
      <c:lineChart>
        <c:grouping val="standard"/>
        <c:varyColors val="0"/>
        <c:ser>
          <c:idx val="0"/>
          <c:order val="0"/>
          <c:tx>
            <c:strRef>
              <c:f>'Calcul Effets'!$C$29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('Calcul Effets'!$E$29,'Calcul Effets'!$G$29,'Calcul Effets'!$I$29)</c:f>
              <c:numCache>
                <c:formatCode>@</c:formatCode>
                <c:ptCount val="3"/>
              </c:numCache>
            </c:numRef>
          </c:cat>
          <c:val>
            <c:numRef>
              <c:f>'Calcul Effets'!$F$59:$F$61</c:f>
              <c:numCache>
                <c:formatCode>General</c:formatCode>
                <c:ptCount val="3"/>
                <c:pt idx="0">
                  <c:v>0.10000000000000002</c:v>
                </c:pt>
                <c:pt idx="1">
                  <c:v>0.10000000000000002</c:v>
                </c:pt>
                <c:pt idx="2">
                  <c:v>0.10000000000000002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4-5948-93E9-7AB1A00555E2}"/>
            </c:ext>
          </c:extLst>
        </c:ser>
        <c:ser>
          <c:idx val="1"/>
          <c:order val="1"/>
          <c:tx>
            <c:v>min max</c:v>
          </c:tx>
          <c:spPr>
            <a:ln w="28575">
              <a:noFill/>
            </a:ln>
          </c:spPr>
          <c:marker>
            <c:symbol val="none"/>
          </c:marker>
          <c:cat>
            <c:numRef>
              <c:f>('Calcul Effets'!$E$29,'Calcul Effets'!$G$29,'Calcul Effets'!$I$29)</c:f>
              <c:numCache>
                <c:formatCode>@</c:formatCode>
                <c:ptCount val="3"/>
              </c:numCache>
            </c:numRef>
          </c:cat>
          <c:val>
            <c:numRef>
              <c:f>'Calcul Effets'!$H$48:$I$48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4-5948-93E9-7AB1A00555E2}"/>
            </c:ext>
          </c:extLst>
        </c:ser>
        <c:ser>
          <c:idx val="2"/>
          <c:order val="2"/>
          <c:tx>
            <c:v>moyenne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('Calcul Effets'!$E$29,'Calcul Effets'!$G$29,'Calcul Effets'!$I$29)</c:f>
              <c:numCache>
                <c:formatCode>@</c:formatCode>
                <c:ptCount val="3"/>
              </c:numCache>
            </c:numRef>
          </c:cat>
          <c:val>
            <c:numRef>
              <c:f>('Calcul Effets'!$D$52,'Calcul Effets'!$D$52,'Calcul Effets'!$D$52)</c:f>
              <c:numCache>
                <c:formatCode>General</c:formatCode>
                <c:ptCount val="3"/>
                <c:pt idx="0">
                  <c:v>9.9999999999999992E-2</c:v>
                </c:pt>
                <c:pt idx="1">
                  <c:v>9.9999999999999992E-2</c:v>
                </c:pt>
                <c:pt idx="2">
                  <c:v>9.9999999999999992E-2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4-5948-93E9-7AB1A005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417088"/>
        <c:axId val="1"/>
      </c:lineChart>
      <c:catAx>
        <c:axId val="7084170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08417088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011" r="0.75000000000000011" t="0.984251969" header="0.49212598450000006" footer="0.4921259845000000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469900</xdr:colOff>
      <xdr:row>16</xdr:row>
      <xdr:rowOff>12700</xdr:rowOff>
    </xdr:to>
    <xdr:graphicFrame macro="">
      <xdr:nvGraphicFramePr>
        <xdr:cNvPr id="275836" name="Graphique 1">
          <a:extLst>
            <a:ext uri="{FF2B5EF4-FFF2-40B4-BE49-F238E27FC236}">
              <a16:creationId xmlns:a16="http://schemas.microsoft.com/office/drawing/2014/main" id="{C9251E76-7E7D-9148-B791-9A60E636B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8</xdr:col>
      <xdr:colOff>444500</xdr:colOff>
      <xdr:row>16</xdr:row>
      <xdr:rowOff>0</xdr:rowOff>
    </xdr:to>
    <xdr:graphicFrame macro="">
      <xdr:nvGraphicFramePr>
        <xdr:cNvPr id="275837" name="Graphique 2">
          <a:extLst>
            <a:ext uri="{FF2B5EF4-FFF2-40B4-BE49-F238E27FC236}">
              <a16:creationId xmlns:a16="http://schemas.microsoft.com/office/drawing/2014/main" id="{55455A01-35C6-314B-B41D-DF4C3DCED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4</xdr:col>
      <xdr:colOff>457200</xdr:colOff>
      <xdr:row>30</xdr:row>
      <xdr:rowOff>12700</xdr:rowOff>
    </xdr:to>
    <xdr:graphicFrame macro="">
      <xdr:nvGraphicFramePr>
        <xdr:cNvPr id="275838" name="Graphique 3">
          <a:extLst>
            <a:ext uri="{FF2B5EF4-FFF2-40B4-BE49-F238E27FC236}">
              <a16:creationId xmlns:a16="http://schemas.microsoft.com/office/drawing/2014/main" id="{C03B639B-F210-6F46-B039-E02AB08BB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850900</xdr:colOff>
      <xdr:row>18</xdr:row>
      <xdr:rowOff>12700</xdr:rowOff>
    </xdr:from>
    <xdr:to>
      <xdr:col>8</xdr:col>
      <xdr:colOff>431800</xdr:colOff>
      <xdr:row>30</xdr:row>
      <xdr:rowOff>12700</xdr:rowOff>
    </xdr:to>
    <xdr:graphicFrame macro="">
      <xdr:nvGraphicFramePr>
        <xdr:cNvPr id="275839" name="Graphique 4">
          <a:extLst>
            <a:ext uri="{FF2B5EF4-FFF2-40B4-BE49-F238E27FC236}">
              <a16:creationId xmlns:a16="http://schemas.microsoft.com/office/drawing/2014/main" id="{4BA28FF2-A997-454B-91D8-6672C77D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duscol.education.fr/sti/si-ens-paris-sacla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topLeftCell="F1" zoomScale="125" zoomScaleNormal="125" workbookViewId="0">
      <selection activeCell="K13" sqref="K13"/>
    </sheetView>
  </sheetViews>
  <sheetFormatPr baseColWidth="10" defaultColWidth="11.42578125" defaultRowHeight="12.75" x14ac:dyDescent="0.2"/>
  <cols>
    <col min="1" max="1" width="5.7109375" style="1" customWidth="1"/>
    <col min="2" max="2" width="11.42578125" style="1"/>
    <col min="3" max="3" width="13.140625" style="1" customWidth="1"/>
    <col min="4" max="4" width="13" style="1" customWidth="1"/>
    <col min="5" max="12" width="11.42578125" style="1"/>
    <col min="13" max="13" width="8.42578125" style="1" customWidth="1"/>
    <col min="14" max="16384" width="11.42578125" style="1"/>
  </cols>
  <sheetData>
    <row r="1" spans="1:13" ht="24" x14ac:dyDescent="0.45">
      <c r="C1" s="2" t="s">
        <v>40</v>
      </c>
    </row>
    <row r="3" spans="1:13" ht="15.75" thickBot="1" x14ac:dyDescent="0.35">
      <c r="L3" s="3"/>
      <c r="M3" s="4"/>
    </row>
    <row r="4" spans="1:13" ht="13.5" thickTop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4">
      <c r="A5" s="6" t="s">
        <v>34</v>
      </c>
      <c r="I5" s="46" t="s">
        <v>58</v>
      </c>
      <c r="J5" s="47"/>
      <c r="K5" s="47"/>
      <c r="L5" s="47"/>
      <c r="M5" s="48"/>
    </row>
    <row r="6" spans="1:13" x14ac:dyDescent="0.2">
      <c r="A6" s="7"/>
      <c r="B6" s="7"/>
      <c r="C6" s="7"/>
      <c r="D6" s="7"/>
      <c r="E6" s="7"/>
      <c r="F6" s="7"/>
      <c r="G6" s="7"/>
      <c r="H6" s="7"/>
      <c r="I6" s="49" t="s">
        <v>56</v>
      </c>
      <c r="J6" s="45"/>
      <c r="K6" s="45"/>
      <c r="L6" s="45"/>
      <c r="M6" s="50"/>
    </row>
    <row r="7" spans="1:13" ht="19.5" x14ac:dyDescent="0.4">
      <c r="A7" s="8" t="s">
        <v>39</v>
      </c>
      <c r="I7" s="53" t="s">
        <v>57</v>
      </c>
      <c r="J7" s="51"/>
      <c r="K7" s="51"/>
      <c r="L7" s="51"/>
      <c r="M7" s="52"/>
    </row>
    <row r="9" spans="1:13" x14ac:dyDescent="0.2">
      <c r="B9" s="9" t="s">
        <v>31</v>
      </c>
      <c r="C9" s="61" t="s">
        <v>0</v>
      </c>
      <c r="D9" s="66" t="s">
        <v>1</v>
      </c>
      <c r="E9" s="67"/>
      <c r="F9" s="67"/>
      <c r="G9" s="67"/>
      <c r="H9" s="27"/>
      <c r="I9" s="28"/>
      <c r="J9" s="28"/>
    </row>
    <row r="10" spans="1:13" x14ac:dyDescent="0.2">
      <c r="B10" s="10" t="s">
        <v>29</v>
      </c>
      <c r="C10" s="62"/>
      <c r="D10" s="11">
        <v>1</v>
      </c>
      <c r="E10" s="11">
        <v>2</v>
      </c>
      <c r="F10" s="11">
        <v>3</v>
      </c>
      <c r="G10" s="26">
        <v>4</v>
      </c>
      <c r="H10" s="29"/>
      <c r="I10" s="30"/>
      <c r="J10" s="30"/>
    </row>
    <row r="11" spans="1:13" x14ac:dyDescent="0.2">
      <c r="B11" s="12" t="s">
        <v>30</v>
      </c>
      <c r="C11" s="63"/>
      <c r="D11" s="11" t="s">
        <v>2</v>
      </c>
      <c r="E11" s="11" t="s">
        <v>3</v>
      </c>
      <c r="F11" s="11" t="s">
        <v>4</v>
      </c>
      <c r="G11" s="26" t="s">
        <v>38</v>
      </c>
      <c r="H11" s="29"/>
      <c r="I11" s="30"/>
      <c r="J11" s="30"/>
    </row>
    <row r="12" spans="1:13" x14ac:dyDescent="0.2">
      <c r="B12" s="23">
        <v>1</v>
      </c>
      <c r="C12" s="13">
        <v>1</v>
      </c>
      <c r="D12" s="14">
        <v>1</v>
      </c>
      <c r="E12" s="14">
        <v>1</v>
      </c>
      <c r="F12" s="14">
        <v>1</v>
      </c>
      <c r="G12" s="25">
        <v>1</v>
      </c>
      <c r="H12" s="31"/>
      <c r="I12" s="32"/>
      <c r="J12" s="32"/>
    </row>
    <row r="13" spans="1:13" x14ac:dyDescent="0.2">
      <c r="B13" s="23">
        <v>1</v>
      </c>
      <c r="C13" s="13">
        <v>2</v>
      </c>
      <c r="D13" s="14">
        <v>1</v>
      </c>
      <c r="E13" s="14">
        <v>2</v>
      </c>
      <c r="F13" s="14">
        <v>2</v>
      </c>
      <c r="G13" s="25">
        <v>2</v>
      </c>
      <c r="H13" s="31"/>
      <c r="I13" s="32"/>
      <c r="J13" s="32"/>
    </row>
    <row r="14" spans="1:13" x14ac:dyDescent="0.2">
      <c r="B14" s="23">
        <v>1</v>
      </c>
      <c r="C14" s="13">
        <v>3</v>
      </c>
      <c r="D14" s="14">
        <v>1</v>
      </c>
      <c r="E14" s="14">
        <v>3</v>
      </c>
      <c r="F14" s="14">
        <v>3</v>
      </c>
      <c r="G14" s="25">
        <v>3</v>
      </c>
      <c r="H14" s="31"/>
      <c r="I14" s="32"/>
      <c r="J14" s="32"/>
    </row>
    <row r="15" spans="1:13" x14ac:dyDescent="0.2">
      <c r="B15" s="23">
        <v>1</v>
      </c>
      <c r="C15" s="13">
        <v>4</v>
      </c>
      <c r="D15" s="14">
        <v>2</v>
      </c>
      <c r="E15" s="14">
        <v>1</v>
      </c>
      <c r="F15" s="14">
        <v>2</v>
      </c>
      <c r="G15" s="25">
        <v>3</v>
      </c>
      <c r="H15" s="31"/>
      <c r="I15" s="32"/>
      <c r="J15" s="32"/>
    </row>
    <row r="16" spans="1:13" x14ac:dyDescent="0.2">
      <c r="B16" s="23">
        <v>1</v>
      </c>
      <c r="C16" s="13">
        <v>5</v>
      </c>
      <c r="D16" s="14">
        <v>2</v>
      </c>
      <c r="E16" s="14">
        <v>2</v>
      </c>
      <c r="F16" s="14">
        <v>3</v>
      </c>
      <c r="G16" s="25">
        <v>1</v>
      </c>
      <c r="H16" s="31"/>
      <c r="I16" s="32"/>
      <c r="J16" s="32"/>
    </row>
    <row r="17" spans="1:10" x14ac:dyDescent="0.2">
      <c r="B17" s="23">
        <v>1</v>
      </c>
      <c r="C17" s="13">
        <v>6</v>
      </c>
      <c r="D17" s="14">
        <v>2</v>
      </c>
      <c r="E17" s="14">
        <v>3</v>
      </c>
      <c r="F17" s="14">
        <v>1</v>
      </c>
      <c r="G17" s="25">
        <v>2</v>
      </c>
      <c r="H17" s="31"/>
      <c r="I17" s="32"/>
      <c r="J17" s="32"/>
    </row>
    <row r="18" spans="1:10" x14ac:dyDescent="0.2">
      <c r="B18" s="23">
        <v>1</v>
      </c>
      <c r="C18" s="13">
        <v>7</v>
      </c>
      <c r="D18" s="14">
        <v>3</v>
      </c>
      <c r="E18" s="14">
        <v>1</v>
      </c>
      <c r="F18" s="14">
        <v>3</v>
      </c>
      <c r="G18" s="25">
        <v>2</v>
      </c>
      <c r="H18" s="31"/>
      <c r="I18" s="32"/>
      <c r="J18" s="32"/>
    </row>
    <row r="19" spans="1:10" x14ac:dyDescent="0.2">
      <c r="B19" s="23">
        <v>1</v>
      </c>
      <c r="C19" s="13">
        <v>8</v>
      </c>
      <c r="D19" s="14">
        <v>3</v>
      </c>
      <c r="E19" s="14">
        <v>2</v>
      </c>
      <c r="F19" s="14">
        <v>1</v>
      </c>
      <c r="G19" s="25">
        <v>3</v>
      </c>
      <c r="H19" s="31"/>
      <c r="I19" s="32"/>
      <c r="J19" s="32"/>
    </row>
    <row r="20" spans="1:10" x14ac:dyDescent="0.2">
      <c r="B20" s="23">
        <v>1</v>
      </c>
      <c r="C20" s="17">
        <v>9</v>
      </c>
      <c r="D20" s="14">
        <v>3</v>
      </c>
      <c r="E20" s="14">
        <v>3</v>
      </c>
      <c r="F20" s="14">
        <v>2</v>
      </c>
      <c r="G20" s="25">
        <v>1</v>
      </c>
      <c r="H20" s="31"/>
      <c r="I20" s="32"/>
      <c r="J20" s="32"/>
    </row>
    <row r="22" spans="1:10" ht="19.5" x14ac:dyDescent="0.4">
      <c r="A22" s="8" t="s">
        <v>32</v>
      </c>
    </row>
    <row r="24" spans="1:10" x14ac:dyDescent="0.2">
      <c r="B24" s="64" t="s">
        <v>33</v>
      </c>
      <c r="C24" s="64" t="s">
        <v>7</v>
      </c>
      <c r="D24" s="64"/>
      <c r="E24" s="68" t="s">
        <v>8</v>
      </c>
      <c r="F24" s="69"/>
      <c r="G24" s="69"/>
      <c r="H24" s="69"/>
      <c r="I24" s="69"/>
      <c r="J24" s="69"/>
    </row>
    <row r="25" spans="1:10" x14ac:dyDescent="0.2">
      <c r="B25" s="64"/>
      <c r="C25" s="64"/>
      <c r="D25" s="64"/>
      <c r="E25" s="65" t="s">
        <v>5</v>
      </c>
      <c r="F25" s="65"/>
      <c r="G25" s="65" t="s">
        <v>6</v>
      </c>
      <c r="H25" s="65"/>
      <c r="I25" s="65" t="s">
        <v>41</v>
      </c>
      <c r="J25" s="65"/>
    </row>
    <row r="26" spans="1:10" x14ac:dyDescent="0.2">
      <c r="B26" s="16">
        <v>1</v>
      </c>
      <c r="C26" s="58" t="s">
        <v>46</v>
      </c>
      <c r="D26" s="58"/>
      <c r="E26" s="58" t="s">
        <v>50</v>
      </c>
      <c r="F26" s="58"/>
      <c r="G26" s="58" t="s">
        <v>51</v>
      </c>
      <c r="H26" s="58"/>
      <c r="I26" s="58" t="s">
        <v>52</v>
      </c>
      <c r="J26" s="58"/>
    </row>
    <row r="27" spans="1:10" x14ac:dyDescent="0.2">
      <c r="B27" s="16">
        <v>2</v>
      </c>
      <c r="C27" s="58" t="s">
        <v>47</v>
      </c>
      <c r="D27" s="58"/>
      <c r="E27" s="58" t="s">
        <v>53</v>
      </c>
      <c r="F27" s="58"/>
      <c r="G27" s="58" t="s">
        <v>54</v>
      </c>
      <c r="H27" s="58"/>
      <c r="I27" s="58" t="s">
        <v>55</v>
      </c>
      <c r="J27" s="58"/>
    </row>
    <row r="28" spans="1:10" x14ac:dyDescent="0.2">
      <c r="B28" s="16">
        <v>3</v>
      </c>
      <c r="C28" s="58" t="s">
        <v>49</v>
      </c>
      <c r="D28" s="58"/>
      <c r="E28" s="58" t="s">
        <v>44</v>
      </c>
      <c r="F28" s="58"/>
      <c r="G28" s="58" t="s">
        <v>48</v>
      </c>
      <c r="H28" s="58"/>
      <c r="I28" s="58" t="s">
        <v>45</v>
      </c>
      <c r="J28" s="58"/>
    </row>
    <row r="29" spans="1:10" x14ac:dyDescent="0.2">
      <c r="B29" s="16">
        <v>4</v>
      </c>
      <c r="C29" s="58"/>
      <c r="D29" s="58"/>
      <c r="E29" s="58"/>
      <c r="F29" s="58"/>
      <c r="G29" s="58"/>
      <c r="H29" s="58"/>
      <c r="I29" s="58"/>
      <c r="J29" s="58"/>
    </row>
    <row r="30" spans="1:10" x14ac:dyDescent="0.2">
      <c r="B30" s="33"/>
      <c r="C30" s="60"/>
      <c r="D30" s="60"/>
      <c r="E30" s="60"/>
      <c r="F30" s="60"/>
      <c r="G30" s="60"/>
      <c r="H30" s="60"/>
    </row>
    <row r="31" spans="1:10" x14ac:dyDescent="0.2">
      <c r="B31" s="34"/>
      <c r="C31" s="59"/>
      <c r="D31" s="59"/>
      <c r="E31" s="59"/>
      <c r="F31" s="59"/>
      <c r="G31" s="59"/>
      <c r="H31" s="59"/>
    </row>
    <row r="32" spans="1:10" x14ac:dyDescent="0.2">
      <c r="B32" s="34"/>
      <c r="C32" s="59"/>
      <c r="D32" s="59"/>
      <c r="E32" s="59"/>
      <c r="F32" s="59"/>
      <c r="G32" s="59"/>
      <c r="H32" s="59"/>
    </row>
    <row r="35" spans="1:11" ht="19.5" x14ac:dyDescent="0.4">
      <c r="A35" s="8" t="s">
        <v>35</v>
      </c>
    </row>
    <row r="37" spans="1:11" x14ac:dyDescent="0.2">
      <c r="B37" s="70" t="s">
        <v>0</v>
      </c>
      <c r="C37" s="70" t="s">
        <v>28</v>
      </c>
      <c r="D37" s="70"/>
      <c r="E37" s="70"/>
      <c r="F37" s="70"/>
      <c r="G37" s="70"/>
      <c r="H37" s="61" t="s">
        <v>15</v>
      </c>
      <c r="I37" s="61"/>
    </row>
    <row r="38" spans="1:11" x14ac:dyDescent="0.2">
      <c r="B38" s="70"/>
      <c r="C38" s="13" t="s">
        <v>9</v>
      </c>
      <c r="D38" s="13" t="s">
        <v>10</v>
      </c>
      <c r="E38" s="13" t="s">
        <v>11</v>
      </c>
      <c r="F38" s="13" t="s">
        <v>12</v>
      </c>
      <c r="G38" s="13" t="s">
        <v>13</v>
      </c>
      <c r="H38" s="63" t="s">
        <v>14</v>
      </c>
      <c r="I38" s="63"/>
    </row>
    <row r="39" spans="1:11" x14ac:dyDescent="0.2">
      <c r="B39" s="17">
        <f t="shared" ref="B39:B47" si="0">IF(EXACT(B12,0),"-",C12)</f>
        <v>1</v>
      </c>
      <c r="C39" s="24">
        <v>0.1</v>
      </c>
      <c r="D39" s="24"/>
      <c r="E39" s="24"/>
      <c r="F39" s="24"/>
      <c r="G39" s="24"/>
      <c r="H39" s="57">
        <f t="shared" ref="H39:H47" si="1">IF(B12,AVERAGE(C39:G39),"-")</f>
        <v>0.1</v>
      </c>
      <c r="I39" s="57"/>
      <c r="J39" s="18">
        <f t="shared" ref="J39:J47" si="2">IF(EXACT("-",B39),0,SUM(ISNUMBER(C39),ISNUMBER(D39),ISNUMBER(E39),ISNUMBER(F39),ISNUMBER(G39)))</f>
        <v>1</v>
      </c>
    </row>
    <row r="40" spans="1:11" x14ac:dyDescent="0.2">
      <c r="B40" s="17">
        <f t="shared" si="0"/>
        <v>2</v>
      </c>
      <c r="C40" s="24">
        <v>0.1</v>
      </c>
      <c r="D40" s="24"/>
      <c r="E40" s="24"/>
      <c r="F40" s="24"/>
      <c r="G40" s="24"/>
      <c r="H40" s="57">
        <f t="shared" si="1"/>
        <v>0.1</v>
      </c>
      <c r="I40" s="57"/>
      <c r="J40" s="18">
        <f t="shared" si="2"/>
        <v>1</v>
      </c>
    </row>
    <row r="41" spans="1:11" x14ac:dyDescent="0.2">
      <c r="B41" s="17">
        <f t="shared" si="0"/>
        <v>3</v>
      </c>
      <c r="C41" s="24">
        <v>0.1</v>
      </c>
      <c r="D41" s="24"/>
      <c r="E41" s="24"/>
      <c r="F41" s="24"/>
      <c r="G41" s="24"/>
      <c r="H41" s="57">
        <f t="shared" si="1"/>
        <v>0.1</v>
      </c>
      <c r="I41" s="57"/>
      <c r="J41" s="18">
        <f t="shared" si="2"/>
        <v>1</v>
      </c>
    </row>
    <row r="42" spans="1:11" x14ac:dyDescent="0.2">
      <c r="B42" s="17">
        <f t="shared" si="0"/>
        <v>4</v>
      </c>
      <c r="C42" s="24">
        <v>0.1</v>
      </c>
      <c r="D42" s="24"/>
      <c r="E42" s="24"/>
      <c r="F42" s="24"/>
      <c r="G42" s="24"/>
      <c r="H42" s="57">
        <f t="shared" si="1"/>
        <v>0.1</v>
      </c>
      <c r="I42" s="57"/>
      <c r="J42" s="18">
        <f t="shared" si="2"/>
        <v>1</v>
      </c>
    </row>
    <row r="43" spans="1:11" x14ac:dyDescent="0.2">
      <c r="B43" s="17">
        <f t="shared" si="0"/>
        <v>5</v>
      </c>
      <c r="C43" s="24">
        <v>0.1</v>
      </c>
      <c r="D43" s="24"/>
      <c r="E43" s="24"/>
      <c r="F43" s="24"/>
      <c r="G43" s="24"/>
      <c r="H43" s="57">
        <f t="shared" si="1"/>
        <v>0.1</v>
      </c>
      <c r="I43" s="57"/>
      <c r="J43" s="18">
        <f t="shared" si="2"/>
        <v>1</v>
      </c>
    </row>
    <row r="44" spans="1:11" x14ac:dyDescent="0.2">
      <c r="B44" s="17">
        <f t="shared" si="0"/>
        <v>6</v>
      </c>
      <c r="C44" s="24">
        <v>0.1</v>
      </c>
      <c r="D44" s="24"/>
      <c r="E44" s="24"/>
      <c r="F44" s="24"/>
      <c r="G44" s="24"/>
      <c r="H44" s="57">
        <f t="shared" si="1"/>
        <v>0.1</v>
      </c>
      <c r="I44" s="57"/>
      <c r="J44" s="18">
        <f t="shared" si="2"/>
        <v>1</v>
      </c>
    </row>
    <row r="45" spans="1:11" x14ac:dyDescent="0.2">
      <c r="B45" s="17">
        <f t="shared" si="0"/>
        <v>7</v>
      </c>
      <c r="C45" s="24">
        <v>0.1</v>
      </c>
      <c r="D45" s="24"/>
      <c r="E45" s="24"/>
      <c r="F45" s="24"/>
      <c r="G45" s="24"/>
      <c r="H45" s="57">
        <f t="shared" si="1"/>
        <v>0.1</v>
      </c>
      <c r="I45" s="57"/>
      <c r="J45" s="18">
        <f t="shared" si="2"/>
        <v>1</v>
      </c>
    </row>
    <row r="46" spans="1:11" x14ac:dyDescent="0.2">
      <c r="B46" s="17">
        <f t="shared" si="0"/>
        <v>8</v>
      </c>
      <c r="C46" s="24">
        <v>0.1</v>
      </c>
      <c r="D46" s="24"/>
      <c r="E46" s="24"/>
      <c r="F46" s="24"/>
      <c r="G46" s="24"/>
      <c r="H46" s="57">
        <f t="shared" si="1"/>
        <v>0.1</v>
      </c>
      <c r="I46" s="57"/>
      <c r="J46" s="18">
        <f t="shared" si="2"/>
        <v>1</v>
      </c>
    </row>
    <row r="47" spans="1:11" x14ac:dyDescent="0.2">
      <c r="B47" s="17">
        <f t="shared" si="0"/>
        <v>9</v>
      </c>
      <c r="C47" s="24">
        <v>0.1</v>
      </c>
      <c r="D47" s="24"/>
      <c r="E47" s="24"/>
      <c r="F47" s="24"/>
      <c r="G47" s="24"/>
      <c r="H47" s="57">
        <f t="shared" si="1"/>
        <v>0.1</v>
      </c>
      <c r="I47" s="57"/>
      <c r="J47" s="18">
        <f t="shared" si="2"/>
        <v>1</v>
      </c>
    </row>
    <row r="48" spans="1:11" ht="13.5" thickBot="1" x14ac:dyDescent="0.25">
      <c r="C48" s="18"/>
      <c r="D48" s="18"/>
      <c r="E48" s="18"/>
      <c r="F48" s="18"/>
      <c r="G48" s="18" t="s">
        <v>36</v>
      </c>
      <c r="H48" s="18">
        <f>MIN(H39:I47)</f>
        <v>0.1</v>
      </c>
      <c r="I48" s="18">
        <f>MAX(H39:I47)</f>
        <v>0.1</v>
      </c>
      <c r="J48" s="18">
        <f>SUM(J39:J47)</f>
        <v>9</v>
      </c>
      <c r="K48" s="18" t="s">
        <v>37</v>
      </c>
    </row>
    <row r="49" spans="1:13" ht="13.5" thickTop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9.5" x14ac:dyDescent="0.4">
      <c r="A50" s="8" t="s">
        <v>16</v>
      </c>
    </row>
    <row r="52" spans="1:13" x14ac:dyDescent="0.2">
      <c r="A52" s="1" t="s">
        <v>17</v>
      </c>
      <c r="B52" s="75" t="s">
        <v>18</v>
      </c>
      <c r="C52" s="75"/>
      <c r="D52" s="19">
        <f>AVERAGE(H39:I47)</f>
        <v>9.9999999999999992E-2</v>
      </c>
    </row>
    <row r="55" spans="1:13" ht="19.5" x14ac:dyDescent="0.4">
      <c r="A55" s="8" t="s">
        <v>20</v>
      </c>
    </row>
    <row r="57" spans="1:13" x14ac:dyDescent="0.2">
      <c r="B57" s="73" t="s">
        <v>1</v>
      </c>
      <c r="C57" s="74"/>
      <c r="D57" s="74"/>
      <c r="E57" s="74"/>
      <c r="F57" s="74"/>
    </row>
    <row r="58" spans="1:13" x14ac:dyDescent="0.2">
      <c r="B58" s="15" t="s">
        <v>7</v>
      </c>
      <c r="C58" s="17" t="str">
        <f>IF(ISTEXT(C26),C26,"-")</f>
        <v>Pas d'impression</v>
      </c>
      <c r="D58" s="17" t="str">
        <f>IF(ISTEXT(C27),C27,"-")</f>
        <v>Densité</v>
      </c>
      <c r="E58" s="17" t="str">
        <f>IF(ISTEXT(C28),C28,"-")</f>
        <v>Angle de remplissage</v>
      </c>
      <c r="F58" s="17" t="str">
        <f>IF(ISTEXT(C29),C29,"-")</f>
        <v>-</v>
      </c>
      <c r="I58" s="20"/>
    </row>
    <row r="59" spans="1:13" x14ac:dyDescent="0.2">
      <c r="B59" s="15" t="s">
        <v>5</v>
      </c>
      <c r="C59" s="14">
        <f>IF(ISERROR(AVERAGE(H39,H40,H41)),"-",AVERAGE(H39,H40,H41))</f>
        <v>0.10000000000000002</v>
      </c>
      <c r="D59" s="14">
        <f>IF(ISERROR(AVERAGE(H39,H42,H45)),"-",AVERAGE(H39,H42,H45))</f>
        <v>0.10000000000000002</v>
      </c>
      <c r="E59" s="14">
        <f>IF(ISERROR(AVERAGE(H39,H44,H46)),"-",AVERAGE(H39,H44,H46))</f>
        <v>0.10000000000000002</v>
      </c>
      <c r="F59" s="14">
        <f>IF(ISERROR(AVERAGE(H39,H43,H47)),"-",AVERAGE(H39,H43,H47))</f>
        <v>0.10000000000000002</v>
      </c>
    </row>
    <row r="60" spans="1:13" x14ac:dyDescent="0.2">
      <c r="B60" s="15" t="s">
        <v>6</v>
      </c>
      <c r="C60" s="14">
        <f>IF(ISERROR(AVERAGE(H42,H43,H44)),"-",AVERAGE(H43,H44,H42))</f>
        <v>0.10000000000000002</v>
      </c>
      <c r="D60" s="14">
        <f>IF(ISERROR(AVERAGE(H40,H43,H46)),"-",AVERAGE(H40,H43,H46))</f>
        <v>0.10000000000000002</v>
      </c>
      <c r="E60" s="14">
        <f>IF(ISERROR(AVERAGE(H40,H42,H47)),"-",AVERAGE(H40,H42,H47))</f>
        <v>0.10000000000000002</v>
      </c>
      <c r="F60" s="14">
        <f>IF(ISERROR(AVERAGE(H40,H44,H45)),"-",AVERAGE(H40,H44,H45))</f>
        <v>0.10000000000000002</v>
      </c>
    </row>
    <row r="61" spans="1:13" x14ac:dyDescent="0.2">
      <c r="B61" s="15" t="s">
        <v>41</v>
      </c>
      <c r="C61" s="14">
        <f>IF(ISERROR(AVERAGE(H45,H46,H47)),"-",AVERAGE(H45,H46,H47))</f>
        <v>0.10000000000000002</v>
      </c>
      <c r="D61" s="14">
        <f>IF(ISERROR(AVERAGE(H41,H44,H47)),"-",AVERAGE(H41,H44,H47))</f>
        <v>0.10000000000000002</v>
      </c>
      <c r="E61" s="14">
        <f>IF(ISERROR(AVERAGE(H41,H43,H45)),"-",AVERAGE(H41,H43,H45))</f>
        <v>0.10000000000000002</v>
      </c>
      <c r="F61" s="14">
        <f>IF(ISERROR(AVERAGE(H41,H42,H45)),"-",AVERAGE(H41,H42,H46))</f>
        <v>0.10000000000000002</v>
      </c>
    </row>
    <row r="65" spans="1:16" ht="19.5" x14ac:dyDescent="0.4">
      <c r="A65" s="8" t="s">
        <v>19</v>
      </c>
    </row>
    <row r="67" spans="1:16" x14ac:dyDescent="0.2">
      <c r="B67" s="73" t="s">
        <v>1</v>
      </c>
      <c r="C67" s="74"/>
      <c r="D67" s="74"/>
      <c r="E67" s="74"/>
      <c r="F67" s="74"/>
    </row>
    <row r="68" spans="1:16" x14ac:dyDescent="0.2">
      <c r="B68" s="15" t="s">
        <v>7</v>
      </c>
      <c r="C68" s="17" t="str">
        <f>C58</f>
        <v>Pas d'impression</v>
      </c>
      <c r="D68" s="17" t="str">
        <f>D58</f>
        <v>Densité</v>
      </c>
      <c r="E68" s="17" t="str">
        <f>E58</f>
        <v>Angle de remplissage</v>
      </c>
      <c r="F68" s="17" t="str">
        <f>F58</f>
        <v>-</v>
      </c>
    </row>
    <row r="69" spans="1:16" x14ac:dyDescent="0.2">
      <c r="B69" s="15" t="s">
        <v>21</v>
      </c>
      <c r="C69" s="14">
        <f t="shared" ref="C69:F71" si="3">IF(ISNUMBER(C59),C59-$D$52,"-")</f>
        <v>2.7755575615628914E-17</v>
      </c>
      <c r="D69" s="14">
        <f t="shared" si="3"/>
        <v>2.7755575615628914E-17</v>
      </c>
      <c r="E69" s="14">
        <f t="shared" si="3"/>
        <v>2.7755575615628914E-17</v>
      </c>
      <c r="F69" s="14">
        <f t="shared" si="3"/>
        <v>2.7755575615628914E-17</v>
      </c>
    </row>
    <row r="70" spans="1:16" x14ac:dyDescent="0.2">
      <c r="B70" s="15" t="s">
        <v>22</v>
      </c>
      <c r="C70" s="14">
        <f t="shared" si="3"/>
        <v>2.7755575615628914E-17</v>
      </c>
      <c r="D70" s="14">
        <f t="shared" si="3"/>
        <v>2.7755575615628914E-17</v>
      </c>
      <c r="E70" s="14">
        <f t="shared" si="3"/>
        <v>2.7755575615628914E-17</v>
      </c>
      <c r="F70" s="14">
        <f t="shared" si="3"/>
        <v>2.7755575615628914E-17</v>
      </c>
    </row>
    <row r="71" spans="1:16" x14ac:dyDescent="0.2">
      <c r="B71" s="15" t="s">
        <v>43</v>
      </c>
      <c r="C71" s="14">
        <f t="shared" si="3"/>
        <v>2.7755575615628914E-17</v>
      </c>
      <c r="D71" s="14">
        <f t="shared" si="3"/>
        <v>2.7755575615628914E-17</v>
      </c>
      <c r="E71" s="14">
        <f t="shared" si="3"/>
        <v>2.7755575615628914E-17</v>
      </c>
      <c r="F71" s="14">
        <f t="shared" si="3"/>
        <v>2.7755575615628914E-17</v>
      </c>
    </row>
    <row r="73" spans="1:16" ht="19.5" x14ac:dyDescent="0.4">
      <c r="A73" s="3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x14ac:dyDescent="0.2">
      <c r="A75" s="7"/>
      <c r="B75" s="35"/>
      <c r="C75" s="72"/>
      <c r="D75" s="72"/>
      <c r="E75" s="72"/>
      <c r="F75" s="7"/>
      <c r="G75" s="35"/>
      <c r="H75" s="72"/>
      <c r="I75" s="72"/>
      <c r="J75" s="72"/>
      <c r="K75" s="7"/>
      <c r="L75" s="35"/>
      <c r="M75" s="72"/>
      <c r="N75" s="72"/>
      <c r="O75" s="72"/>
      <c r="P75" s="7"/>
    </row>
    <row r="76" spans="1:16" x14ac:dyDescent="0.2">
      <c r="A76" s="7"/>
      <c r="B76" s="72"/>
      <c r="C76" s="35"/>
      <c r="D76" s="35"/>
      <c r="E76" s="35"/>
      <c r="F76" s="7"/>
      <c r="G76" s="72"/>
      <c r="H76" s="35"/>
      <c r="I76" s="35"/>
      <c r="J76" s="35"/>
      <c r="K76" s="7"/>
      <c r="L76" s="72"/>
      <c r="M76" s="35"/>
      <c r="N76" s="35"/>
      <c r="O76" s="35"/>
      <c r="P76" s="7"/>
    </row>
    <row r="77" spans="1:16" x14ac:dyDescent="0.2">
      <c r="A77" s="7"/>
      <c r="B77" s="72"/>
      <c r="C77" s="35"/>
      <c r="D77" s="35"/>
      <c r="E77" s="35"/>
      <c r="F77" s="7"/>
      <c r="G77" s="72"/>
      <c r="H77" s="35"/>
      <c r="I77" s="35"/>
      <c r="J77" s="35"/>
      <c r="K77" s="7"/>
      <c r="L77" s="72"/>
      <c r="M77" s="35"/>
      <c r="N77" s="35"/>
      <c r="O77" s="35"/>
      <c r="P77" s="7"/>
    </row>
    <row r="78" spans="1:16" x14ac:dyDescent="0.2">
      <c r="A78" s="7"/>
      <c r="B78" s="72"/>
      <c r="C78" s="35"/>
      <c r="D78" s="35"/>
      <c r="E78" s="35"/>
      <c r="F78" s="7"/>
      <c r="G78" s="72"/>
      <c r="H78" s="35"/>
      <c r="I78" s="35"/>
      <c r="J78" s="35"/>
      <c r="K78" s="35"/>
      <c r="L78" s="72"/>
      <c r="M78" s="35"/>
      <c r="N78" s="35"/>
      <c r="O78" s="35"/>
      <c r="P78" s="7"/>
    </row>
    <row r="79" spans="1:16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x14ac:dyDescent="0.2">
      <c r="A80" s="7"/>
      <c r="B80" s="42"/>
      <c r="C80" s="43"/>
      <c r="D80" s="44"/>
      <c r="E80" s="44"/>
      <c r="F80" s="7"/>
      <c r="G80" s="42"/>
      <c r="H80" s="43"/>
      <c r="I80" s="44"/>
      <c r="J80" s="44"/>
      <c r="K80" s="7"/>
      <c r="L80" s="42"/>
      <c r="M80" s="43"/>
      <c r="N80" s="44"/>
      <c r="O80" s="44"/>
      <c r="P80" s="7"/>
    </row>
    <row r="81" spans="1:16" x14ac:dyDescent="0.2">
      <c r="A81" s="7"/>
      <c r="B81" s="35"/>
      <c r="C81" s="35"/>
      <c r="D81" s="35"/>
      <c r="E81" s="35"/>
      <c r="F81" s="7"/>
      <c r="G81" s="35"/>
      <c r="H81" s="35"/>
      <c r="I81" s="35"/>
      <c r="J81" s="35"/>
      <c r="K81" s="7"/>
      <c r="L81" s="35"/>
      <c r="M81" s="35"/>
      <c r="N81" s="35"/>
      <c r="O81" s="35"/>
      <c r="P81" s="7"/>
    </row>
    <row r="82" spans="1:16" x14ac:dyDescent="0.2">
      <c r="A82" s="7"/>
      <c r="B82" s="35"/>
      <c r="C82" s="35"/>
      <c r="D82" s="35"/>
      <c r="E82" s="35"/>
      <c r="F82" s="7"/>
      <c r="G82" s="35"/>
      <c r="H82" s="35"/>
      <c r="I82" s="35"/>
      <c r="J82" s="35"/>
      <c r="K82" s="7"/>
      <c r="L82" s="35"/>
      <c r="M82" s="35"/>
      <c r="N82" s="35"/>
      <c r="O82" s="35"/>
      <c r="P82" s="7"/>
    </row>
    <row r="83" spans="1:16" x14ac:dyDescent="0.2">
      <c r="A83" s="7"/>
      <c r="B83" s="35"/>
      <c r="C83" s="35"/>
      <c r="D83" s="35"/>
      <c r="E83" s="35"/>
      <c r="F83" s="7"/>
      <c r="G83" s="35"/>
      <c r="H83" s="35"/>
      <c r="I83" s="35"/>
      <c r="J83" s="35"/>
      <c r="K83" s="7"/>
      <c r="L83" s="35"/>
      <c r="M83" s="35"/>
      <c r="N83" s="35"/>
      <c r="O83" s="35"/>
      <c r="P83" s="7"/>
    </row>
    <row r="84" spans="1:16" x14ac:dyDescent="0.2">
      <c r="A84" s="7"/>
      <c r="B84" s="35"/>
      <c r="C84" s="35"/>
      <c r="D84" s="35"/>
      <c r="E84" s="35"/>
      <c r="F84" s="7"/>
      <c r="G84" s="35"/>
      <c r="H84" s="35"/>
      <c r="I84" s="35"/>
      <c r="J84" s="35"/>
      <c r="K84" s="7"/>
      <c r="L84" s="35"/>
      <c r="M84" s="35"/>
      <c r="N84" s="35"/>
      <c r="O84" s="35"/>
      <c r="P84" s="7"/>
    </row>
    <row r="85" spans="1:16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6" ht="19.5" x14ac:dyDescent="0.4">
      <c r="A87" s="3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6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6" x14ac:dyDescent="0.2">
      <c r="A89" s="7"/>
      <c r="B89" s="56"/>
      <c r="C89" s="56"/>
      <c r="D89" s="56"/>
      <c r="E89" s="56"/>
      <c r="F89" s="38"/>
      <c r="G89" s="56"/>
      <c r="H89" s="56"/>
      <c r="I89" s="38"/>
      <c r="J89" s="56"/>
      <c r="K89" s="56"/>
      <c r="L89" s="56"/>
      <c r="M89" s="56"/>
    </row>
    <row r="90" spans="1:16" x14ac:dyDescent="0.2">
      <c r="A90" s="7"/>
      <c r="B90" s="56"/>
      <c r="C90" s="56"/>
      <c r="D90" s="56"/>
      <c r="E90" s="56"/>
      <c r="F90" s="38"/>
      <c r="G90" s="56"/>
      <c r="H90" s="56"/>
      <c r="I90" s="38"/>
      <c r="J90" s="56"/>
      <c r="K90" s="56"/>
      <c r="L90" s="56"/>
      <c r="M90" s="56"/>
    </row>
    <row r="91" spans="1:16" x14ac:dyDescent="0.2">
      <c r="A91" s="7"/>
      <c r="B91" s="39"/>
      <c r="C91" s="40"/>
      <c r="D91" s="54"/>
      <c r="E91" s="54"/>
      <c r="F91" s="32"/>
      <c r="G91" s="32"/>
      <c r="H91" s="32"/>
      <c r="I91" s="32"/>
      <c r="J91" s="54"/>
      <c r="K91" s="54"/>
      <c r="L91" s="55"/>
      <c r="M91" s="55"/>
    </row>
    <row r="92" spans="1:16" x14ac:dyDescent="0.2">
      <c r="A92" s="7"/>
      <c r="B92" s="39"/>
      <c r="C92" s="40"/>
      <c r="D92" s="54"/>
      <c r="E92" s="54"/>
      <c r="F92" s="32"/>
      <c r="G92" s="32"/>
      <c r="H92" s="32"/>
      <c r="I92" s="32"/>
      <c r="J92" s="54"/>
      <c r="K92" s="54"/>
      <c r="L92" s="55"/>
      <c r="M92" s="55"/>
    </row>
    <row r="93" spans="1:16" x14ac:dyDescent="0.2">
      <c r="A93" s="7"/>
      <c r="B93" s="39"/>
      <c r="C93" s="40"/>
      <c r="D93" s="54"/>
      <c r="E93" s="54"/>
      <c r="F93" s="32"/>
      <c r="G93" s="32"/>
      <c r="H93" s="32"/>
      <c r="I93" s="32"/>
      <c r="J93" s="54"/>
      <c r="K93" s="54"/>
      <c r="L93" s="55"/>
      <c r="M93" s="55"/>
    </row>
    <row r="94" spans="1:16" x14ac:dyDescent="0.2">
      <c r="A94" s="7"/>
      <c r="B94" s="39"/>
      <c r="C94" s="40"/>
      <c r="D94" s="54"/>
      <c r="E94" s="54"/>
      <c r="F94" s="32"/>
      <c r="G94" s="32"/>
      <c r="H94" s="32"/>
      <c r="I94" s="32"/>
      <c r="J94" s="54"/>
      <c r="K94" s="54"/>
      <c r="L94" s="55"/>
      <c r="M94" s="55"/>
    </row>
    <row r="95" spans="1:16" x14ac:dyDescent="0.2">
      <c r="A95" s="7"/>
      <c r="B95" s="71"/>
      <c r="C95" s="71"/>
      <c r="D95" s="54"/>
      <c r="E95" s="54"/>
      <c r="F95" s="41"/>
      <c r="G95" s="32"/>
      <c r="H95" s="7"/>
      <c r="I95" s="7"/>
      <c r="J95" s="7"/>
      <c r="K95" s="7"/>
      <c r="L95" s="7"/>
      <c r="M95" s="7"/>
    </row>
    <row r="96" spans="1:16" x14ac:dyDescent="0.2">
      <c r="A96" s="7"/>
      <c r="B96" s="71"/>
      <c r="C96" s="71"/>
      <c r="D96" s="54"/>
      <c r="E96" s="54"/>
      <c r="F96" s="32"/>
      <c r="G96" s="7"/>
      <c r="H96" s="7"/>
      <c r="I96" s="7"/>
      <c r="J96" s="7"/>
      <c r="K96" s="7"/>
      <c r="L96" s="7"/>
      <c r="M96" s="7"/>
    </row>
    <row r="97" spans="1:13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x14ac:dyDescent="0.2">
      <c r="D98" s="36"/>
    </row>
  </sheetData>
  <sheetProtection selectLockedCells="1"/>
  <mergeCells count="81">
    <mergeCell ref="B76:B78"/>
    <mergeCell ref="G76:G78"/>
    <mergeCell ref="L76:L78"/>
    <mergeCell ref="E29:F29"/>
    <mergeCell ref="B67:F67"/>
    <mergeCell ref="E30:F30"/>
    <mergeCell ref="E31:F31"/>
    <mergeCell ref="E32:F32"/>
    <mergeCell ref="H39:I39"/>
    <mergeCell ref="H44:I44"/>
    <mergeCell ref="B57:F57"/>
    <mergeCell ref="G32:H32"/>
    <mergeCell ref="B52:C52"/>
    <mergeCell ref="C31:D31"/>
    <mergeCell ref="C32:D32"/>
    <mergeCell ref="H46:I46"/>
    <mergeCell ref="M75:O75"/>
    <mergeCell ref="H75:J75"/>
    <mergeCell ref="C75:E75"/>
    <mergeCell ref="H89:H90"/>
    <mergeCell ref="B95:C95"/>
    <mergeCell ref="B89:C89"/>
    <mergeCell ref="B90:C90"/>
    <mergeCell ref="D89:E89"/>
    <mergeCell ref="D90:E90"/>
    <mergeCell ref="G89:G90"/>
    <mergeCell ref="J94:K94"/>
    <mergeCell ref="L93:M93"/>
    <mergeCell ref="L94:M94"/>
    <mergeCell ref="L89:M89"/>
    <mergeCell ref="L90:M90"/>
    <mergeCell ref="L91:M91"/>
    <mergeCell ref="B96:C96"/>
    <mergeCell ref="D95:E95"/>
    <mergeCell ref="D96:E96"/>
    <mergeCell ref="D91:E91"/>
    <mergeCell ref="D92:E92"/>
    <mergeCell ref="D93:E93"/>
    <mergeCell ref="D94:E94"/>
    <mergeCell ref="C26:D26"/>
    <mergeCell ref="B37:B38"/>
    <mergeCell ref="C37:G37"/>
    <mergeCell ref="H37:I37"/>
    <mergeCell ref="H38:I38"/>
    <mergeCell ref="C27:D27"/>
    <mergeCell ref="C28:D28"/>
    <mergeCell ref="C29:D29"/>
    <mergeCell ref="C30:D30"/>
    <mergeCell ref="E26:F26"/>
    <mergeCell ref="I26:J26"/>
    <mergeCell ref="I27:J27"/>
    <mergeCell ref="I28:J28"/>
    <mergeCell ref="I29:J29"/>
    <mergeCell ref="E27:F27"/>
    <mergeCell ref="E28:F28"/>
    <mergeCell ref="C9:C11"/>
    <mergeCell ref="B24:B25"/>
    <mergeCell ref="C24:D25"/>
    <mergeCell ref="E25:F25"/>
    <mergeCell ref="G25:H25"/>
    <mergeCell ref="D9:G9"/>
    <mergeCell ref="E24:J24"/>
    <mergeCell ref="I25:J25"/>
    <mergeCell ref="G26:H26"/>
    <mergeCell ref="G27:H27"/>
    <mergeCell ref="G28:H28"/>
    <mergeCell ref="G29:H29"/>
    <mergeCell ref="G31:H31"/>
    <mergeCell ref="G30:H30"/>
    <mergeCell ref="H47:I47"/>
    <mergeCell ref="H40:I40"/>
    <mergeCell ref="H41:I41"/>
    <mergeCell ref="H42:I42"/>
    <mergeCell ref="H43:I43"/>
    <mergeCell ref="H45:I45"/>
    <mergeCell ref="J93:K93"/>
    <mergeCell ref="J91:K91"/>
    <mergeCell ref="L92:M92"/>
    <mergeCell ref="J89:K89"/>
    <mergeCell ref="J90:K90"/>
    <mergeCell ref="J92:K92"/>
  </mergeCells>
  <phoneticPr fontId="1" type="noConversion"/>
  <hyperlinks>
    <hyperlink ref="I7" r:id="rId1" xr:uid="{2240EACE-D94A-4000-A008-636BC70D9B24}"/>
  </hyperlinks>
  <pageMargins left="0.75000000000000011" right="0.75000000000000011" top="0.984251969" bottom="0.984251969" header="0.49" footer="0.49"/>
  <pageSetup paperSize="9" orientation="landscape" horizontalDpi="1200" verticalDpi="1200"/>
  <headerFooter alignWithMargins="0"/>
  <ignoredErrors>
    <ignoredError sqref="F29 H29" numberStoredAsText="1"/>
    <ignoredError sqref="H39:I43 H44:H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topLeftCell="A12" workbookViewId="0">
      <selection activeCell="F34" sqref="F34"/>
    </sheetView>
  </sheetViews>
  <sheetFormatPr baseColWidth="10" defaultRowHeight="12.75" x14ac:dyDescent="0.2"/>
  <sheetData>
    <row r="1" spans="1:14" ht="13.5" thickTop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</row>
    <row r="2" spans="1:14" ht="19.5" x14ac:dyDescent="0.4">
      <c r="A2" s="8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 t="s">
        <v>27</v>
      </c>
      <c r="C4" s="21" t="str">
        <f>'Calcul Effets'!C58</f>
        <v>Pas d'impression</v>
      </c>
      <c r="D4" s="3" t="s">
        <v>24</v>
      </c>
      <c r="E4" s="1"/>
      <c r="F4" s="3" t="s">
        <v>27</v>
      </c>
      <c r="G4" s="21" t="str">
        <f>'Calcul Effets'!D58</f>
        <v>Densité</v>
      </c>
      <c r="H4" s="3" t="s">
        <v>25</v>
      </c>
      <c r="I4" s="1"/>
      <c r="J4" s="1"/>
      <c r="K4" s="1"/>
      <c r="L4" s="1"/>
      <c r="M4" s="1"/>
      <c r="N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3" t="s">
        <v>27</v>
      </c>
      <c r="C18" s="21" t="str">
        <f>'Calcul Effets'!E58</f>
        <v>Angle de remplissage</v>
      </c>
      <c r="D18" s="3" t="s">
        <v>26</v>
      </c>
      <c r="E18" s="1"/>
      <c r="F18" s="3" t="s">
        <v>27</v>
      </c>
      <c r="G18" s="21" t="str">
        <f>'Calcul Effets'!F58</f>
        <v>-</v>
      </c>
      <c r="H18" s="3" t="s">
        <v>42</v>
      </c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1"/>
      <c r="B32" s="3"/>
      <c r="C32" s="2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9.5" x14ac:dyDescent="0.4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3"/>
      <c r="C49" s="22"/>
      <c r="D49" s="1"/>
      <c r="E49" s="1"/>
      <c r="F49" s="3"/>
      <c r="G49" s="22"/>
      <c r="H49" s="1"/>
      <c r="I49" s="1"/>
      <c r="J49" s="3"/>
      <c r="K49" s="22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153" ht="9" customHeight="1" x14ac:dyDescent="0.2"/>
    <row r="154" hidden="1" x14ac:dyDescent="0.2"/>
    <row r="155" hidden="1" x14ac:dyDescent="0.2"/>
    <row r="156" hidden="1" x14ac:dyDescent="0.2"/>
    <row r="157" hidden="1" x14ac:dyDescent="0.2"/>
  </sheetData>
  <pageMargins left="0.78740157499999996" right="0.78740157499999996" top="0.984251969" bottom="0.984251969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Effets</vt:lpstr>
      <vt:lpstr>Graphe</vt:lpstr>
      <vt:lpstr>Etape</vt:lpstr>
      <vt:lpstr>'Calcul Effets'!Zone_d_impression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Lavernhe Sylvain</dc:creator>
  <cp:lastModifiedBy>Helene_MOLINARO</cp:lastModifiedBy>
  <cp:lastPrinted>2017-05-22T06:56:25Z</cp:lastPrinted>
  <dcterms:created xsi:type="dcterms:W3CDTF">2007-11-09T09:45:09Z</dcterms:created>
  <dcterms:modified xsi:type="dcterms:W3CDTF">2021-11-16T12:25:48Z</dcterms:modified>
</cp:coreProperties>
</file>