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8.xml" ContentType="application/vnd.openxmlformats-officedocument.spreadsheetml.comments+xml"/>
  <Override PartName="/xl/comments9.xml" ContentType="application/vnd.openxmlformats-officedocument.spreadsheetml.comment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6.xml" ContentType="application/vnd.openxmlformats-officedocument.spreadsheetml.comments+xml"/>
  <Override PartName="/xl/comments7.xml" ContentType="application/vnd.openxmlformats-officedocument.spreadsheetml.comments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Default Extension="vml" ContentType="application/vnd.openxmlformats-officedocument.vmlDrawing"/>
  <Override PartName="/xl/comments1.xml" ContentType="application/vnd.openxmlformats-officedocument.spreadsheetml.comments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comments12.xml" ContentType="application/vnd.openxmlformats-officedocument.spreadsheetml.comments+xml"/>
  <Override PartName="/xl/comments13.xml" ContentType="application/vnd.openxmlformats-officedocument.spreadsheetml.comments+xml"/>
  <Override PartName="/xl/comments10.xml" ContentType="application/vnd.openxmlformats-officedocument.spreadsheetml.comments+xml"/>
  <Override PartName="/xl/comments11.xml" ContentType="application/vnd.openxmlformats-officedocument.spreadsheetml.comments+xml"/>
  <Override PartName="/docProps/core.xml" ContentType="application/vnd.openxmlformats-package.core-properties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-120" yWindow="-120" windowWidth="20730" windowHeight="11160" tabRatio="880"/>
  </bookViews>
  <sheets>
    <sheet name="Liste Ets" sheetId="1" r:id="rId1"/>
    <sheet name="21 - Dijon" sheetId="5" r:id="rId2"/>
    <sheet name="86 - Montmorillon" sheetId="2" r:id="rId3"/>
    <sheet name="Aide &amp; Annexe" sheetId="3" r:id="rId4"/>
    <sheet name="08 - Charleville" sheetId="9" r:id="rId5"/>
    <sheet name="22 - Loudéac" sheetId="12" r:id="rId6"/>
    <sheet name="30 - Nimes" sheetId="8" r:id="rId7"/>
    <sheet name="44 - Nantes" sheetId="11" r:id="rId8"/>
    <sheet name="72 - Arnage" sheetId="6" r:id="rId9"/>
    <sheet name="76 - Fécamp" sheetId="13" r:id="rId10"/>
    <sheet name="80 - Amiens" sheetId="7" r:id="rId11"/>
    <sheet name="85 - La Roche" sheetId="10" r:id="rId12"/>
    <sheet name="Bilan Centre" sheetId="14" r:id="rId13"/>
    <sheet name="Bilan Formation" sheetId="15" r:id="rId14"/>
    <sheet name="Bilan éqpt" sheetId="16" r:id="rId15"/>
  </sheets>
  <externalReferences>
    <externalReference r:id="rId16"/>
  </externalReferences>
  <definedNames>
    <definedName name="images">INDIRECT(VLOOKUP([1]Annexe!$H$3,[1]Annexe!$C$7:$E$18,3,0))</definedName>
    <definedName name="Liste">[1]Annexe!$C$7:$C$18</definedName>
  </definedNames>
  <calcPr calcId="125725" refMode="R1C1"/>
</workbook>
</file>

<file path=xl/calcChain.xml><?xml version="1.0" encoding="utf-8"?>
<calcChain xmlns="http://schemas.openxmlformats.org/spreadsheetml/2006/main">
  <c r="O38" i="12"/>
  <c r="O42"/>
  <c r="O50" i="6" l="1"/>
  <c r="O46"/>
  <c r="O42"/>
  <c r="O38"/>
  <c r="O62" i="10"/>
  <c r="G74" i="13" l="1"/>
  <c r="O66"/>
  <c r="N74" s="1"/>
  <c r="N66"/>
  <c r="O50"/>
  <c r="O54"/>
  <c r="O58"/>
  <c r="O62"/>
  <c r="O70"/>
  <c r="O46"/>
  <c r="N70" i="10" l="1"/>
  <c r="O42"/>
  <c r="O46"/>
  <c r="O50"/>
  <c r="O54"/>
  <c r="O58"/>
  <c r="O38"/>
  <c r="N17" i="14"/>
  <c r="O5" i="15"/>
  <c r="R31"/>
  <c r="R27"/>
  <c r="R28"/>
  <c r="R29"/>
  <c r="R23"/>
  <c r="R24"/>
  <c r="R25"/>
  <c r="R15"/>
  <c r="R16"/>
  <c r="R17"/>
  <c r="R18"/>
  <c r="R19"/>
  <c r="R20"/>
  <c r="T11"/>
  <c r="T12"/>
  <c r="T13"/>
  <c r="R11"/>
  <c r="R12"/>
  <c r="R13"/>
  <c r="S9"/>
  <c r="R5"/>
  <c r="R6"/>
  <c r="R7"/>
  <c r="R8"/>
  <c r="AD31"/>
  <c r="AD27"/>
  <c r="AD28"/>
  <c r="AD29"/>
  <c r="AD23"/>
  <c r="AD24"/>
  <c r="AD25"/>
  <c r="AD15"/>
  <c r="AD16"/>
  <c r="AD17"/>
  <c r="AD18"/>
  <c r="AD19"/>
  <c r="AD20"/>
  <c r="AF11"/>
  <c r="AF12"/>
  <c r="AF13"/>
  <c r="AD11"/>
  <c r="AD12"/>
  <c r="AD13"/>
  <c r="AE9"/>
  <c r="AD5"/>
  <c r="AD6"/>
  <c r="AD7"/>
  <c r="AD8"/>
  <c r="AA31"/>
  <c r="AA27"/>
  <c r="AA28"/>
  <c r="AA29"/>
  <c r="AA23"/>
  <c r="AA24"/>
  <c r="AA25"/>
  <c r="AA15"/>
  <c r="AA16"/>
  <c r="AA17"/>
  <c r="AA18"/>
  <c r="AA19"/>
  <c r="AA20"/>
  <c r="AC11"/>
  <c r="AC12"/>
  <c r="AC13"/>
  <c r="AA11"/>
  <c r="AA12"/>
  <c r="AA13"/>
  <c r="AB9"/>
  <c r="AA5"/>
  <c r="AA6"/>
  <c r="AA7"/>
  <c r="AA8"/>
  <c r="X31"/>
  <c r="X27"/>
  <c r="X28"/>
  <c r="X29"/>
  <c r="X23"/>
  <c r="X24"/>
  <c r="X25"/>
  <c r="X15"/>
  <c r="X16"/>
  <c r="X17"/>
  <c r="X18"/>
  <c r="X19"/>
  <c r="X20"/>
  <c r="Z11"/>
  <c r="Z12"/>
  <c r="Z13"/>
  <c r="X11"/>
  <c r="X12"/>
  <c r="X13"/>
  <c r="Y9"/>
  <c r="X5"/>
  <c r="X6"/>
  <c r="X7"/>
  <c r="X8"/>
  <c r="U31"/>
  <c r="U27"/>
  <c r="U28"/>
  <c r="U29"/>
  <c r="U23"/>
  <c r="U24"/>
  <c r="U25"/>
  <c r="U15"/>
  <c r="U16"/>
  <c r="U17"/>
  <c r="U18"/>
  <c r="U19"/>
  <c r="U20"/>
  <c r="W11"/>
  <c r="W12"/>
  <c r="W13"/>
  <c r="U11"/>
  <c r="U12"/>
  <c r="U13"/>
  <c r="V9"/>
  <c r="U5"/>
  <c r="U6"/>
  <c r="U7"/>
  <c r="U8"/>
  <c r="O31"/>
  <c r="O27"/>
  <c r="O28"/>
  <c r="O29"/>
  <c r="O23"/>
  <c r="O24"/>
  <c r="O25"/>
  <c r="O15"/>
  <c r="O16"/>
  <c r="O17"/>
  <c r="O18"/>
  <c r="O19"/>
  <c r="O20"/>
  <c r="Q11"/>
  <c r="Q12"/>
  <c r="Q13"/>
  <c r="O11"/>
  <c r="O12"/>
  <c r="O13"/>
  <c r="P9"/>
  <c r="O6"/>
  <c r="O7"/>
  <c r="O8"/>
  <c r="L31"/>
  <c r="L27"/>
  <c r="L28"/>
  <c r="L29"/>
  <c r="L23"/>
  <c r="L24"/>
  <c r="L25"/>
  <c r="L15"/>
  <c r="AG15" s="1"/>
  <c r="AH15" s="1"/>
  <c r="L16"/>
  <c r="L17"/>
  <c r="L18"/>
  <c r="L19"/>
  <c r="L20"/>
  <c r="N11"/>
  <c r="N12"/>
  <c r="N13"/>
  <c r="L11"/>
  <c r="L12"/>
  <c r="L13"/>
  <c r="M9"/>
  <c r="L5"/>
  <c r="L6"/>
  <c r="L7"/>
  <c r="L8"/>
  <c r="I31"/>
  <c r="I27"/>
  <c r="I28"/>
  <c r="I29"/>
  <c r="I15"/>
  <c r="I16"/>
  <c r="I17"/>
  <c r="I18"/>
  <c r="I19"/>
  <c r="I20"/>
  <c r="K11"/>
  <c r="K12"/>
  <c r="K13"/>
  <c r="I11"/>
  <c r="I12"/>
  <c r="I13"/>
  <c r="J9"/>
  <c r="I5"/>
  <c r="I6"/>
  <c r="I7"/>
  <c r="I8"/>
  <c r="F31"/>
  <c r="F27"/>
  <c r="F28"/>
  <c r="F29"/>
  <c r="F23"/>
  <c r="F24"/>
  <c r="F25"/>
  <c r="F15"/>
  <c r="F16"/>
  <c r="F17"/>
  <c r="F18"/>
  <c r="F19"/>
  <c r="F20"/>
  <c r="H11"/>
  <c r="H12"/>
  <c r="H13"/>
  <c r="F11"/>
  <c r="F12"/>
  <c r="F13"/>
  <c r="G9"/>
  <c r="F5"/>
  <c r="F6"/>
  <c r="F7"/>
  <c r="F8"/>
  <c r="C31"/>
  <c r="C27"/>
  <c r="C28"/>
  <c r="C29"/>
  <c r="C23"/>
  <c r="C24"/>
  <c r="C25"/>
  <c r="C15"/>
  <c r="C16"/>
  <c r="AG16" s="1"/>
  <c r="AH16" s="1"/>
  <c r="C17"/>
  <c r="AG17" s="1"/>
  <c r="AH17" s="1"/>
  <c r="C18"/>
  <c r="C19"/>
  <c r="C20"/>
  <c r="E11"/>
  <c r="AH11" s="1"/>
  <c r="E12"/>
  <c r="E13"/>
  <c r="C11"/>
  <c r="C12"/>
  <c r="AG12" s="1"/>
  <c r="C13"/>
  <c r="D9"/>
  <c r="C5"/>
  <c r="C6"/>
  <c r="AG6" s="1"/>
  <c r="C7"/>
  <c r="C8"/>
  <c r="AG11" l="1"/>
  <c r="AG5"/>
  <c r="AG20"/>
  <c r="AH20" s="1"/>
  <c r="AG8"/>
  <c r="AG9"/>
  <c r="AH13"/>
  <c r="AG7"/>
  <c r="AG13"/>
  <c r="AG19"/>
  <c r="AH19" s="1"/>
  <c r="AH12"/>
  <c r="AG18"/>
  <c r="AH18" s="1"/>
  <c r="V32" i="16"/>
  <c r="W26"/>
  <c r="W27"/>
  <c r="W28"/>
  <c r="W29"/>
  <c r="W30"/>
  <c r="W31"/>
  <c r="W32"/>
  <c r="V24"/>
  <c r="W20"/>
  <c r="W21"/>
  <c r="W22"/>
  <c r="W23"/>
  <c r="W24"/>
  <c r="V18"/>
  <c r="W15"/>
  <c r="W16"/>
  <c r="W17"/>
  <c r="W18"/>
  <c r="V13"/>
  <c r="W11"/>
  <c r="W12"/>
  <c r="W13"/>
  <c r="W5"/>
  <c r="W6"/>
  <c r="W7"/>
  <c r="W8"/>
  <c r="W9"/>
  <c r="T32"/>
  <c r="U26"/>
  <c r="U27"/>
  <c r="U28"/>
  <c r="U29"/>
  <c r="U30"/>
  <c r="U31"/>
  <c r="U32"/>
  <c r="T24"/>
  <c r="U20"/>
  <c r="U21"/>
  <c r="U22"/>
  <c r="U23"/>
  <c r="U24"/>
  <c r="T18"/>
  <c r="U15"/>
  <c r="U16"/>
  <c r="U17"/>
  <c r="U18"/>
  <c r="T13"/>
  <c r="U11"/>
  <c r="U12"/>
  <c r="U13"/>
  <c r="U5"/>
  <c r="U6"/>
  <c r="U7"/>
  <c r="U8"/>
  <c r="U9"/>
  <c r="R32"/>
  <c r="S26"/>
  <c r="S27"/>
  <c r="S28"/>
  <c r="S29"/>
  <c r="S30"/>
  <c r="S31"/>
  <c r="S32"/>
  <c r="R24"/>
  <c r="S20"/>
  <c r="S21"/>
  <c r="S22"/>
  <c r="S23"/>
  <c r="S24"/>
  <c r="R18"/>
  <c r="S15"/>
  <c r="S16"/>
  <c r="S17"/>
  <c r="S18"/>
  <c r="R13"/>
  <c r="S11"/>
  <c r="S12"/>
  <c r="S13"/>
  <c r="S5"/>
  <c r="S6"/>
  <c r="S7"/>
  <c r="S8"/>
  <c r="S9"/>
  <c r="P32"/>
  <c r="Q26"/>
  <c r="Q27"/>
  <c r="Q28"/>
  <c r="Q29"/>
  <c r="Q30"/>
  <c r="Q31"/>
  <c r="Q32"/>
  <c r="P24"/>
  <c r="Q20"/>
  <c r="Q21"/>
  <c r="Q22"/>
  <c r="Q23"/>
  <c r="Q24"/>
  <c r="P18"/>
  <c r="Q15"/>
  <c r="Q16"/>
  <c r="Q17"/>
  <c r="Q18"/>
  <c r="P13"/>
  <c r="Q11"/>
  <c r="Q12"/>
  <c r="Q13"/>
  <c r="Q5"/>
  <c r="Q6"/>
  <c r="Q7"/>
  <c r="Q8"/>
  <c r="Q9"/>
  <c r="N32"/>
  <c r="O26"/>
  <c r="O27"/>
  <c r="O28"/>
  <c r="O29"/>
  <c r="O30"/>
  <c r="O31"/>
  <c r="O32"/>
  <c r="N24"/>
  <c r="O20"/>
  <c r="O21"/>
  <c r="O22"/>
  <c r="O23"/>
  <c r="O24"/>
  <c r="N18"/>
  <c r="O15"/>
  <c r="O16"/>
  <c r="O17"/>
  <c r="O18"/>
  <c r="N13"/>
  <c r="O11"/>
  <c r="O12"/>
  <c r="O13"/>
  <c r="O5"/>
  <c r="O6"/>
  <c r="O7"/>
  <c r="O8"/>
  <c r="O9"/>
  <c r="L32"/>
  <c r="M26"/>
  <c r="M27"/>
  <c r="M28"/>
  <c r="M29"/>
  <c r="M30"/>
  <c r="M31"/>
  <c r="M32"/>
  <c r="L24"/>
  <c r="M20"/>
  <c r="M21"/>
  <c r="M22"/>
  <c r="M23"/>
  <c r="M24"/>
  <c r="L18"/>
  <c r="M15"/>
  <c r="M16"/>
  <c r="M17"/>
  <c r="M18"/>
  <c r="L13"/>
  <c r="M11"/>
  <c r="M12"/>
  <c r="M13"/>
  <c r="M5"/>
  <c r="M6"/>
  <c r="M7"/>
  <c r="M8"/>
  <c r="M9"/>
  <c r="J32"/>
  <c r="K26"/>
  <c r="K27"/>
  <c r="K28"/>
  <c r="K29"/>
  <c r="K30"/>
  <c r="K31"/>
  <c r="K32"/>
  <c r="J24"/>
  <c r="K20"/>
  <c r="K21"/>
  <c r="K22"/>
  <c r="K23"/>
  <c r="K24"/>
  <c r="J18"/>
  <c r="K15"/>
  <c r="K16"/>
  <c r="K17"/>
  <c r="K18"/>
  <c r="J13"/>
  <c r="K11"/>
  <c r="K12"/>
  <c r="K13"/>
  <c r="K5"/>
  <c r="K6"/>
  <c r="K7"/>
  <c r="K8"/>
  <c r="K9"/>
  <c r="H32" l="1"/>
  <c r="I26"/>
  <c r="I27"/>
  <c r="I28"/>
  <c r="I29"/>
  <c r="I30"/>
  <c r="I31"/>
  <c r="I32"/>
  <c r="H24"/>
  <c r="I20"/>
  <c r="I21"/>
  <c r="I22"/>
  <c r="I23"/>
  <c r="I24"/>
  <c r="H18"/>
  <c r="I15"/>
  <c r="I16"/>
  <c r="I17"/>
  <c r="I18"/>
  <c r="H13"/>
  <c r="I11"/>
  <c r="I12"/>
  <c r="I13"/>
  <c r="I5"/>
  <c r="I6"/>
  <c r="I7"/>
  <c r="I8"/>
  <c r="I9"/>
  <c r="D32"/>
  <c r="E26"/>
  <c r="X26" s="1"/>
  <c r="Y26" s="1"/>
  <c r="E27"/>
  <c r="E28"/>
  <c r="E29"/>
  <c r="E30"/>
  <c r="X30" s="1"/>
  <c r="Y30" s="1"/>
  <c r="E31"/>
  <c r="E32"/>
  <c r="D24"/>
  <c r="E20"/>
  <c r="E21"/>
  <c r="E22"/>
  <c r="E23"/>
  <c r="E24"/>
  <c r="D18"/>
  <c r="E15"/>
  <c r="E16"/>
  <c r="E17"/>
  <c r="E18"/>
  <c r="D13"/>
  <c r="E11"/>
  <c r="E12"/>
  <c r="E13"/>
  <c r="E5"/>
  <c r="E6"/>
  <c r="E7"/>
  <c r="E8"/>
  <c r="E9"/>
  <c r="F13"/>
  <c r="F18"/>
  <c r="F24"/>
  <c r="F32"/>
  <c r="G26"/>
  <c r="G27"/>
  <c r="G28"/>
  <c r="G29"/>
  <c r="G30"/>
  <c r="G31"/>
  <c r="G32"/>
  <c r="G20"/>
  <c r="G21"/>
  <c r="G22"/>
  <c r="G23"/>
  <c r="X23" s="1"/>
  <c r="Y23" s="1"/>
  <c r="G24"/>
  <c r="G15"/>
  <c r="G16"/>
  <c r="G17"/>
  <c r="G18"/>
  <c r="G11"/>
  <c r="G12"/>
  <c r="G13"/>
  <c r="G5"/>
  <c r="G6"/>
  <c r="G7"/>
  <c r="G8"/>
  <c r="G9"/>
  <c r="B30" i="14"/>
  <c r="B31"/>
  <c r="B32"/>
  <c r="B25"/>
  <c r="B26"/>
  <c r="B27"/>
  <c r="B28"/>
  <c r="B21"/>
  <c r="B22"/>
  <c r="B23"/>
  <c r="B14"/>
  <c r="B15"/>
  <c r="B17"/>
  <c r="B18"/>
  <c r="B9"/>
  <c r="B10"/>
  <c r="B11"/>
  <c r="B12"/>
  <c r="B4"/>
  <c r="B5"/>
  <c r="B6"/>
  <c r="B7"/>
  <c r="K30"/>
  <c r="K31"/>
  <c r="K32"/>
  <c r="K25"/>
  <c r="K26"/>
  <c r="K27"/>
  <c r="K28"/>
  <c r="K21"/>
  <c r="K22"/>
  <c r="K23"/>
  <c r="K14"/>
  <c r="K15"/>
  <c r="K17"/>
  <c r="K18"/>
  <c r="K9"/>
  <c r="K10"/>
  <c r="K11"/>
  <c r="K12"/>
  <c r="K4"/>
  <c r="K5"/>
  <c r="K6"/>
  <c r="K7"/>
  <c r="H30"/>
  <c r="H31"/>
  <c r="H32"/>
  <c r="H25"/>
  <c r="H26"/>
  <c r="H27"/>
  <c r="H28"/>
  <c r="H21"/>
  <c r="H22"/>
  <c r="H23"/>
  <c r="H14"/>
  <c r="H15"/>
  <c r="H17"/>
  <c r="H18"/>
  <c r="H9"/>
  <c r="H10"/>
  <c r="H11"/>
  <c r="H12"/>
  <c r="H4"/>
  <c r="H5"/>
  <c r="H6"/>
  <c r="H7"/>
  <c r="G30"/>
  <c r="G31"/>
  <c r="G32"/>
  <c r="G25"/>
  <c r="G26"/>
  <c r="G27"/>
  <c r="G28"/>
  <c r="G21"/>
  <c r="G22"/>
  <c r="G23"/>
  <c r="G14"/>
  <c r="G15"/>
  <c r="G17"/>
  <c r="G18"/>
  <c r="G9"/>
  <c r="G10"/>
  <c r="G11"/>
  <c r="G12"/>
  <c r="G4"/>
  <c r="G5"/>
  <c r="G6"/>
  <c r="G7"/>
  <c r="L30"/>
  <c r="L31"/>
  <c r="L32"/>
  <c r="L25"/>
  <c r="L26"/>
  <c r="L27"/>
  <c r="L28"/>
  <c r="L21"/>
  <c r="L22"/>
  <c r="L23"/>
  <c r="L14"/>
  <c r="L15"/>
  <c r="L17"/>
  <c r="L18"/>
  <c r="L9"/>
  <c r="L10"/>
  <c r="L11"/>
  <c r="L12"/>
  <c r="L4"/>
  <c r="L5"/>
  <c r="L6"/>
  <c r="L7"/>
  <c r="J30"/>
  <c r="J31"/>
  <c r="J32"/>
  <c r="J25"/>
  <c r="J26"/>
  <c r="J27"/>
  <c r="J28"/>
  <c r="J21"/>
  <c r="J22"/>
  <c r="J23"/>
  <c r="J14"/>
  <c r="J15"/>
  <c r="J17"/>
  <c r="J18"/>
  <c r="J9"/>
  <c r="J10"/>
  <c r="J11"/>
  <c r="J12"/>
  <c r="J4"/>
  <c r="J5"/>
  <c r="J6"/>
  <c r="J7"/>
  <c r="I30"/>
  <c r="I31"/>
  <c r="I32"/>
  <c r="I25"/>
  <c r="I26"/>
  <c r="I27"/>
  <c r="I28"/>
  <c r="I21"/>
  <c r="I22"/>
  <c r="I23"/>
  <c r="I14"/>
  <c r="I15"/>
  <c r="I17"/>
  <c r="I18"/>
  <c r="I9"/>
  <c r="I10"/>
  <c r="I11"/>
  <c r="I12"/>
  <c r="I4"/>
  <c r="I5"/>
  <c r="I6"/>
  <c r="I7"/>
  <c r="F30"/>
  <c r="F31"/>
  <c r="F32"/>
  <c r="F25"/>
  <c r="F26"/>
  <c r="F27"/>
  <c r="F28"/>
  <c r="F21"/>
  <c r="F22"/>
  <c r="F23"/>
  <c r="F14"/>
  <c r="F15"/>
  <c r="F17"/>
  <c r="F18"/>
  <c r="F9"/>
  <c r="F10"/>
  <c r="F11"/>
  <c r="F12"/>
  <c r="F4"/>
  <c r="F5"/>
  <c r="F6"/>
  <c r="F7"/>
  <c r="E30"/>
  <c r="E31"/>
  <c r="E32"/>
  <c r="E25"/>
  <c r="E26"/>
  <c r="E27"/>
  <c r="E28"/>
  <c r="E21"/>
  <c r="E22"/>
  <c r="E23"/>
  <c r="E14"/>
  <c r="E15"/>
  <c r="E17"/>
  <c r="E18"/>
  <c r="E9"/>
  <c r="E10"/>
  <c r="E11"/>
  <c r="E12"/>
  <c r="E4"/>
  <c r="E5"/>
  <c r="E6"/>
  <c r="E7"/>
  <c r="C30"/>
  <c r="C31"/>
  <c r="C32"/>
  <c r="C25"/>
  <c r="C26"/>
  <c r="C27"/>
  <c r="C28"/>
  <c r="C21"/>
  <c r="C22"/>
  <c r="C23"/>
  <c r="C14"/>
  <c r="C15"/>
  <c r="C17"/>
  <c r="C18"/>
  <c r="C9"/>
  <c r="C10"/>
  <c r="C11"/>
  <c r="C12"/>
  <c r="C4"/>
  <c r="C5"/>
  <c r="C6"/>
  <c r="C7"/>
  <c r="G70" i="10"/>
  <c r="O66"/>
  <c r="N66"/>
  <c r="N62"/>
  <c r="N58"/>
  <c r="N54"/>
  <c r="N50"/>
  <c r="N46"/>
  <c r="N42"/>
  <c r="N38"/>
  <c r="O33"/>
  <c r="N33"/>
  <c r="X18" i="16" l="1"/>
  <c r="Y18" s="1"/>
  <c r="X21"/>
  <c r="Y21" s="1"/>
  <c r="X5"/>
  <c r="Y5" s="1"/>
  <c r="X22"/>
  <c r="Y22" s="1"/>
  <c r="X7"/>
  <c r="Y7" s="1"/>
  <c r="X17"/>
  <c r="Y17" s="1"/>
  <c r="X20"/>
  <c r="Y20" s="1"/>
  <c r="X12"/>
  <c r="Y12" s="1"/>
  <c r="X8"/>
  <c r="Y8" s="1"/>
  <c r="X31"/>
  <c r="Y31" s="1"/>
  <c r="X27"/>
  <c r="Y27" s="1"/>
  <c r="X13"/>
  <c r="Y13" s="1"/>
  <c r="X9"/>
  <c r="Y9"/>
  <c r="X15"/>
  <c r="Y15" s="1"/>
  <c r="X28"/>
  <c r="Y28" s="1"/>
  <c r="X32"/>
  <c r="Y32" s="1"/>
  <c r="X6"/>
  <c r="Y6" s="1"/>
  <c r="X11"/>
  <c r="Y11" s="1"/>
  <c r="X16"/>
  <c r="Y16" s="1"/>
  <c r="X29"/>
  <c r="Y29" s="1"/>
  <c r="X24"/>
  <c r="Y24" s="1"/>
  <c r="N70" i="5"/>
  <c r="D30" i="14" l="1"/>
  <c r="M30" s="1"/>
  <c r="N30" s="1"/>
  <c r="D31"/>
  <c r="M31" s="1"/>
  <c r="N31" s="1"/>
  <c r="D32"/>
  <c r="M32" s="1"/>
  <c r="N32" s="1"/>
  <c r="D25"/>
  <c r="M25" s="1"/>
  <c r="N25" s="1"/>
  <c r="D26"/>
  <c r="M26" s="1"/>
  <c r="N26" s="1"/>
  <c r="D27"/>
  <c r="M27" s="1"/>
  <c r="N27" s="1"/>
  <c r="D28"/>
  <c r="M28" s="1"/>
  <c r="N28" s="1"/>
  <c r="D21"/>
  <c r="M21" s="1"/>
  <c r="N21" s="1"/>
  <c r="D22"/>
  <c r="M22" s="1"/>
  <c r="N22" s="1"/>
  <c r="D23"/>
  <c r="M23" s="1"/>
  <c r="N23" s="1"/>
  <c r="D14"/>
  <c r="M14" s="1"/>
  <c r="N14" s="1"/>
  <c r="D15"/>
  <c r="M15" s="1"/>
  <c r="D17"/>
  <c r="D18"/>
  <c r="D9"/>
  <c r="M9" s="1"/>
  <c r="N9" s="1"/>
  <c r="D10"/>
  <c r="M10" s="1"/>
  <c r="N10" s="1"/>
  <c r="D11"/>
  <c r="M11" s="1"/>
  <c r="N11" s="1"/>
  <c r="D12"/>
  <c r="M12" s="1"/>
  <c r="N12" s="1"/>
  <c r="D4"/>
  <c r="M4" s="1"/>
  <c r="N4" s="1"/>
  <c r="D5"/>
  <c r="M5" s="1"/>
  <c r="N5" s="1"/>
  <c r="D6"/>
  <c r="M6" s="1"/>
  <c r="N6" s="1"/>
  <c r="D7"/>
  <c r="M7" s="1"/>
  <c r="N7" s="1"/>
  <c r="M19" l="1"/>
  <c r="N19" s="1"/>
  <c r="M18"/>
  <c r="N18" s="1"/>
  <c r="C1" i="10"/>
  <c r="F8"/>
  <c r="C1" i="7"/>
  <c r="G70"/>
  <c r="O66"/>
  <c r="N66"/>
  <c r="O62"/>
  <c r="N62"/>
  <c r="O58"/>
  <c r="N58"/>
  <c r="O54"/>
  <c r="N54"/>
  <c r="O50"/>
  <c r="N50"/>
  <c r="O46"/>
  <c r="N46"/>
  <c r="O42"/>
  <c r="N42"/>
  <c r="O38"/>
  <c r="N38"/>
  <c r="O33"/>
  <c r="N33"/>
  <c r="F8"/>
  <c r="C1" i="13"/>
  <c r="N70"/>
  <c r="N62"/>
  <c r="N58"/>
  <c r="N54"/>
  <c r="N50"/>
  <c r="N46"/>
  <c r="O42"/>
  <c r="N42"/>
  <c r="O38"/>
  <c r="N38"/>
  <c r="O33"/>
  <c r="N33"/>
  <c r="F8"/>
  <c r="C1" i="6"/>
  <c r="G70"/>
  <c r="O66"/>
  <c r="N66"/>
  <c r="O62"/>
  <c r="N62"/>
  <c r="O58"/>
  <c r="N58"/>
  <c r="O54"/>
  <c r="N54"/>
  <c r="N50"/>
  <c r="N46"/>
  <c r="N42"/>
  <c r="N38"/>
  <c r="O33"/>
  <c r="N33"/>
  <c r="F8"/>
  <c r="C1" i="11"/>
  <c r="G70"/>
  <c r="O66"/>
  <c r="N66"/>
  <c r="O62"/>
  <c r="N62"/>
  <c r="O58"/>
  <c r="N58"/>
  <c r="O54"/>
  <c r="N54"/>
  <c r="O50"/>
  <c r="N50"/>
  <c r="O46"/>
  <c r="N46"/>
  <c r="O42"/>
  <c r="N42"/>
  <c r="O38"/>
  <c r="N70" s="1"/>
  <c r="N38"/>
  <c r="O33"/>
  <c r="N33"/>
  <c r="F8"/>
  <c r="C1" i="8"/>
  <c r="G70"/>
  <c r="O66"/>
  <c r="N66"/>
  <c r="O62"/>
  <c r="N62"/>
  <c r="O58"/>
  <c r="N58"/>
  <c r="O54"/>
  <c r="N54"/>
  <c r="O50"/>
  <c r="N50"/>
  <c r="O46"/>
  <c r="N46"/>
  <c r="O42"/>
  <c r="N42"/>
  <c r="O38"/>
  <c r="N70" s="1"/>
  <c r="N38"/>
  <c r="O33"/>
  <c r="N33"/>
  <c r="F8"/>
  <c r="C1" i="12"/>
  <c r="G70"/>
  <c r="O66"/>
  <c r="N66"/>
  <c r="O62"/>
  <c r="N62"/>
  <c r="O58"/>
  <c r="N58"/>
  <c r="O54"/>
  <c r="N54"/>
  <c r="O50"/>
  <c r="N50"/>
  <c r="O46"/>
  <c r="N46"/>
  <c r="N42"/>
  <c r="N38"/>
  <c r="O33"/>
  <c r="N33"/>
  <c r="F8"/>
  <c r="C1" i="9"/>
  <c r="G70"/>
  <c r="O66"/>
  <c r="N66"/>
  <c r="O62"/>
  <c r="N62"/>
  <c r="O58"/>
  <c r="N58"/>
  <c r="O54"/>
  <c r="N54"/>
  <c r="O50"/>
  <c r="N50"/>
  <c r="O46"/>
  <c r="N46"/>
  <c r="O42"/>
  <c r="N42"/>
  <c r="O38"/>
  <c r="N38"/>
  <c r="O33"/>
  <c r="N33"/>
  <c r="F8"/>
  <c r="N70" i="12" l="1"/>
  <c r="N70" i="7"/>
  <c r="N70" i="6"/>
  <c r="N70" i="9"/>
  <c r="C1" i="5" l="1"/>
  <c r="G70"/>
  <c r="O66"/>
  <c r="N66"/>
  <c r="O62"/>
  <c r="N62"/>
  <c r="O58"/>
  <c r="N58"/>
  <c r="O54"/>
  <c r="N54"/>
  <c r="O50"/>
  <c r="N50"/>
  <c r="O46"/>
  <c r="N46"/>
  <c r="O42"/>
  <c r="N42"/>
  <c r="O38"/>
  <c r="N38"/>
  <c r="O33"/>
  <c r="N33"/>
  <c r="F8"/>
  <c r="C1" i="2"/>
  <c r="G70" l="1"/>
  <c r="N42" l="1"/>
  <c r="N46"/>
  <c r="N50"/>
  <c r="N54"/>
  <c r="N58"/>
  <c r="N62"/>
  <c r="N66"/>
  <c r="N38"/>
  <c r="O46" l="1"/>
  <c r="O50"/>
  <c r="O54"/>
  <c r="O58"/>
  <c r="O62"/>
  <c r="O66"/>
  <c r="O42"/>
  <c r="O38"/>
  <c r="O33"/>
  <c r="N33"/>
  <c r="N70" l="1"/>
  <c r="F8"/>
</calcChain>
</file>

<file path=xl/comments1.xml><?xml version="1.0" encoding="utf-8"?>
<comments xmlns="http://schemas.openxmlformats.org/spreadsheetml/2006/main">
  <authors>
    <author>profs01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2.xml><?xml version="1.0" encoding="utf-8"?>
<comments xmlns="http://schemas.openxmlformats.org/spreadsheetml/2006/main">
  <authors>
    <author>profs01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3.xml><?xml version="1.0" encoding="utf-8"?>
<comments xmlns="http://schemas.openxmlformats.org/spreadsheetml/2006/main">
  <authors>
    <author>profs01</author>
    <author>B. ADENOT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avec un groupe en scolaire et un groupe en apprentissage. Etudiant scolaire et apprenti dans deux différents.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B6" authorId="1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4.xml><?xml version="1.0" encoding="utf-8"?>
<comments xmlns="http://schemas.openxmlformats.org/spreadsheetml/2006/main">
  <authors>
    <author>profs01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5.xml><?xml version="1.0" encoding="utf-8"?>
<comments xmlns="http://schemas.openxmlformats.org/spreadsheetml/2006/main">
  <authors>
    <author>profs01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6.xml><?xml version="1.0" encoding="utf-8"?>
<comments xmlns="http://schemas.openxmlformats.org/spreadsheetml/2006/main">
  <authors>
    <author>profs01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7.xml><?xml version="1.0" encoding="utf-8"?>
<comments xmlns="http://schemas.openxmlformats.org/spreadsheetml/2006/main">
  <authors>
    <author>profs01</author>
    <author>B. ADENOT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avec un groupe en scolaire et un groupe en apprentissage. Etudiant scolaire et apprenti dans deux différents.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B6" authorId="1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8.xml><?xml version="1.0" encoding="utf-8"?>
<comments xmlns="http://schemas.openxmlformats.org/spreadsheetml/2006/main">
  <authors>
    <author>profs01</author>
    <author>B. ADENOT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avec un groupe en scolaire et un groupe en apprentissage. Etudiant scolaire et apprenti dans deux différents.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B6" authorId="1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7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9.xml><?xml version="1.0" encoding="utf-8"?>
<comments xmlns="http://schemas.openxmlformats.org/spreadsheetml/2006/main">
  <authors>
    <author>profs01</author>
    <author>B. ADENOT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avec un groupe en scolaire et un groupe en apprentissage. Etudiant scolaire et apprenti dans deux différents.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B6" authorId="1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10.xml><?xml version="1.0" encoding="utf-8"?>
<comments xmlns="http://schemas.openxmlformats.org/spreadsheetml/2006/main">
  <authors>
    <author>profs01</author>
    <author>B. ADENOT</author>
  </authors>
  <commentList>
    <comment ref="B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D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avec un groupe en scolaire et un groupe en apprentissage. Etudiant scolaire et apprenti dans deux différents.</t>
        </r>
      </text>
    </comment>
    <comment ref="D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B6" authorId="1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D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D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F8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F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I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I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D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I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D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I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I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D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  <comment ref="I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0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I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I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B2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2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  <comment ref="M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 (Ex: pour 4H taper : 04:00)</t>
        </r>
      </text>
    </comment>
    <comment ref="B3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3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4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5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  <comment ref="B6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Intituler et/ou objectif de la séance.</t>
        </r>
      </text>
    </comment>
  </commentList>
</comments>
</file>

<file path=xl/comments11.xml><?xml version="1.0" encoding="utf-8"?>
<comments xmlns="http://schemas.openxmlformats.org/spreadsheetml/2006/main">
  <authors>
    <author>profs01</author>
  </authors>
  <commentList>
    <comment ref="B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scolaire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sous statut d'apprenti</t>
        </r>
      </text>
    </comment>
    <comment ref="B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BTS en mixité de public. Etudiant en formation initiale et d'apprentissage dans le même groupe classe.</t>
        </r>
      </text>
    </comment>
    <comment ref="B9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 xml:space="preserve">Formation travaux en hauteur sous référentiel BZEE (30h ≈). Evacuation autmotique seul + Sauvetage en échelle ≠ situation  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B1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GWO (≈14h ). Evacuation seul + à deux + Overboard. Sauvetage échelle.</t>
        </r>
      </text>
    </comment>
    <comment ref="B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regroupe
ant les savoirs et savoirs faire BZEE + GWO (≈ 30H/stagiaire)</t>
        </r>
      </text>
    </comment>
    <comment ref="B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travaux en hauteur sous référentiel autres que BZEE et GWO</t>
        </r>
      </text>
    </comment>
    <comment ref="B14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enseignants de l'établissement.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Formation assurée par des prestataires externe à l'établissement.</t>
        </r>
      </text>
    </comment>
    <comment ref="B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Certification d'habilitation des formateurs assurant la formation.</t>
        </r>
      </text>
    </comment>
    <comment ref="B21" authorId="0">
      <text>
        <r>
          <rPr>
            <sz val="7"/>
            <color indexed="81"/>
            <rFont val="Comic Sans MS"/>
            <family val="4"/>
          </rPr>
          <t>Aide :
Formation BTS sous statut d'apprenti</t>
        </r>
      </text>
    </comment>
    <comment ref="B2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BZEE.</t>
        </r>
      </text>
    </comment>
    <comment ref="B26" authorId="0">
      <text>
        <r>
          <rPr>
            <b/>
            <sz val="7"/>
            <color indexed="81"/>
            <rFont val="Comic Sans MS"/>
            <family val="4"/>
          </rPr>
          <t xml:space="preserve">Aide :
</t>
        </r>
        <r>
          <rPr>
            <sz val="7"/>
            <color indexed="81"/>
            <rFont val="Comic Sans MS"/>
            <family val="4"/>
          </rPr>
          <t>Certification de formation délivré par le GWO + Attribution numéro de formation + Inscription sur Winda.</t>
        </r>
      </text>
    </comment>
    <comment ref="B2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Attestation de suivi de formation et/ou certification de formation délivrée par le lycée sous référentiel BZEE.</t>
        </r>
      </text>
    </comment>
    <comment ref="B3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du niveau de compétence et maîtrise des étudiants durant chauque séance.</t>
        </r>
      </text>
    </comment>
    <comment ref="B3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de l'étudiant lorque que l'on présent que ce dernier est en mesure de réussir son évaluation.</t>
        </r>
      </text>
    </comment>
    <comment ref="B3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Evaluation en fin de séquence du niveau atteinds par l'étudiant.</t>
        </r>
      </text>
    </comment>
  </commentList>
</comments>
</file>

<file path=xl/comments12.xml><?xml version="1.0" encoding="utf-8"?>
<comments xmlns="http://schemas.openxmlformats.org/spreadsheetml/2006/main">
  <authors>
    <author>profs01</author>
  </authors>
  <commentList>
    <comment ref="B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que compte la promotion du BTS MSE</t>
        </r>
      </text>
    </comment>
    <comment ref="B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de groupes de travaux en hauteur dans la promotion de BTS</t>
        </r>
      </text>
    </comment>
    <comment ref="B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de la même promotion.</t>
        </r>
      </text>
    </comment>
    <comment ref="B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Nombre d'étudiants BTS MSE par groupe de travail en hauteur d'une même promotion.</t>
        </r>
      </text>
    </comment>
    <comment ref="F9" authorId="0">
      <text>
        <r>
          <rPr>
            <b/>
            <sz val="7"/>
            <color indexed="81"/>
            <rFont val="Comic Sans MS"/>
            <family val="4"/>
          </rPr>
          <t>Information calcul automatique :</t>
        </r>
        <r>
          <rPr>
            <sz val="7"/>
            <color indexed="81"/>
            <rFont val="Comic Sans MS"/>
            <family val="4"/>
          </rPr>
          <t xml:space="preserve">
Taux d'encadrement</t>
        </r>
        <r>
          <rPr>
            <b/>
            <sz val="7"/>
            <color indexed="81"/>
            <rFont val="Comic Sans MS"/>
            <family val="4"/>
          </rPr>
          <t xml:space="preserve"> = </t>
        </r>
        <r>
          <rPr>
            <sz val="7"/>
            <color indexed="81"/>
            <rFont val="Comic Sans MS"/>
            <family val="4"/>
          </rPr>
          <t xml:space="preserve">Nbre de formateur encadrant la séance pratique </t>
        </r>
        <r>
          <rPr>
            <b/>
            <sz val="7"/>
            <color indexed="81"/>
            <rFont val="Comic Sans MS"/>
            <family val="4"/>
          </rPr>
          <t xml:space="preserve">/ </t>
        </r>
        <r>
          <rPr>
            <sz val="7"/>
            <color indexed="81"/>
            <rFont val="Comic Sans MS"/>
            <family val="4"/>
          </rPr>
          <t>Nbre étudiant du groupe.</t>
        </r>
      </text>
    </comment>
    <comment ref="F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Durée de chacun des types de séance.
</t>
        </r>
        <r>
          <rPr>
            <b/>
            <sz val="7"/>
            <color indexed="81"/>
            <rFont val="Comic Sans MS"/>
            <family val="4"/>
          </rPr>
          <t>Entrer la durée au format suivant :</t>
        </r>
        <r>
          <rPr>
            <sz val="7"/>
            <color indexed="81"/>
            <rFont val="Comic Sans MS"/>
            <family val="4"/>
          </rPr>
          <t xml:space="preserve">
 hh:mm</t>
        </r>
      </text>
    </comment>
    <comment ref="B1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</t>
        </r>
        <r>
          <rPr>
            <b/>
            <sz val="7"/>
            <color indexed="81"/>
            <rFont val="Comic Sans MS"/>
            <family val="4"/>
          </rPr>
          <t>Si évaluation en continue</t>
        </r>
        <r>
          <rPr>
            <sz val="7"/>
            <color indexed="81"/>
            <rFont val="Comic Sans MS"/>
            <family val="4"/>
          </rPr>
          <t xml:space="preserve"> = Nbre de séance.
</t>
        </r>
        <r>
          <rPr>
            <b/>
            <sz val="7"/>
            <color indexed="81"/>
            <rFont val="Comic Sans MS"/>
            <family val="4"/>
          </rPr>
          <t>Si évaluation en CCF</t>
        </r>
        <r>
          <rPr>
            <sz val="7"/>
            <color indexed="81"/>
            <rFont val="Comic Sans MS"/>
            <family val="4"/>
          </rPr>
          <t xml:space="preserve"> = Nbre de CCF proposés.
</t>
        </r>
        <r>
          <rPr>
            <b/>
            <sz val="7"/>
            <color indexed="81"/>
            <rFont val="Comic Sans MS"/>
            <family val="4"/>
          </rPr>
          <t>Si évaluation finale</t>
        </r>
        <r>
          <rPr>
            <sz val="7"/>
            <color indexed="81"/>
            <rFont val="Comic Sans MS"/>
            <family val="4"/>
          </rPr>
          <t xml:space="preserve"> = 1.</t>
        </r>
      </text>
    </comment>
    <comment ref="B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Overboard = Evacuation en cas de chute sur le flan de la nacelle. Peut intevenir en cas d'intervention sur le Roof.</t>
        </r>
      </text>
    </comment>
    <comment ref="B19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Sauvetage depuis une des plateforme intérieur de la nacelle. Peut intervenir en cas de blessures au cours  d'une intervention.</t>
        </r>
      </text>
    </comment>
  </commentList>
</comments>
</file>

<file path=xl/comments13.xml><?xml version="1.0" encoding="utf-8"?>
<comments xmlns="http://schemas.openxmlformats.org/spreadsheetml/2006/main">
  <authors>
    <author>profs01</author>
  </authors>
  <commentList>
    <comment ref="C1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a crinoline à deux montants parallèles à rail central. (Voir onglet Aide &amp; Annexe).</t>
        </r>
      </text>
    </comment>
    <comment ref="C1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Echelle à un seul montant servant de rail central. (Voir onglet Aide et Annexe).</t>
        </r>
      </text>
    </comment>
    <comment ref="C15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16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17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18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20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21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22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  <comment ref="C23" authorId="0">
      <text>
        <r>
          <rPr>
            <b/>
            <sz val="7"/>
            <color indexed="81"/>
            <rFont val="Comic Sans MS"/>
            <family val="4"/>
          </rPr>
          <t>Aide :</t>
        </r>
        <r>
          <rPr>
            <sz val="7"/>
            <color indexed="81"/>
            <rFont val="Comic Sans MS"/>
            <family val="4"/>
          </rPr>
          <t xml:space="preserve">
Voir onglet Aide &amp; Annexe</t>
        </r>
      </text>
    </comment>
  </commentList>
</comments>
</file>

<file path=xl/sharedStrings.xml><?xml version="1.0" encoding="utf-8"?>
<sst xmlns="http://schemas.openxmlformats.org/spreadsheetml/2006/main" count="3166" uniqueCount="577">
  <si>
    <t>Initiale</t>
  </si>
  <si>
    <t>Continue</t>
  </si>
  <si>
    <t>Volume de formation</t>
  </si>
  <si>
    <t>BZEE</t>
  </si>
  <si>
    <t>GWO</t>
  </si>
  <si>
    <t>Mixte</t>
  </si>
  <si>
    <t>Durée</t>
  </si>
  <si>
    <t>Finale</t>
  </si>
  <si>
    <t>Harnais</t>
  </si>
  <si>
    <t>Schock Absorber</t>
  </si>
  <si>
    <t>Casque</t>
  </si>
  <si>
    <t>Longe de travail</t>
  </si>
  <si>
    <t xml:space="preserve">Progression formation </t>
  </si>
  <si>
    <t>Séance 1</t>
  </si>
  <si>
    <t>Séance 2</t>
  </si>
  <si>
    <t>Séance 3</t>
  </si>
  <si>
    <t>Séance 4</t>
  </si>
  <si>
    <t>Séance 5</t>
  </si>
  <si>
    <t>Séance 6</t>
  </si>
  <si>
    <t>Séance 7</t>
  </si>
  <si>
    <t>Séance 8</t>
  </si>
  <si>
    <t>Séance 9</t>
  </si>
  <si>
    <t>Besoin horaire</t>
  </si>
  <si>
    <t>Equipement du centre</t>
  </si>
  <si>
    <t>Tour</t>
  </si>
  <si>
    <t>Nacelle</t>
  </si>
  <si>
    <t>Description de la séance</t>
  </si>
  <si>
    <t>Centre</t>
  </si>
  <si>
    <t>Taille du groupe</t>
  </si>
  <si>
    <t>Nombres séance &amp; Volume</t>
  </si>
  <si>
    <t>Modalité d'évaluation</t>
  </si>
  <si>
    <t>CCF</t>
  </si>
  <si>
    <t>Echelle</t>
  </si>
  <si>
    <t>Plateforme</t>
  </si>
  <si>
    <t>hauteur de l'équipement</t>
  </si>
  <si>
    <t>Descenseur</t>
  </si>
  <si>
    <t>En interne</t>
  </si>
  <si>
    <t>Externe (Prestataire)</t>
  </si>
  <si>
    <t>Contenu de la séquence</t>
  </si>
  <si>
    <t>EPI</t>
  </si>
  <si>
    <t>Pack EPI de l'étudiant</t>
  </si>
  <si>
    <t>Mousqueton</t>
  </si>
  <si>
    <t>Sling (Elingue de fixation matériel)</t>
  </si>
  <si>
    <t>Corde à nœuds (Bout)</t>
  </si>
  <si>
    <t>Rail &amp; Coulisseau</t>
  </si>
  <si>
    <t>Type échelle</t>
  </si>
  <si>
    <t>Type de Rail</t>
  </si>
  <si>
    <t>Haka</t>
  </si>
  <si>
    <t>Technique abordée</t>
  </si>
  <si>
    <t>Evacuation à deux</t>
  </si>
  <si>
    <t>Evacuation overboard</t>
  </si>
  <si>
    <t>Sauvetage en plateforme</t>
  </si>
  <si>
    <t>Autres</t>
  </si>
  <si>
    <t>Type de mât</t>
  </si>
  <si>
    <t>Mât</t>
  </si>
  <si>
    <t>Type Vestas</t>
  </si>
  <si>
    <t>Type Enercon</t>
  </si>
  <si>
    <t>Söll</t>
  </si>
  <si>
    <t>Avanti</t>
  </si>
  <si>
    <t>Académie</t>
  </si>
  <si>
    <t>Villes</t>
  </si>
  <si>
    <t>Mail Lycée</t>
  </si>
  <si>
    <t>Mail DDFPT</t>
  </si>
  <si>
    <t>Nom</t>
  </si>
  <si>
    <t>Prénom</t>
  </si>
  <si>
    <t>Amiens</t>
  </si>
  <si>
    <t>Lycée Edouard Branly</t>
  </si>
  <si>
    <t>guillaume.comte@ac-amiens.fr</t>
  </si>
  <si>
    <t>MAILLARD</t>
  </si>
  <si>
    <t>Jean-Marc</t>
  </si>
  <si>
    <t>DESGARDIN</t>
  </si>
  <si>
    <t>Fabrice</t>
  </si>
  <si>
    <t>Dijon</t>
  </si>
  <si>
    <t>Lycée Gustave Eiffel</t>
  </si>
  <si>
    <t>0211033j@ac-dijon.fr</t>
  </si>
  <si>
    <t>gilles.beaufils@ac-dijon.fr</t>
  </si>
  <si>
    <t>EL IDRISSI</t>
  </si>
  <si>
    <t>Hassan</t>
  </si>
  <si>
    <t>Montpellier</t>
  </si>
  <si>
    <t>Nîmes</t>
  </si>
  <si>
    <t>Lycée Dhuoda</t>
  </si>
  <si>
    <t>lycee.dhuoda@ac-montpellier.fr</t>
  </si>
  <si>
    <t>cdt.dhuoda@ac-montpellier.fr</t>
  </si>
  <si>
    <t>marc.dumas@ac-montpellier.fr</t>
  </si>
  <si>
    <t>GUEIDAN</t>
  </si>
  <si>
    <t>Jean-François</t>
  </si>
  <si>
    <t>Nantes</t>
  </si>
  <si>
    <t>Arnage</t>
  </si>
  <si>
    <t>Lycée Claude Chappe</t>
  </si>
  <si>
    <t>philippe.godet@ac-nantes.fr</t>
  </si>
  <si>
    <t>RENOUX</t>
  </si>
  <si>
    <t>Stephen</t>
  </si>
  <si>
    <t>La Roche sur Yon</t>
  </si>
  <si>
    <t>contact@stfrancoislaroche.fr</t>
  </si>
  <si>
    <t>eric.soulard@stfrancoislaroche.fr</t>
  </si>
  <si>
    <t>VEILLON</t>
  </si>
  <si>
    <t>Christian</t>
  </si>
  <si>
    <t>COUSSEAU</t>
  </si>
  <si>
    <t>Etienne</t>
  </si>
  <si>
    <t>ce.0440030u@ac-nantes.fr</t>
  </si>
  <si>
    <t>MAINGUET</t>
  </si>
  <si>
    <t>Pierre</t>
  </si>
  <si>
    <t>DEGUET</t>
  </si>
  <si>
    <t>Pascal</t>
  </si>
  <si>
    <t>Poitiers</t>
  </si>
  <si>
    <t>Montmorillon</t>
  </si>
  <si>
    <t>Lycée Raoul Mortier</t>
  </si>
  <si>
    <t>ce.0860029p@ac-poitiers.fr</t>
  </si>
  <si>
    <t>ADENOT</t>
  </si>
  <si>
    <t>Reims</t>
  </si>
  <si>
    <t>Charleville Mezières</t>
  </si>
  <si>
    <t>Lycée François Bazin</t>
  </si>
  <si>
    <t>ce.0080008r@ac-reims.fr</t>
  </si>
  <si>
    <t>thierry.martin@ac-reims.fr</t>
  </si>
  <si>
    <t>MAIKA</t>
  </si>
  <si>
    <t>David</t>
  </si>
  <si>
    <t>ZAIDI</t>
  </si>
  <si>
    <t>Lounès</t>
  </si>
  <si>
    <t>Rennes</t>
  </si>
  <si>
    <t>Loudéac</t>
  </si>
  <si>
    <t>Lycée Fulgence Bienvenue</t>
  </si>
  <si>
    <t>ce.0220027k@ac-rennes.fr</t>
  </si>
  <si>
    <t>ctx.indus.0220027k@ac-rennes.fr</t>
  </si>
  <si>
    <t>Serge</t>
  </si>
  <si>
    <t>Xavier</t>
  </si>
  <si>
    <t>Rouen</t>
  </si>
  <si>
    <t>Fécamp</t>
  </si>
  <si>
    <t>Lycée Guy de Maupassant</t>
  </si>
  <si>
    <t>christophe.picard@ac-rouen.fr</t>
  </si>
  <si>
    <t>GOGNET</t>
  </si>
  <si>
    <t>Patrick</t>
  </si>
  <si>
    <t>MOREL</t>
  </si>
  <si>
    <t>François</t>
  </si>
  <si>
    <t>oui</t>
  </si>
  <si>
    <t>non</t>
  </si>
  <si>
    <t>Taux encadrement séance pratique</t>
  </si>
  <si>
    <t>Formateur Habilité</t>
  </si>
  <si>
    <t>BZEE + GWO</t>
  </si>
  <si>
    <t>Organisme Habilitateur</t>
  </si>
  <si>
    <t>Lycée</t>
  </si>
  <si>
    <t>Certificat de suivi de formation</t>
  </si>
  <si>
    <t>l</t>
  </si>
  <si>
    <t>Type de séance</t>
  </si>
  <si>
    <t>Théorique</t>
  </si>
  <si>
    <t>Pratique</t>
  </si>
  <si>
    <t>Evaluation</t>
  </si>
  <si>
    <t>Non</t>
  </si>
  <si>
    <t>Recyclage</t>
  </si>
  <si>
    <t>Caractéristiques du centre</t>
  </si>
  <si>
    <t>Nbre étudiants</t>
  </si>
  <si>
    <t>Nbre Groupe Tvx H</t>
  </si>
  <si>
    <t>Nbre étudiants / Groupe</t>
  </si>
  <si>
    <t>Nbre de formateur Tvx H / séance</t>
  </si>
  <si>
    <t>Nbre de séance Théorique</t>
  </si>
  <si>
    <t>Nbre de séance pratiques / Groupe</t>
  </si>
  <si>
    <t>Nbre de séance d'évaluation</t>
  </si>
  <si>
    <r>
      <rPr>
        <b/>
        <sz val="10"/>
        <color theme="1"/>
        <rFont val="Arial"/>
        <family val="2"/>
      </rPr>
      <t>Si oui</t>
    </r>
    <r>
      <rPr>
        <sz val="10"/>
        <color theme="1"/>
        <rFont val="Arial"/>
        <family val="2"/>
      </rPr>
      <t>, Nbre de formateur habilité dans le centre</t>
    </r>
  </si>
  <si>
    <t>Sauvetage en échelle</t>
  </si>
  <si>
    <t>Type de descendeurs</t>
  </si>
  <si>
    <t>Modalité de formation du BTS</t>
  </si>
  <si>
    <t>Référentiel de formation Tvx Hauteur</t>
  </si>
  <si>
    <t>Formation assurée par</t>
  </si>
  <si>
    <t>Apprentissage</t>
  </si>
  <si>
    <t>Initiale + Apprentissage</t>
  </si>
  <si>
    <t>Evacuation seul</t>
  </si>
  <si>
    <r>
      <t>Principes de bases de la sécurité en hauteur :</t>
    </r>
    <r>
      <rPr>
        <sz val="8"/>
        <color theme="1"/>
        <rFont val="Arial"/>
        <family val="2"/>
      </rPr>
      <t xml:space="preserve"> Energie de chutes, Facteur de chutes, Tirant d'air, fonctionnement de l'absorbeur de choc, Risques lié au harnais, Balancement, ...</t>
    </r>
  </si>
  <si>
    <r>
      <rPr>
        <b/>
        <sz val="8"/>
        <color theme="1"/>
        <rFont val="Arial"/>
        <family val="2"/>
      </rPr>
      <t>Statisques :</t>
    </r>
    <r>
      <rPr>
        <sz val="8"/>
        <color theme="1"/>
        <rFont val="Arial"/>
        <family val="2"/>
      </rPr>
      <t xml:space="preserve"> Accidents du travail, Chutes de hauteur, Arrêt de travail, Mort, ...</t>
    </r>
  </si>
  <si>
    <r>
      <t>Les EPI du package :</t>
    </r>
    <r>
      <rPr>
        <sz val="8"/>
        <color theme="1"/>
        <rFont val="Arial"/>
        <family val="2"/>
      </rPr>
      <t xml:space="preserve"> Présentations des EPI, Normes, Démonstration et réglages, Contrôles et entretien des EPI.</t>
    </r>
  </si>
  <si>
    <r>
      <rPr>
        <b/>
        <sz val="8"/>
        <color theme="1"/>
        <rFont val="Arial"/>
        <family val="2"/>
      </rPr>
      <t>Port des EPI :</t>
    </r>
    <r>
      <rPr>
        <sz val="8"/>
        <color theme="1"/>
        <rFont val="Arial"/>
        <family val="2"/>
      </rPr>
      <t xml:space="preserve"> Essai, réglage, point d'accrochage du Harnais, contrôle du collègue.</t>
    </r>
  </si>
  <si>
    <r>
      <rPr>
        <b/>
        <sz val="8"/>
        <color theme="1"/>
        <rFont val="Arial"/>
        <family val="2"/>
      </rPr>
      <t>Inventaire du Pack EPI :</t>
    </r>
    <r>
      <rPr>
        <sz val="8"/>
        <color theme="1"/>
        <rFont val="Arial"/>
        <family val="2"/>
      </rPr>
      <t xml:space="preserve"> Inventaire, contrôle des numéro de séries, normes et </t>
    </r>
    <r>
      <rPr>
        <b/>
        <sz val="8"/>
        <color theme="1"/>
        <rFont val="Arial"/>
        <family val="2"/>
      </rPr>
      <t xml:space="preserve">état </t>
    </r>
    <r>
      <rPr>
        <sz val="8"/>
        <color theme="1"/>
        <rFont val="Arial"/>
        <family val="2"/>
      </rPr>
      <t>des EPI</t>
    </r>
  </si>
  <si>
    <r>
      <t>Ecole des nœuds :</t>
    </r>
    <r>
      <rPr>
        <sz val="8"/>
        <color theme="1"/>
        <rFont val="Arial"/>
        <family val="2"/>
      </rPr>
      <t xml:space="preserve"> Nœud de 8, Double 8, Chaise, Cabestan et Prussic.</t>
    </r>
  </si>
  <si>
    <t>Nbre Formateurs</t>
  </si>
  <si>
    <t>Tx encadrement</t>
  </si>
  <si>
    <t>Total / Etudiant</t>
  </si>
  <si>
    <t>Besoin Formateur</t>
  </si>
  <si>
    <t>Evolution en hauteur et Test de vertige</t>
  </si>
  <si>
    <t>Théorie</t>
  </si>
  <si>
    <r>
      <t>Déplacement dans et hors de la tour :</t>
    </r>
    <r>
      <rPr>
        <sz val="8"/>
        <color theme="1"/>
        <rFont val="Arial"/>
        <family val="2"/>
      </rPr>
      <t xml:space="preserve"> Monter/Descente Slider/Cross, Utilisation des points d'ancrages, Utilisation des différentes plateformes</t>
    </r>
  </si>
  <si>
    <t>Evacuation seul par la trappe</t>
  </si>
  <si>
    <r>
      <rPr>
        <b/>
        <sz val="8"/>
        <color theme="1"/>
        <rFont val="Arial"/>
        <family val="2"/>
      </rPr>
      <t>Ecole des nœuds :</t>
    </r>
    <r>
      <rPr>
        <sz val="8"/>
        <color theme="1"/>
        <rFont val="Arial"/>
        <family val="2"/>
      </rPr>
      <t xml:space="preserve"> Nœud de 8, Double 8, Chaise, Cabestan et Prussic.</t>
    </r>
  </si>
  <si>
    <r>
      <t>Travail à l'échelle :</t>
    </r>
    <r>
      <rPr>
        <sz val="8"/>
        <color theme="1"/>
        <rFont val="Arial"/>
        <family val="2"/>
      </rPr>
      <t xml:space="preserve"> Monter échelle Enercon, Utilisation longe de maintien, Descente aux cross, Transfert sur la plateforme.</t>
    </r>
  </si>
  <si>
    <t>Introduction au Sauvetage</t>
  </si>
  <si>
    <r>
      <rPr>
        <b/>
        <sz val="8"/>
        <color theme="1"/>
        <rFont val="Arial"/>
        <family val="2"/>
      </rPr>
      <t>Technique de sauvetage :</t>
    </r>
    <r>
      <rPr>
        <sz val="8"/>
        <color theme="1"/>
        <rFont val="Arial"/>
        <family val="2"/>
      </rPr>
      <t xml:space="preserve"> Installation du matériel, Passage de la victime, Appels en anglais, Secours de la victime</t>
    </r>
  </si>
  <si>
    <r>
      <t>Passage de la victime :</t>
    </r>
    <r>
      <rPr>
        <sz val="8"/>
        <color theme="1"/>
        <rFont val="Arial"/>
        <family val="2"/>
      </rPr>
      <t xml:space="preserve"> 1x. Sauvetage de la victime par le dessus. Victime au Slider.</t>
    </r>
  </si>
  <si>
    <r>
      <t>Installation et utilisation du matériel :</t>
    </r>
    <r>
      <rPr>
        <sz val="8"/>
        <color theme="1"/>
        <rFont val="Arial"/>
        <family val="2"/>
      </rPr>
      <t xml:space="preserve"> 1x. Utilisation de la queue de Cochon, Etc.</t>
    </r>
  </si>
  <si>
    <t>Sauvetage</t>
  </si>
  <si>
    <t>Sauvetage &amp; Evacuation</t>
  </si>
  <si>
    <r>
      <rPr>
        <b/>
        <sz val="8"/>
        <color theme="1"/>
        <rFont val="Arial"/>
        <family val="2"/>
      </rPr>
      <t>Evacuation Solo type évaluation :</t>
    </r>
    <r>
      <rPr>
        <sz val="8"/>
        <color theme="1"/>
        <rFont val="Arial"/>
        <family val="2"/>
      </rPr>
      <t xml:space="preserve"> 1x</t>
    </r>
  </si>
  <si>
    <r>
      <t>Sauvetage type évaluation :</t>
    </r>
    <r>
      <rPr>
        <sz val="8"/>
        <color theme="1"/>
        <rFont val="Arial"/>
        <family val="2"/>
      </rPr>
      <t xml:space="preserve"> 1x. Victime au slider. Sauvetage de la victime par le dessus.</t>
    </r>
  </si>
  <si>
    <r>
      <t>Sauvetage complexe :</t>
    </r>
    <r>
      <rPr>
        <sz val="8"/>
        <color theme="1"/>
        <rFont val="Arial"/>
        <family val="2"/>
      </rPr>
      <t xml:space="preserve"> 1x. Victime dans une écheller ou sur plateforme.</t>
    </r>
  </si>
  <si>
    <r>
      <t>Evaluation nœuds :</t>
    </r>
    <r>
      <rPr>
        <sz val="8"/>
        <color theme="1"/>
        <rFont val="Arial"/>
        <family val="2"/>
      </rPr>
      <t xml:space="preserve"> 1 nœuds tirer au sort</t>
    </r>
  </si>
  <si>
    <r>
      <t>Sauvetage simple :</t>
    </r>
    <r>
      <rPr>
        <sz val="8"/>
        <color theme="1"/>
        <rFont val="Arial"/>
        <family val="2"/>
      </rPr>
      <t xml:space="preserve"> 1x. Victime au slider. Sauvetage de la victime par le dessus.</t>
    </r>
  </si>
  <si>
    <r>
      <t xml:space="preserve">Sauvetage simple : </t>
    </r>
    <r>
      <rPr>
        <sz val="8"/>
        <color theme="1"/>
        <rFont val="Arial"/>
        <family val="2"/>
      </rPr>
      <t>1x. Victime sur le shock absorber. Sauvetage de la victime par le dessus.</t>
    </r>
  </si>
  <si>
    <r>
      <t xml:space="preserve">Sauvetage simple : </t>
    </r>
    <r>
      <rPr>
        <sz val="8"/>
        <color theme="1"/>
        <rFont val="Arial"/>
        <family val="2"/>
      </rPr>
      <t>1x. Victime coinçé dans le shock absorber. Sauvetage de la victime par le dessus.</t>
    </r>
  </si>
  <si>
    <r>
      <t xml:space="preserve">Sauvetage simple : </t>
    </r>
    <r>
      <rPr>
        <sz val="8"/>
        <color theme="1"/>
        <rFont val="Arial"/>
        <family val="2"/>
      </rPr>
      <t>1x. Victime dans le shock absorber. Sauvetage de la victime latéral.</t>
    </r>
  </si>
  <si>
    <r>
      <t>Evacuation solo par l'étudiant :</t>
    </r>
    <r>
      <rPr>
        <sz val="8"/>
        <color theme="1"/>
        <rFont val="Arial"/>
        <family val="2"/>
      </rPr>
      <t xml:space="preserve"> 2x</t>
    </r>
  </si>
  <si>
    <r>
      <t>Evacuation solo par le moniteur :</t>
    </r>
    <r>
      <rPr>
        <sz val="8"/>
        <color theme="1"/>
        <rFont val="Arial"/>
        <family val="2"/>
      </rPr>
      <t xml:space="preserve"> 1x</t>
    </r>
  </si>
  <si>
    <r>
      <rPr>
        <b/>
        <sz val="8"/>
        <color theme="1"/>
        <rFont val="Arial"/>
        <family val="2"/>
      </rPr>
      <t>Evacuation solo par l'étudiant :</t>
    </r>
    <r>
      <rPr>
        <sz val="8"/>
        <color theme="1"/>
        <rFont val="Arial"/>
        <family val="2"/>
      </rPr>
      <t xml:space="preserve"> 2x</t>
    </r>
  </si>
  <si>
    <r>
      <t>Evaluation évacuation solo :</t>
    </r>
    <r>
      <rPr>
        <sz val="8"/>
        <color theme="1"/>
        <rFont val="Arial"/>
        <family val="2"/>
      </rPr>
      <t xml:space="preserve"> (Tps : 5 minutes max - Validé si + de 14/20)</t>
    </r>
  </si>
  <si>
    <r>
      <t>Sauvetage simple :</t>
    </r>
    <r>
      <rPr>
        <sz val="8"/>
        <color theme="1"/>
        <rFont val="Arial"/>
        <family val="2"/>
      </rPr>
      <t xml:space="preserve"> Victime par le dessus slider ou shock. (Tps : 20 minutes max -  Validé si + de 14/20)</t>
    </r>
  </si>
  <si>
    <r>
      <t>Evaluation déplacement  :</t>
    </r>
    <r>
      <rPr>
        <sz val="8"/>
        <color theme="1"/>
        <rFont val="Arial"/>
        <family val="2"/>
      </rPr>
      <t xml:space="preserve"> Dans les échelles - Sur les plateformes.</t>
    </r>
  </si>
  <si>
    <r>
      <t>Recyclage école des nœuds :</t>
    </r>
    <r>
      <rPr>
        <sz val="8"/>
        <color theme="1"/>
        <rFont val="Arial"/>
        <family val="2"/>
      </rPr>
      <t xml:space="preserve"> Nœud de 8, Double 8, Chaise, Cabestan et Prussic.</t>
    </r>
  </si>
  <si>
    <r>
      <t>Recyclage déplacement  :</t>
    </r>
    <r>
      <rPr>
        <sz val="8"/>
        <color theme="1"/>
        <rFont val="Arial"/>
        <family val="2"/>
      </rPr>
      <t xml:space="preserve"> Dans les échelles - Sur les plateformes.</t>
    </r>
  </si>
  <si>
    <t>Recyclage avant départ en stage</t>
  </si>
  <si>
    <r>
      <t>Recyclage évacuation solo :</t>
    </r>
    <r>
      <rPr>
        <sz val="8"/>
        <color theme="1"/>
        <rFont val="Arial"/>
        <family val="2"/>
      </rPr>
      <t xml:space="preserve"> (Tps : 5 minutes max)</t>
    </r>
  </si>
  <si>
    <r>
      <t>Recyclage sauvetage :</t>
    </r>
    <r>
      <rPr>
        <sz val="8"/>
        <color theme="1"/>
        <rFont val="Arial"/>
        <family val="2"/>
      </rPr>
      <t xml:space="preserve"> Sauvetage par le dessus slider ou shock. (Tps : 20 minutes max)</t>
    </r>
  </si>
  <si>
    <r>
      <rPr>
        <b/>
        <sz val="8"/>
        <color theme="1"/>
        <rFont val="Arial"/>
        <family val="2"/>
      </rPr>
      <t>Evacuation duo par l'étudiant :</t>
    </r>
    <r>
      <rPr>
        <sz val="8"/>
        <color theme="1"/>
        <rFont val="Arial"/>
        <family val="2"/>
      </rPr>
      <t xml:space="preserve"> 1x</t>
    </r>
  </si>
  <si>
    <t>Evacuation Solo &amp; Duo par la trappe et Travail à l'échelle</t>
  </si>
  <si>
    <t>Établissement</t>
  </si>
  <si>
    <t>hassan.el-idrissi@ac-dijon.fr</t>
  </si>
  <si>
    <t>Email</t>
  </si>
  <si>
    <t>Mobile</t>
  </si>
  <si>
    <t>LISTE DES ETABLISSEMENTS BTS MSE</t>
  </si>
  <si>
    <t>Référent formation tvx hauteur</t>
  </si>
  <si>
    <t>Référents BTS</t>
  </si>
  <si>
    <t>LISTE DES ETABLISSEMENTS BTS MSE (Suite 01)</t>
  </si>
  <si>
    <t>Benoît</t>
  </si>
  <si>
    <t>benoit.adenot@ac-poitiers.fr</t>
  </si>
  <si>
    <t>CARTEAUD</t>
  </si>
  <si>
    <t>Richard</t>
  </si>
  <si>
    <t>richard.carteaud@ac-poitiers.fr</t>
  </si>
  <si>
    <t>Hassan.el-idrissi@ac-dijon.fr</t>
  </si>
  <si>
    <t>72 avenue de l'Europe</t>
  </si>
  <si>
    <t>BP</t>
  </si>
  <si>
    <t>86500 MONTMORILLON</t>
  </si>
  <si>
    <t>Rue</t>
  </si>
  <si>
    <t>CP + Ville</t>
  </si>
  <si>
    <t>N° Téléphone</t>
  </si>
  <si>
    <t>Lycée St François d'Assise</t>
  </si>
  <si>
    <t>UFA Monge</t>
  </si>
  <si>
    <t>ce,0801327h@ac-amiens.fr</t>
  </si>
  <si>
    <t>Référents travaux hauteur</t>
  </si>
  <si>
    <t>ce.072003m@ac-nantes.fr</t>
  </si>
  <si>
    <t>ddfpt.monge@ac-nantes.fr</t>
  </si>
  <si>
    <t>christophe.guene@ac-poitiers.fr</t>
  </si>
  <si>
    <t>ce,0760035a@ac-rouen.fr</t>
  </si>
  <si>
    <t>LE CORDE</t>
  </si>
  <si>
    <t>Milan</t>
  </si>
  <si>
    <t>Coulisseaux et Rail</t>
  </si>
  <si>
    <t>Coulisseau Haca</t>
  </si>
  <si>
    <t>Rail pour Coulisseau Haca</t>
  </si>
  <si>
    <t>Coulisseau Avanti</t>
  </si>
  <si>
    <t>Rail pour Coulisseau Avanti</t>
  </si>
  <si>
    <t>Coulisseau Söll</t>
  </si>
  <si>
    <t xml:space="preserve">Coulisseau HM Protect Söll </t>
  </si>
  <si>
    <t>Rail pour Coulisseau Söll</t>
  </si>
  <si>
    <t>Evacuation</t>
  </si>
  <si>
    <t>Jag 
System</t>
  </si>
  <si>
    <t>She
Solution</t>
  </si>
  <si>
    <t>TSL SRK - 15</t>
  </si>
  <si>
    <t>Miller</t>
  </si>
  <si>
    <t>Remarques</t>
  </si>
  <si>
    <t>Période de formation</t>
  </si>
  <si>
    <t>Formation Pratique Groupe 2</t>
  </si>
  <si>
    <t>Formation pratique Groupe 1</t>
  </si>
  <si>
    <t>Formation théorique</t>
  </si>
  <si>
    <t>Type de formation</t>
  </si>
  <si>
    <t>Période</t>
  </si>
  <si>
    <t>BTS 1 S39</t>
  </si>
  <si>
    <t>BTS 1 S40</t>
  </si>
  <si>
    <t>BTS 1 S41</t>
  </si>
  <si>
    <t>Autres modalités et période</t>
  </si>
  <si>
    <t>086 - Montmorillon</t>
  </si>
  <si>
    <t>008 - Charleville-Mezières</t>
  </si>
  <si>
    <t>022 - Loudéac</t>
  </si>
  <si>
    <t>076 - Fécamp</t>
  </si>
  <si>
    <t>085 - La Roche sur Yon</t>
  </si>
  <si>
    <t>072 - Arnage</t>
  </si>
  <si>
    <t>044 - Nantes</t>
  </si>
  <si>
    <t>030 - Nimes</t>
  </si>
  <si>
    <t>021 - Dijon</t>
  </si>
  <si>
    <t>080 - Amiens</t>
  </si>
  <si>
    <t>Financement des heures de formation</t>
  </si>
  <si>
    <t>3H sur la techniques de maintenance + 1H AP BTS1 = 144H</t>
  </si>
  <si>
    <t>Type 1 - Jag system (Petzl)</t>
  </si>
  <si>
    <t>Type 3 - She solution</t>
  </si>
  <si>
    <t>Type 2 - Milan - Miller</t>
  </si>
  <si>
    <t>Type 4 - TSL SKR</t>
  </si>
  <si>
    <t>Autre :</t>
  </si>
  <si>
    <t>Photos</t>
  </si>
  <si>
    <t>Tour, Mât, Plateforme</t>
  </si>
  <si>
    <t>Echelles</t>
  </si>
  <si>
    <t>21 - Dijon</t>
  </si>
  <si>
    <t>86 - Montorillon</t>
  </si>
  <si>
    <t>08 - Charleville</t>
  </si>
  <si>
    <t>22 - Loudéac</t>
  </si>
  <si>
    <t>30 - Nimes</t>
  </si>
  <si>
    <t>44 - Nantes</t>
  </si>
  <si>
    <t>72 - Arnage</t>
  </si>
  <si>
    <t>76 - Fécamp</t>
  </si>
  <si>
    <t>80 - Amiens</t>
  </si>
  <si>
    <t>85 - La Roche</t>
  </si>
  <si>
    <t>Total</t>
  </si>
  <si>
    <t>%</t>
  </si>
  <si>
    <t>Caractéristiques</t>
  </si>
  <si>
    <t>Coulisseaux - Rails - Dispositifs d'évacuation</t>
  </si>
  <si>
    <t>Mars</t>
  </si>
  <si>
    <t>Budget du Lycée = 3000 €</t>
  </si>
  <si>
    <t>14 heures de formation par la société RIG UP de Nantes</t>
  </si>
  <si>
    <t>Rue Eon de l'Etoile</t>
  </si>
  <si>
    <t>BP 601</t>
  </si>
  <si>
    <t>22600 LOUDEAC</t>
  </si>
  <si>
    <t>CAROL</t>
  </si>
  <si>
    <t>serge.carol@ac-rennes.fr</t>
  </si>
  <si>
    <t>SCHOTT</t>
  </si>
  <si>
    <t>Damien</t>
  </si>
  <si>
    <t>damien.schott@ac-rennes.fr</t>
  </si>
  <si>
    <t>xavier.le-corre1@ac-rennes.fr</t>
  </si>
  <si>
    <t>El-Aissaoui</t>
  </si>
  <si>
    <t>Abdelouahed</t>
  </si>
  <si>
    <t>abdelouahed.el-aissaoui@ac-nantes.fr</t>
  </si>
  <si>
    <t>Rue des collèges</t>
  </si>
  <si>
    <t>72230 ARNAGE</t>
  </si>
  <si>
    <t>02 43 21 10 17</t>
  </si>
  <si>
    <t xml:space="preserve"> stephen.renoux@gmail.com</t>
  </si>
  <si>
    <t>06 74 24 81 31</t>
  </si>
  <si>
    <t>LOYAU</t>
  </si>
  <si>
    <t>Sébastien</t>
  </si>
  <si>
    <t>Sebastien-Jean.Loyau@ac-nantes.f&gt;</t>
  </si>
  <si>
    <t>06 50 10 84 76</t>
  </si>
  <si>
    <t>olivier</t>
  </si>
  <si>
    <t>Olivier.Sahouli@ac-nantes.fr</t>
  </si>
  <si>
    <t>ROUSSEAU</t>
  </si>
  <si>
    <t>christophe</t>
  </si>
  <si>
    <t>christophe.rousseau1608@gmail.com</t>
  </si>
  <si>
    <t>2</t>
  </si>
  <si>
    <t>Septembre</t>
  </si>
  <si>
    <t>Octobre</t>
  </si>
  <si>
    <t>Octobre ou Février</t>
  </si>
  <si>
    <t>1H30 D'HSA par formateur sur le volume total horaire des enseignants.</t>
  </si>
  <si>
    <t>dossier  support à remplir au fur et à lesure</t>
  </si>
  <si>
    <t>Cours théoriques  sur l'utilisation, norme et sécurité des EPI (en anglais aussi!)</t>
  </si>
  <si>
    <t>vidéos</t>
  </si>
  <si>
    <t>présentation des tutoriels comme base d'appui après la formation</t>
  </si>
  <si>
    <t>quizz d'entraînement pour s'autoévaluer en stage.</t>
  </si>
  <si>
    <t>trauma de suspension/tirage victime dans la nacelle</t>
  </si>
  <si>
    <t>utilisation du runner/coulisseau (rail zoll mais aussi d'autres runners, Haca…) sur type télécom et sur type H</t>
  </si>
  <si>
    <t>rescue shoulder à 3/5 mètres position de la victime dans la nacelle</t>
  </si>
  <si>
    <t>passer un message de secours dans l'éolien (spécificité)</t>
  </si>
  <si>
    <t>séance pratique : mise en sécurité d'un technicien en situation d'urgence - Ascencion et descente de la tour par l'échelle</t>
  </si>
  <si>
    <t>circuit training</t>
  </si>
  <si>
    <t>séance pratique :évacuation de victime, manipulation des EPI EN 355/358</t>
  </si>
  <si>
    <t>la corde rescue résistance/limite</t>
  </si>
  <si>
    <t>le rescue : utilisation mise en place (démo d'autres type enercon, vestas, skylotec, she...)</t>
  </si>
  <si>
    <t>sauvetage victime sur échelle type H et télécom</t>
  </si>
  <si>
    <t>le rescue en mode inversé pourquoi? Comment? Technique</t>
  </si>
  <si>
    <t>séance pratique :évacuation de victime.</t>
  </si>
  <si>
    <t>évacuation d'un victime de la nacelle</t>
  </si>
  <si>
    <t>évacuation à 2 milan inversé de la nacelle/ demo évac incendie milan normal  pour info</t>
  </si>
  <si>
    <t>sauvetage victime du haut dela nacelle (overboard : consciente/inconsciente)</t>
  </si>
  <si>
    <t>sauvetage/évacuation : études de cas, mise ne pratique des apprentissages</t>
  </si>
  <si>
    <t xml:space="preserve">séance pratique : scénarios   mise en situation individuelle des stagiaires </t>
  </si>
  <si>
    <t>vérification du matériel dans sa totalité (conformité/durée de vie…)</t>
  </si>
  <si>
    <t>Si la situation covid perdure, nous avons une organisation type avec un mannequin de 50 kgs</t>
  </si>
  <si>
    <t>Le besoin horaire est bien de 54 heures par groupe plus 2 H en classe entière de cours téhoriques soit : 110 heures</t>
  </si>
  <si>
    <t>0</t>
  </si>
  <si>
    <t>BTS 1 S37</t>
  </si>
  <si>
    <t>Rattrapage des étudiants rencontrant des difficultés.</t>
  </si>
  <si>
    <t>Plusieurs fois dans l'année.</t>
  </si>
  <si>
    <t>Introduction</t>
  </si>
  <si>
    <t>Vidéo sur l'éolien et les risques liés au travail en hauteur</t>
  </si>
  <si>
    <t xml:space="preserve">Législation sur le risque lié au travail en Hauteur </t>
  </si>
  <si>
    <t>Les équipements de Protection individuelle</t>
  </si>
  <si>
    <t>Les équipements de Protection Individuelle pour le Travail en Hauteur EPIAC</t>
  </si>
  <si>
    <t>Prise en main des EPIAC (contrôle , réglages, risques)</t>
  </si>
  <si>
    <t>Identifier les EPI 
Identifier les dangers et risques liés au travail en H</t>
  </si>
  <si>
    <t>Exercices pratiques : EPI - Déplacement simple sur Échelles, transfert d'ancrage, mise en position de travail</t>
  </si>
  <si>
    <t>Facteur de chute, Tirant d'air, effet pendulaire</t>
  </si>
  <si>
    <t>Revue Théorie : Usage des EPIAC</t>
  </si>
  <si>
    <t>Prise en main DEU A DEUS A( Skylotec Milan)</t>
  </si>
  <si>
    <t>Sauvetage sur échelle DEU A et DEUS</t>
  </si>
  <si>
    <t>Suspensions  traumatismes , mise en pratique, techniques de soulagement</t>
  </si>
  <si>
    <t>Descentes sur Echelles</t>
  </si>
  <si>
    <t>Présentation du secours sur échelles avec un DEUS A</t>
  </si>
  <si>
    <t>Entrainement sur secours sur échelle avec DEUS  A</t>
  </si>
  <si>
    <t>Sauvetage sur échelle DEUS A</t>
  </si>
  <si>
    <t>Tests du secours sur échelle avec DEUS A</t>
  </si>
  <si>
    <t>Évaluation</t>
  </si>
  <si>
    <t>Présentation du secours sur échelles avec d'autres dispositifs d'évacuation</t>
  </si>
  <si>
    <t>Sauvetage sur échelle avec d'autre évacuateurs et Tests</t>
  </si>
  <si>
    <t xml:space="preserve">Mise en pratique secours sur échelles avec d'autres dispositifs d'évacuation </t>
  </si>
  <si>
    <t>Présentation d'autres techniques de secours sur échelles</t>
  </si>
  <si>
    <t>Test pratique de secours sur échelles</t>
  </si>
  <si>
    <t>Évacuation par la trappe seul et à deux DEUS A</t>
  </si>
  <si>
    <t xml:space="preserve">Évacuation </t>
  </si>
  <si>
    <t>Évacuation par le toit de nacelle seul et à deux DEU A</t>
  </si>
  <si>
    <t>Secours à victime qui a chuté en latéral DEU A</t>
  </si>
  <si>
    <t>Évacuation par la trappe et ou le toit seul et/ou à deux avec d'autres DEU</t>
  </si>
  <si>
    <t>Évacuation</t>
  </si>
  <si>
    <t>Mise en situations</t>
  </si>
  <si>
    <t>Test théorie et corrigé</t>
  </si>
  <si>
    <t>La durée ne tient pas compte des rattrapages pour les étudiants qui rencontrent des difficultés lors des tests.</t>
  </si>
  <si>
    <t>Technique abordée avancée : Tests en conditions  incendie (alarme, fumée,..)</t>
  </si>
  <si>
    <t>EPIAC : EPI Anti-Chute.</t>
  </si>
  <si>
    <t>DEU : Dispositif d'Évacuation sans dispositif permettant la remontée ou le secours.</t>
  </si>
  <si>
    <t>DEUS: Dispositif d'Évacuation disposant d'un système de remontée.</t>
  </si>
  <si>
    <t>La durée ne tient pas compte du recyclage.</t>
  </si>
  <si>
    <t>BTS MS1 S5</t>
  </si>
  <si>
    <t>BTS MS1 S6 à S15</t>
  </si>
  <si>
    <t>Anneau de sangle</t>
  </si>
  <si>
    <t>Introduction, définition du travail en hauteur</t>
  </si>
  <si>
    <t>La protection : Présentation et rôle des EPI</t>
  </si>
  <si>
    <t xml:space="preserve"> EPI catégorie 2 + casque jugulaire, harnais + réglage (DTR) </t>
  </si>
  <si>
    <t>+ Anti chute rigide sur rail sôll  + longe double antichute + longe double antichute</t>
  </si>
  <si>
    <t>Le risque, cadre règlementaire, statistiques, constat</t>
  </si>
  <si>
    <t xml:space="preserve">Prévention, </t>
  </si>
  <si>
    <t>Principes fondamentaux, hauteur de chute, énergie, facteur de chute</t>
  </si>
  <si>
    <t>tirant d'air, effet pendulaire,  attention aux arêtes</t>
  </si>
  <si>
    <t>Test de connaissances</t>
  </si>
  <si>
    <t>Forme QCM : Validé si note supérieure ou égale à 14/20</t>
  </si>
  <si>
    <t xml:space="preserve">Exercices sur plateforme de travail en hauteur 5,5 m et 8 m </t>
  </si>
  <si>
    <t>Déplacement vertical sur échelle à barreaux : changement de face, vertige?</t>
  </si>
  <si>
    <t>Déplacement vertical sur échelle à arêtes de poisson : 3 tours de circuit</t>
  </si>
  <si>
    <t>complet de la structure, utilisation des 2 types d'échelles + sôll + crochets</t>
  </si>
  <si>
    <t>Auto évacuation sur échelle à barreaux 6 m, utilisation du safescape</t>
  </si>
  <si>
    <t>Auto évacuation de la plateforme de 8 m, utilisation du safescape + asap</t>
  </si>
  <si>
    <t>Evacuation d'un bléssé conscient sur échelle à barreaux 8 m, utilisation</t>
  </si>
  <si>
    <t>du safescape</t>
  </si>
  <si>
    <t>Exercices dans la TOUR de 20 m</t>
  </si>
  <si>
    <t>Déplcmt vertical sur échelle à barreaux au sôll 3 déplacements A/R = 96 m</t>
  </si>
  <si>
    <t>Déplcmt vertical sur échelle arète de poisson, utilisation palier de repos</t>
  </si>
  <si>
    <t>Auto évac de la plateforme intérieure de la tour : 16 m (safescape + asap)</t>
  </si>
  <si>
    <t xml:space="preserve">Auto évacuation de la plateforme extérieure de la tour 20 m (safescape + </t>
  </si>
  <si>
    <t>asap)</t>
  </si>
  <si>
    <t>Evacuation bléssé inconscient sur échelle arêtes de poisson à 8m</t>
  </si>
  <si>
    <t>(safescape + asap).</t>
  </si>
  <si>
    <t>6</t>
  </si>
  <si>
    <t>0,55 heure de Technique de maintenance (soit 20h) + hse</t>
  </si>
  <si>
    <t xml:space="preserve">Sensibilite travail hauteur </t>
  </si>
  <si>
    <t xml:space="preserve">Evacuation feu nacelle </t>
  </si>
  <si>
    <t xml:space="preserve">Deplacement milieu confiné </t>
  </si>
  <si>
    <t>Port des EPI : Essai, réglage, point d'accrochage du Harnais, contrôle du collègue.</t>
  </si>
  <si>
    <t xml:space="preserve">Evacuation echelle </t>
  </si>
  <si>
    <t xml:space="preserve">           victime au dessus echelle en H</t>
  </si>
  <si>
    <t xml:space="preserve">           nacelle enercon /nacelle vestas </t>
  </si>
  <si>
    <t xml:space="preserve">           Victime en dessous </t>
  </si>
  <si>
    <t>Evacuation overboard  ( vesta /ernercon )</t>
  </si>
  <si>
    <t xml:space="preserve">Evacuation feu plateforme mat </t>
  </si>
  <si>
    <t xml:space="preserve">            2 personnes conscientes </t>
  </si>
  <si>
    <t xml:space="preserve">            victime inconsciente </t>
  </si>
  <si>
    <t>BILAN MODALITE PAR CENTRE</t>
  </si>
  <si>
    <t>BILAN MODALITE FORMATION</t>
  </si>
  <si>
    <t>BILAN EQUIPEMENT PAR CENTRE</t>
  </si>
  <si>
    <t>Mixité</t>
  </si>
  <si>
    <t>La formation est sous-traitée et financée par le lycée sur les fonds récoltés par la location de la tour.</t>
  </si>
  <si>
    <t>Recyclage avant départ en stage - Durée 4H</t>
  </si>
  <si>
    <t>06 60 77 75 65</t>
  </si>
  <si>
    <t>06 75 22 16 88</t>
  </si>
  <si>
    <t>Mars Année 1 ou 2 - S ??</t>
  </si>
  <si>
    <t>06 11 99 19 88</t>
  </si>
  <si>
    <t>SAHOULI</t>
  </si>
  <si>
    <t>1</t>
  </si>
  <si>
    <t>Statistiques</t>
  </si>
  <si>
    <t>Principes de la sécurité : protection intrinsèque, collective et individuelle</t>
  </si>
  <si>
    <t>Les EPI</t>
  </si>
  <si>
    <t>Facteur de chute, tirant d'air</t>
  </si>
  <si>
    <t>Ecole des noeuds : 8 double, pêcheur double et cabestan</t>
  </si>
  <si>
    <t>Prise en compte du matériel puis 3 ateliers</t>
  </si>
  <si>
    <t>Évolution sur ligne de vie, gestion du vide</t>
  </si>
  <si>
    <t xml:space="preserve">2 cordes avec mouflage : essai suspension dorsal et ventral </t>
  </si>
  <si>
    <t>Ateliers validation de progression :</t>
  </si>
  <si>
    <t>- rail rigide</t>
  </si>
  <si>
    <t>- câble métallique</t>
  </si>
  <si>
    <t>- longe avecfacteur de chute 0 et 1</t>
  </si>
  <si>
    <t>Évacuation individuelle avec Milan</t>
  </si>
  <si>
    <t>Évacuation victime de la nacelle avec Milan</t>
  </si>
  <si>
    <t>Évacuation de la victime coincée dans ses longes</t>
  </si>
  <si>
    <t>Évacuation de la victime coincée dans dans l'échelle sur le rail</t>
  </si>
  <si>
    <t>Test théorique</t>
  </si>
  <si>
    <t>Total ou Moyenne</t>
  </si>
  <si>
    <t>Nbres de séances</t>
  </si>
  <si>
    <t>Nbres élève</t>
  </si>
  <si>
    <t>Nbres d'heure prof</t>
  </si>
  <si>
    <t>Sensibilisation aux risques de chutes de hauteur</t>
  </si>
  <si>
    <t>Module théorique</t>
  </si>
  <si>
    <t>La démarche de prévention</t>
  </si>
  <si>
    <t>Les fondamentaux: facteur de chute, tirant d'air, etc…</t>
  </si>
  <si>
    <t>Les EPI, les dispositifs d'ancrage (classes), la règlementation …</t>
  </si>
  <si>
    <t>Evaluation des SAVOIRS</t>
  </si>
  <si>
    <t>contrôler, s'équiper, régler les EPI</t>
  </si>
  <si>
    <t>S'équiper et se déplacer aux échelles en sécurité</t>
  </si>
  <si>
    <t>identifier les différents types d'antichutes mobiles sur les échelles (5)</t>
  </si>
  <si>
    <t>se déplacer en sécurité en utilisant les différents moyens</t>
  </si>
  <si>
    <t>Secourir son binôme CONSCIENT</t>
  </si>
  <si>
    <t xml:space="preserve">accéder en sécurité </t>
  </si>
  <si>
    <t>installer l'évacuateur</t>
  </si>
  <si>
    <t>secourir son binôme</t>
  </si>
  <si>
    <t>Secourir son binôme INCONSCIENT aux échelles WINDLAB</t>
  </si>
  <si>
    <t>S'auto évacuer d'une plateforme 5m</t>
  </si>
  <si>
    <t>s'auto évacuer</t>
  </si>
  <si>
    <t>Secourir son binôme INCONSCIENT à l'intérieur du mât</t>
  </si>
  <si>
    <t>S'auto évacuer d'une plateforme 33m</t>
  </si>
  <si>
    <t>hauteur de l'équipement en m</t>
  </si>
  <si>
    <t>(Groupe ouvert à 12)</t>
  </si>
  <si>
    <t>Fin de première année S12</t>
  </si>
  <si>
    <t>Tractel</t>
  </si>
  <si>
    <t>* Les apprentis sont formés en travaux en hauteur en entreprises.</t>
  </si>
  <si>
    <t>Autres : Syndrome du harnais</t>
  </si>
  <si>
    <t>Tractel + Vestas</t>
  </si>
  <si>
    <t>Autres : Travail en grande hauteur dans l'éolien par un formateur de Honey-Well</t>
  </si>
  <si>
    <t>1h technique de maintenance + 1h EPS + heures non financées (HSE - Actuellement 80 heures sup arriérées - non payées !)</t>
  </si>
  <si>
    <t>novembre</t>
  </si>
  <si>
    <t>novembre/décembre</t>
  </si>
  <si>
    <t>mars/avril</t>
  </si>
  <si>
    <t>Un étudiant en apprentissage en mixité - Formation de travaux en hauteur assurée par l'entreprise d'accueil.</t>
  </si>
  <si>
    <t>Moyenne</t>
  </si>
  <si>
    <t>Bilan</t>
  </si>
  <si>
    <t>06 70 50 63 69</t>
  </si>
  <si>
    <t>HAMIEZ</t>
  </si>
  <si>
    <t>Bernard</t>
  </si>
  <si>
    <t>bernard.hamiez@ac-amiens.fr</t>
  </si>
  <si>
    <t>fabrice.desgardin@ac-amiens.fr</t>
  </si>
  <si>
    <t>Janvier</t>
  </si>
  <si>
    <t>De janvier à avril</t>
  </si>
  <si>
    <t>Séance 10</t>
  </si>
  <si>
    <t>Type de descendeur : Safescape ELITE de chez Miller</t>
  </si>
  <si>
    <t>Vu la période Covid 19 nous n'avons réalisé que les quatre premières séances. Au cours de l'anneé scolaire 2020-2021, il faudra réaliser les séances 5 à 8</t>
  </si>
  <si>
    <t xml:space="preserve"> avec ces étudiants arrivés en deuxième année et également former complètement les nouveaux étudiants de première année.</t>
  </si>
  <si>
    <t xml:space="preserve">Les deux formateurs ont été formés par HONEYWELL </t>
  </si>
  <si>
    <t>Nous avons à notre disposition deux outils de formation, une tour de 20 m de haut et une structure intérieure de travail en hauteur avec deux plateformes,une à 5,5m de haut et une à 8 m .</t>
  </si>
  <si>
    <t>Cette année nous avons un groupe de huit étudiants. L'année prochaine nous aurons neuf étudiants donc deux groupes, on doublera presque le besoin horaire.( passage de 53h à 99h).</t>
  </si>
  <si>
    <t>+ Longe de maintien au travail + mousqueton + anneau de sangle + safescape + vidéos</t>
  </si>
  <si>
    <t>70 Boulevard de Saint-Quentin</t>
  </si>
  <si>
    <t>80000 AMIENS</t>
  </si>
  <si>
    <t xml:space="preserve"> Equipement travaux en hauteur : Podest Enercon</t>
  </si>
  <si>
    <t>15 Avenue Champollion</t>
  </si>
  <si>
    <t>21000 DIJON</t>
  </si>
  <si>
    <t>03 80 60 42 12</t>
  </si>
  <si>
    <t>17 Rue Dhuoda</t>
  </si>
  <si>
    <t>30900 Nîmes</t>
  </si>
  <si>
    <t>04 66 04 85 85</t>
  </si>
  <si>
    <t>jean-francois.gueidan@ac-montpellier.fr</t>
  </si>
  <si>
    <t>DELEUZE</t>
  </si>
  <si>
    <t>Eric</t>
  </si>
  <si>
    <t>eric.deleuze@ac-montpellier.fr</t>
  </si>
  <si>
    <t>CHABAS</t>
  </si>
  <si>
    <t>Frédéric</t>
  </si>
  <si>
    <t>frederic.chabas@ac-montpellier.fr</t>
  </si>
  <si>
    <t>DE-SMIDT</t>
  </si>
  <si>
    <t>Adrien</t>
  </si>
  <si>
    <t>adrien.de-smidt@ac-montpellier.fr</t>
  </si>
  <si>
    <t xml:space="preserve">christian.veillon@stfrancoislaroche.fr </t>
  </si>
  <si>
    <t>07 82 89 43 45</t>
  </si>
  <si>
    <t>etienne.cousseau@stfrancoislaroche.fr</t>
  </si>
  <si>
    <t>BROIS</t>
  </si>
  <si>
    <t>06 77 33 17 06</t>
  </si>
  <si>
    <t>Christophe</t>
  </si>
  <si>
    <t>christophe.brois@stfrancoislaroche.fr</t>
  </si>
  <si>
    <t>11 Rond-Point Charles Sorin</t>
  </si>
  <si>
    <t>85000 LA ROCHE SUR YON</t>
  </si>
  <si>
    <t>02 51 37 04 48</t>
  </si>
  <si>
    <t xml:space="preserve">david.maika@ac-reims.fr </t>
  </si>
  <si>
    <t xml:space="preserve">lounes.zaidi@ac-reims.fr </t>
  </si>
  <si>
    <t xml:space="preserve">patrick.gognet@ac-normandie.fr </t>
  </si>
  <si>
    <t xml:space="preserve">francois.morel@ac-normandie.fr </t>
  </si>
  <si>
    <t>1575 Boulevard Nelson Mandela</t>
  </si>
  <si>
    <t>76400 FECAMP</t>
  </si>
  <si>
    <t>02 35 10 24 24</t>
  </si>
  <si>
    <t>145 Avenue Charles de Gaulle</t>
  </si>
  <si>
    <t>03 24 56 81 56</t>
  </si>
  <si>
    <t>08013 CHARLEVILLE MEZIERES CEDEX</t>
  </si>
  <si>
    <t>06 76 39 90 61</t>
  </si>
  <si>
    <t>06 77 13 65 62</t>
  </si>
  <si>
    <t>MOYON</t>
  </si>
  <si>
    <t>christian.moyon@ac-normandie.fr</t>
  </si>
  <si>
    <t>TERRASSE Bertrand</t>
  </si>
  <si>
    <t>Bertrand</t>
  </si>
  <si>
    <t>bertrand.terrasse@ac-normandie.fr</t>
  </si>
  <si>
    <t>06 36 63 72 11</t>
  </si>
  <si>
    <t>VAROQUIER Florent</t>
  </si>
  <si>
    <t>Florent</t>
  </si>
  <si>
    <t>Florent.Varoquier@ac-reims.fr</t>
  </si>
  <si>
    <t>06 82 32 77 42</t>
  </si>
  <si>
    <t xml:space="preserve">DERRIERE Phillippe </t>
  </si>
  <si>
    <t xml:space="preserve">Phillippe </t>
  </si>
  <si>
    <t>Philippe.Derriere@ac-reims.fr</t>
  </si>
  <si>
    <t>06 43 38 11 97</t>
  </si>
</sst>
</file>

<file path=xl/styles.xml><?xml version="1.0" encoding="utf-8"?>
<styleSheet xmlns="http://schemas.openxmlformats.org/spreadsheetml/2006/main">
  <numFmts count="4">
    <numFmt numFmtId="43" formatCode="_-* #,##0.00\ _€_-;\-* #,##0.00\ _€_-;_-* &quot;-&quot;??\ _€_-;_-@_-"/>
    <numFmt numFmtId="164" formatCode="[h]:mm"/>
    <numFmt numFmtId="165" formatCode="0#&quot; &quot;##&quot; &quot;##&quot; &quot;##&quot; &quot;##"/>
    <numFmt numFmtId="166" formatCode="0.0%"/>
  </numFmts>
  <fonts count="59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11"/>
      <color theme="0"/>
      <name val="Arial"/>
      <family val="2"/>
    </font>
    <font>
      <b/>
      <sz val="11"/>
      <color theme="0"/>
      <name val="Arial"/>
      <family val="2"/>
    </font>
    <font>
      <b/>
      <sz val="12"/>
      <color theme="0"/>
      <name val="Arial"/>
      <family val="2"/>
    </font>
    <font>
      <b/>
      <sz val="14"/>
      <color theme="0"/>
      <name val="Arial"/>
      <family val="2"/>
    </font>
    <font>
      <b/>
      <sz val="20"/>
      <color theme="0"/>
      <name val="Arial"/>
      <family val="2"/>
    </font>
    <font>
      <sz val="20"/>
      <color theme="0"/>
      <name val="Arial"/>
      <family val="2"/>
    </font>
    <font>
      <sz val="32"/>
      <color theme="0"/>
      <name val="Arial"/>
      <family val="2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b/>
      <sz val="20"/>
      <color theme="1"/>
      <name val="Arial"/>
      <family val="2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26"/>
      <color theme="0"/>
      <name val="Arial"/>
      <family val="2"/>
    </font>
    <font>
      <b/>
      <sz val="10"/>
      <color theme="0"/>
      <name val="Arial"/>
      <family val="2"/>
    </font>
    <font>
      <b/>
      <sz val="8"/>
      <color theme="0"/>
      <name val="Arial"/>
      <family val="2"/>
    </font>
    <font>
      <sz val="9"/>
      <color theme="1"/>
      <name val="Arial"/>
      <family val="2"/>
    </font>
    <font>
      <sz val="8"/>
      <color theme="1"/>
      <name val="Arial"/>
      <family val="2"/>
    </font>
    <font>
      <sz val="11"/>
      <name val="Arial"/>
      <family val="2"/>
    </font>
    <font>
      <sz val="12"/>
      <color rgb="FF6699FF"/>
      <name val="Wingdings"/>
      <charset val="2"/>
    </font>
    <font>
      <sz val="12"/>
      <color rgb="FF3366FF"/>
      <name val="Wingdings"/>
      <charset val="2"/>
    </font>
    <font>
      <b/>
      <sz val="8"/>
      <color theme="1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7"/>
      <color indexed="81"/>
      <name val="Comic Sans MS"/>
      <family val="4"/>
    </font>
    <font>
      <sz val="7"/>
      <color indexed="81"/>
      <name val="Comic Sans MS"/>
      <family val="4"/>
    </font>
    <font>
      <b/>
      <sz val="14"/>
      <color theme="1"/>
      <name val="Arial"/>
      <family val="2"/>
    </font>
    <font>
      <b/>
      <sz val="12"/>
      <color theme="1"/>
      <name val="Arial"/>
      <family val="2"/>
    </font>
    <font>
      <sz val="9"/>
      <color theme="0"/>
      <name val="Arial"/>
      <family val="2"/>
    </font>
    <font>
      <sz val="9"/>
      <name val="Arial"/>
      <family val="2"/>
    </font>
    <font>
      <b/>
      <sz val="11"/>
      <color rgb="FFFF0000"/>
      <name val="Arial"/>
      <family val="2"/>
    </font>
    <font>
      <b/>
      <sz val="28"/>
      <color theme="0"/>
      <name val="Arial"/>
      <family val="2"/>
    </font>
    <font>
      <sz val="10"/>
      <color rgb="FF000000"/>
      <name val="Arial"/>
      <family val="2"/>
    </font>
    <font>
      <sz val="10"/>
      <color theme="10"/>
      <name val="Arial"/>
      <family val="2"/>
    </font>
    <font>
      <b/>
      <sz val="12"/>
      <name val="Arial"/>
      <family val="2"/>
    </font>
    <font>
      <sz val="12"/>
      <color rgb="FF99FF99"/>
      <name val="Wingdings"/>
      <charset val="2"/>
    </font>
    <font>
      <sz val="12"/>
      <color rgb="FF66FF66"/>
      <name val="Wingdings"/>
      <charset val="2"/>
    </font>
    <font>
      <b/>
      <sz val="11"/>
      <color rgb="FFFFFFFF"/>
      <name val="Arial"/>
      <family val="2"/>
    </font>
    <font>
      <sz val="8"/>
      <color theme="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48"/>
      <color theme="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36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6"/>
      <color theme="0"/>
      <name val="Calibri"/>
      <family val="2"/>
      <scheme val="minor"/>
    </font>
    <font>
      <sz val="8"/>
      <name val="Arial"/>
      <family val="2"/>
    </font>
    <font>
      <sz val="11"/>
      <name val="Calibri"/>
      <family val="2"/>
      <scheme val="minor"/>
    </font>
    <font>
      <b/>
      <sz val="7"/>
      <color theme="0"/>
      <name val="Arial"/>
      <family val="2"/>
    </font>
    <font>
      <sz val="7"/>
      <color theme="0"/>
      <name val="Arial"/>
      <family val="2"/>
    </font>
    <font>
      <sz val="11"/>
      <color theme="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1"/>
      <color theme="1"/>
      <name val="Arial"/>
      <family val="2"/>
    </font>
  </fonts>
  <fills count="22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CCECFF"/>
        <bgColor indexed="64"/>
      </patternFill>
    </fill>
    <fill>
      <patternFill patternType="solid">
        <fgColor rgb="FF0000FF"/>
        <bgColor indexed="64"/>
      </patternFill>
    </fill>
    <fill>
      <patternFill patternType="solid">
        <fgColor rgb="FF33CC33"/>
        <bgColor indexed="64"/>
      </patternFill>
    </fill>
    <fill>
      <patternFill patternType="solid">
        <fgColor rgb="FF33CCCC"/>
        <bgColor indexed="64"/>
      </patternFill>
    </fill>
    <fill>
      <patternFill patternType="solid">
        <fgColor rgb="FF006699"/>
        <bgColor indexed="64"/>
      </patternFill>
    </fill>
    <fill>
      <patternFill patternType="solid">
        <fgColor rgb="FF0000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0080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rgb="FF6699FF"/>
        <bgColor indexed="64"/>
      </patternFill>
    </fill>
    <fill>
      <patternFill patternType="solid">
        <fgColor rgb="FF0066FF"/>
        <bgColor indexed="64"/>
      </patternFill>
    </fill>
    <fill>
      <patternFill patternType="solid">
        <fgColor rgb="FF99FF99"/>
        <bgColor indexed="64"/>
      </patternFill>
    </fill>
    <fill>
      <patternFill patternType="solid">
        <fgColor rgb="FF66FF66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FFFF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3366FF"/>
      </left>
      <right style="medium">
        <color rgb="FF3366FF"/>
      </right>
      <top/>
      <bottom/>
      <diagonal/>
    </border>
    <border>
      <left style="medium">
        <color rgb="FF3366FF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medium">
        <color rgb="FF3366FF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rgb="FF008000"/>
      </left>
      <right/>
      <top style="medium">
        <color rgb="FF008000"/>
      </top>
      <bottom/>
      <diagonal/>
    </border>
    <border>
      <left/>
      <right/>
      <top style="medium">
        <color rgb="FF008000"/>
      </top>
      <bottom/>
      <diagonal/>
    </border>
    <border>
      <left/>
      <right style="medium">
        <color rgb="FF008000"/>
      </right>
      <top style="medium">
        <color rgb="FF008000"/>
      </top>
      <bottom/>
      <diagonal/>
    </border>
    <border>
      <left style="medium">
        <color rgb="FF008000"/>
      </left>
      <right/>
      <top/>
      <bottom/>
      <diagonal/>
    </border>
    <border>
      <left/>
      <right style="medium">
        <color rgb="FF008000"/>
      </right>
      <top/>
      <bottom/>
      <diagonal/>
    </border>
    <border>
      <left style="medium">
        <color rgb="FF008000"/>
      </left>
      <right/>
      <top/>
      <bottom style="medium">
        <color rgb="FF008000"/>
      </bottom>
      <diagonal/>
    </border>
    <border>
      <left/>
      <right/>
      <top/>
      <bottom style="medium">
        <color rgb="FF008000"/>
      </bottom>
      <diagonal/>
    </border>
    <border>
      <left/>
      <right style="medium">
        <color rgb="FF008000"/>
      </right>
      <top/>
      <bottom style="medium">
        <color rgb="FF008000"/>
      </bottom>
      <diagonal/>
    </border>
    <border>
      <left style="medium">
        <color rgb="FF3366FF"/>
      </left>
      <right style="medium">
        <color indexed="64"/>
      </right>
      <top/>
      <bottom/>
      <diagonal/>
    </border>
  </borders>
  <cellStyleXfs count="4">
    <xf numFmtId="0" fontId="0" fillId="0" borderId="0"/>
    <xf numFmtId="0" fontId="14" fillId="0" borderId="0" applyNumberFormat="0" applyFill="0" applyBorder="0" applyAlignment="0" applyProtection="0"/>
    <xf numFmtId="43" fontId="42" fillId="0" borderId="0" applyFont="0" applyFill="0" applyBorder="0" applyAlignment="0" applyProtection="0"/>
    <xf numFmtId="9" fontId="42" fillId="0" borderId="0" applyFont="0" applyFill="0" applyBorder="0" applyAlignment="0" applyProtection="0"/>
  </cellStyleXfs>
  <cellXfs count="647">
    <xf numFmtId="0" fontId="0" fillId="0" borderId="0" xfId="0"/>
    <xf numFmtId="0" fontId="1" fillId="0" borderId="0" xfId="0" applyFont="1"/>
    <xf numFmtId="0" fontId="1" fillId="0" borderId="0" xfId="0" applyFont="1" applyAlignment="1">
      <alignment horizontal="right"/>
    </xf>
    <xf numFmtId="49" fontId="16" fillId="11" borderId="0" xfId="0" applyNumberFormat="1" applyFont="1" applyFill="1" applyAlignment="1">
      <alignment horizontal="center" textRotation="90"/>
    </xf>
    <xf numFmtId="49" fontId="17" fillId="11" borderId="0" xfId="0" applyNumberFormat="1" applyFont="1" applyFill="1" applyAlignment="1">
      <alignment horizontal="center" textRotation="90"/>
    </xf>
    <xf numFmtId="49" fontId="17" fillId="15" borderId="0" xfId="0" applyNumberFormat="1" applyFont="1" applyFill="1" applyAlignment="1">
      <alignment horizontal="center" textRotation="90"/>
    </xf>
    <xf numFmtId="0" fontId="1" fillId="0" borderId="0" xfId="0" applyFont="1" applyAlignment="1">
      <alignment horizontal="center"/>
    </xf>
    <xf numFmtId="0" fontId="1" fillId="4" borderId="0" xfId="0" applyFont="1" applyFill="1" applyBorder="1" applyAlignment="1">
      <alignment horizontal="right" vertical="center"/>
    </xf>
    <xf numFmtId="49" fontId="9" fillId="0" borderId="0" xfId="0" applyNumberFormat="1" applyFont="1" applyFill="1" applyBorder="1" applyAlignment="1">
      <alignment vertical="center"/>
    </xf>
    <xf numFmtId="0" fontId="1" fillId="8" borderId="0" xfId="0" applyFont="1" applyFill="1" applyBorder="1" applyAlignment="1">
      <alignment vertical="center"/>
    </xf>
    <xf numFmtId="0" fontId="1" fillId="8" borderId="0" xfId="0" applyFont="1" applyFill="1" applyBorder="1" applyAlignment="1">
      <alignment horizontal="right" vertical="center"/>
    </xf>
    <xf numFmtId="0" fontId="1" fillId="8" borderId="0" xfId="0" applyFont="1" applyFill="1" applyBorder="1"/>
    <xf numFmtId="0" fontId="12" fillId="0" borderId="0" xfId="0" applyFont="1" applyFill="1" applyBorder="1" applyAlignment="1">
      <alignment vertical="center"/>
    </xf>
    <xf numFmtId="0" fontId="1" fillId="4" borderId="0" xfId="0" applyFont="1" applyFill="1" applyBorder="1" applyAlignment="1">
      <alignment vertical="center"/>
    </xf>
    <xf numFmtId="0" fontId="12" fillId="14" borderId="0" xfId="0" applyFont="1" applyFill="1" applyBorder="1" applyAlignment="1">
      <alignment vertical="center"/>
    </xf>
    <xf numFmtId="49" fontId="9" fillId="0" borderId="0" xfId="0" applyNumberFormat="1" applyFont="1" applyFill="1" applyBorder="1" applyAlignment="1">
      <alignment vertical="center" wrapText="1"/>
    </xf>
    <xf numFmtId="0" fontId="12" fillId="0" borderId="0" xfId="0" applyFont="1" applyBorder="1"/>
    <xf numFmtId="49" fontId="9" fillId="6" borderId="0" xfId="0" applyNumberFormat="1" applyFont="1" applyFill="1" applyBorder="1" applyAlignment="1">
      <alignment horizontal="center" vertical="center"/>
    </xf>
    <xf numFmtId="49" fontId="1" fillId="0" borderId="0" xfId="0" applyNumberFormat="1" applyFont="1" applyBorder="1"/>
    <xf numFmtId="49" fontId="20" fillId="6" borderId="0" xfId="0" applyNumberFormat="1" applyFont="1" applyFill="1" applyBorder="1"/>
    <xf numFmtId="49" fontId="1" fillId="6" borderId="0" xfId="0" applyNumberFormat="1" applyFont="1" applyFill="1" applyBorder="1"/>
    <xf numFmtId="49" fontId="9" fillId="14" borderId="0" xfId="0" applyNumberFormat="1" applyFont="1" applyFill="1" applyBorder="1" applyAlignment="1">
      <alignment vertical="center"/>
    </xf>
    <xf numFmtId="49" fontId="12" fillId="0" borderId="0" xfId="0" applyNumberFormat="1" applyFont="1" applyFill="1" applyBorder="1" applyAlignment="1">
      <alignment vertical="center"/>
    </xf>
    <xf numFmtId="49" fontId="12" fillId="14" borderId="0" xfId="0" applyNumberFormat="1" applyFont="1" applyFill="1" applyBorder="1" applyAlignment="1">
      <alignment vertical="center"/>
    </xf>
    <xf numFmtId="49" fontId="9" fillId="0" borderId="0" xfId="0" applyNumberFormat="1" applyFont="1" applyBorder="1" applyAlignment="1">
      <alignment vertical="center"/>
    </xf>
    <xf numFmtId="49" fontId="12" fillId="0" borderId="0" xfId="0" applyNumberFormat="1" applyFont="1" applyBorder="1" applyAlignment="1">
      <alignment vertical="center"/>
    </xf>
    <xf numFmtId="49" fontId="21" fillId="0" borderId="0" xfId="0" applyNumberFormat="1" applyFont="1" applyAlignment="1">
      <alignment horizontal="center" vertical="center"/>
    </xf>
    <xf numFmtId="49" fontId="22" fillId="6" borderId="0" xfId="0" applyNumberFormat="1" applyFont="1" applyFill="1" applyAlignment="1">
      <alignment horizontal="center" vertical="center"/>
    </xf>
    <xf numFmtId="49" fontId="5" fillId="11" borderId="0" xfId="0" applyNumberFormat="1" applyFont="1" applyFill="1" applyAlignment="1">
      <alignment vertical="center"/>
    </xf>
    <xf numFmtId="0" fontId="1" fillId="0" borderId="0" xfId="0" applyFont="1" applyFill="1"/>
    <xf numFmtId="49" fontId="29" fillId="0" borderId="0" xfId="0" applyNumberFormat="1" applyFont="1" applyAlignment="1">
      <alignment horizontal="center" vertical="center"/>
    </xf>
    <xf numFmtId="49" fontId="29" fillId="6" borderId="0" xfId="0" applyNumberFormat="1" applyFont="1" applyFill="1" applyAlignment="1">
      <alignment horizontal="center" vertical="center"/>
    </xf>
    <xf numFmtId="49" fontId="9" fillId="0" borderId="0" xfId="0" applyNumberFormat="1" applyFont="1" applyFill="1" applyBorder="1" applyAlignment="1" applyProtection="1">
      <alignment horizontal="center" vertical="center"/>
      <protection locked="0"/>
    </xf>
    <xf numFmtId="1" fontId="9" fillId="0" borderId="0" xfId="0" applyNumberFormat="1" applyFont="1" applyBorder="1" applyAlignment="1" applyProtection="1">
      <alignment vertical="center"/>
      <protection locked="0"/>
    </xf>
    <xf numFmtId="1" fontId="9" fillId="14" borderId="0" xfId="0" applyNumberFormat="1" applyFont="1" applyFill="1" applyBorder="1" applyAlignment="1" applyProtection="1">
      <alignment vertical="center"/>
      <protection locked="0"/>
    </xf>
    <xf numFmtId="0" fontId="9" fillId="0" borderId="0" xfId="0" applyFont="1" applyFill="1" applyBorder="1" applyAlignment="1" applyProtection="1">
      <alignment horizontal="center" vertical="center"/>
      <protection locked="0"/>
    </xf>
    <xf numFmtId="0" fontId="9" fillId="12" borderId="0" xfId="0" applyFont="1" applyFill="1" applyBorder="1" applyAlignment="1" applyProtection="1">
      <alignment horizontal="center" vertical="center"/>
      <protection locked="0"/>
    </xf>
    <xf numFmtId="0" fontId="9" fillId="0" borderId="0" xfId="0" applyFont="1" applyBorder="1" applyAlignment="1" applyProtection="1">
      <alignment horizontal="center" vertical="center"/>
      <protection locked="0"/>
    </xf>
    <xf numFmtId="164" fontId="1" fillId="0" borderId="0" xfId="0" applyNumberFormat="1" applyFont="1" applyBorder="1" applyAlignment="1" applyProtection="1">
      <alignment horizontal="right" vertical="center"/>
      <protection locked="0"/>
    </xf>
    <xf numFmtId="164" fontId="1" fillId="14" borderId="0" xfId="0" applyNumberFormat="1" applyFont="1" applyFill="1" applyBorder="1" applyAlignment="1" applyProtection="1">
      <alignment horizontal="right" vertical="center"/>
      <protection locked="0"/>
    </xf>
    <xf numFmtId="0" fontId="32" fillId="0" borderId="0" xfId="0" applyFont="1"/>
    <xf numFmtId="0" fontId="9" fillId="0" borderId="1" xfId="0" applyFont="1" applyBorder="1"/>
    <xf numFmtId="49" fontId="4" fillId="17" borderId="1" xfId="0" applyNumberFormat="1" applyFont="1" applyFill="1" applyBorder="1" applyAlignment="1">
      <alignment horizontal="center" vertical="center"/>
    </xf>
    <xf numFmtId="49" fontId="5" fillId="17" borderId="1" xfId="0" applyNumberFormat="1" applyFont="1" applyFill="1" applyBorder="1" applyAlignment="1">
      <alignment horizontal="center" vertical="center"/>
    </xf>
    <xf numFmtId="49" fontId="10" fillId="0" borderId="1" xfId="0" applyNumberFormat="1" applyFont="1" applyBorder="1" applyAlignment="1">
      <alignment vertical="center"/>
    </xf>
    <xf numFmtId="49" fontId="10" fillId="14" borderId="1" xfId="0" applyNumberFormat="1" applyFont="1" applyFill="1" applyBorder="1" applyAlignment="1">
      <alignment vertical="center"/>
    </xf>
    <xf numFmtId="0" fontId="9" fillId="14" borderId="1" xfId="0" applyFont="1" applyFill="1" applyBorder="1"/>
    <xf numFmtId="49" fontId="10" fillId="6" borderId="1" xfId="0" applyNumberFormat="1" applyFont="1" applyFill="1" applyBorder="1" applyAlignment="1">
      <alignment vertical="center"/>
    </xf>
    <xf numFmtId="0" fontId="9" fillId="6" borderId="1" xfId="0" applyFont="1" applyFill="1" applyBorder="1"/>
    <xf numFmtId="0" fontId="9" fillId="0" borderId="6" xfId="0" applyFont="1" applyBorder="1" applyAlignment="1">
      <alignment vertical="center"/>
    </xf>
    <xf numFmtId="0" fontId="9" fillId="6" borderId="6" xfId="0" applyFont="1" applyFill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35" fillId="0" borderId="0" xfId="1" applyFont="1" applyFill="1" applyBorder="1" applyAlignment="1">
      <alignment vertical="center"/>
    </xf>
    <xf numFmtId="0" fontId="1" fillId="0" borderId="0" xfId="0" applyFont="1" applyFill="1" applyBorder="1"/>
    <xf numFmtId="0" fontId="12" fillId="0" borderId="0" xfId="1" applyFont="1" applyFill="1" applyBorder="1" applyAlignment="1">
      <alignment vertical="center"/>
    </xf>
    <xf numFmtId="0" fontId="20" fillId="0" borderId="0" xfId="0" applyFont="1" applyFill="1" applyBorder="1"/>
    <xf numFmtId="0" fontId="1" fillId="0" borderId="0" xfId="0" applyFont="1" applyFill="1" applyBorder="1" applyAlignment="1">
      <alignment horizontal="center"/>
    </xf>
    <xf numFmtId="0" fontId="9" fillId="0" borderId="13" xfId="0" applyFont="1" applyBorder="1" applyAlignment="1" applyProtection="1">
      <alignment vertical="center"/>
      <protection locked="0"/>
    </xf>
    <xf numFmtId="165" fontId="9" fillId="0" borderId="0" xfId="0" applyNumberFormat="1" applyFont="1" applyAlignment="1" applyProtection="1">
      <alignment horizontal="left" vertical="center"/>
      <protection locked="0"/>
    </xf>
    <xf numFmtId="0" fontId="9" fillId="6" borderId="5" xfId="0" applyFont="1" applyFill="1" applyBorder="1" applyAlignment="1" applyProtection="1">
      <alignment vertical="center"/>
      <protection locked="0"/>
    </xf>
    <xf numFmtId="165" fontId="9" fillId="6" borderId="0" xfId="0" applyNumberFormat="1" applyFont="1" applyFill="1" applyAlignment="1" applyProtection="1">
      <alignment horizontal="left" vertical="center"/>
      <protection locked="0"/>
    </xf>
    <xf numFmtId="0" fontId="9" fillId="0" borderId="5" xfId="0" applyFont="1" applyBorder="1" applyAlignment="1" applyProtection="1">
      <alignment vertical="center"/>
      <protection locked="0"/>
    </xf>
    <xf numFmtId="49" fontId="34" fillId="14" borderId="1" xfId="0" applyNumberFormat="1" applyFont="1" applyFill="1" applyBorder="1" applyAlignment="1" applyProtection="1">
      <alignment vertical="center"/>
      <protection locked="0"/>
    </xf>
    <xf numFmtId="49" fontId="9" fillId="14" borderId="1" xfId="0" applyNumberFormat="1" applyFont="1" applyFill="1" applyBorder="1" applyAlignment="1" applyProtection="1">
      <alignment vertical="center"/>
      <protection locked="0"/>
    </xf>
    <xf numFmtId="165" fontId="9" fillId="14" borderId="1" xfId="0" applyNumberFormat="1" applyFont="1" applyFill="1" applyBorder="1" applyAlignment="1" applyProtection="1">
      <alignment horizontal="right" vertical="center"/>
      <protection locked="0"/>
    </xf>
    <xf numFmtId="49" fontId="34" fillId="14" borderId="9" xfId="0" applyNumberFormat="1" applyFont="1" applyFill="1" applyBorder="1" applyAlignment="1" applyProtection="1">
      <alignment vertical="center"/>
      <protection locked="0"/>
    </xf>
    <xf numFmtId="49" fontId="9" fillId="14" borderId="9" xfId="0" applyNumberFormat="1" applyFont="1" applyFill="1" applyBorder="1" applyAlignment="1" applyProtection="1">
      <alignment vertical="center"/>
      <protection locked="0"/>
    </xf>
    <xf numFmtId="165" fontId="9" fillId="14" borderId="9" xfId="0" applyNumberFormat="1" applyFont="1" applyFill="1" applyBorder="1" applyAlignment="1" applyProtection="1">
      <alignment horizontal="right" vertical="center"/>
      <protection locked="0"/>
    </xf>
    <xf numFmtId="49" fontId="34" fillId="0" borderId="1" xfId="0" applyNumberFormat="1" applyFont="1" applyBorder="1" applyAlignment="1" applyProtection="1">
      <alignment vertical="center"/>
      <protection locked="0"/>
    </xf>
    <xf numFmtId="49" fontId="9" fillId="0" borderId="1" xfId="0" applyNumberFormat="1" applyFont="1" applyBorder="1" applyAlignment="1" applyProtection="1">
      <alignment vertical="center"/>
      <protection locked="0"/>
    </xf>
    <xf numFmtId="165" fontId="9" fillId="0" borderId="1" xfId="0" applyNumberFormat="1" applyFont="1" applyBorder="1" applyAlignment="1" applyProtection="1">
      <alignment horizontal="right" vertical="center"/>
      <protection locked="0"/>
    </xf>
    <xf numFmtId="49" fontId="34" fillId="6" borderId="1" xfId="0" applyNumberFormat="1" applyFont="1" applyFill="1" applyBorder="1" applyAlignment="1" applyProtection="1">
      <alignment vertical="center"/>
      <protection locked="0"/>
    </xf>
    <xf numFmtId="49" fontId="9" fillId="6" borderId="1" xfId="0" applyNumberFormat="1" applyFont="1" applyFill="1" applyBorder="1" applyAlignment="1" applyProtection="1">
      <alignment vertical="center"/>
      <protection locked="0"/>
    </xf>
    <xf numFmtId="165" fontId="9" fillId="6" borderId="1" xfId="0" applyNumberFormat="1" applyFont="1" applyFill="1" applyBorder="1" applyAlignment="1" applyProtection="1">
      <alignment horizontal="right" vertical="center"/>
      <protection locked="0"/>
    </xf>
    <xf numFmtId="49" fontId="34" fillId="0" borderId="9" xfId="0" applyNumberFormat="1" applyFont="1" applyBorder="1" applyAlignment="1" applyProtection="1">
      <alignment vertical="center"/>
      <protection locked="0"/>
    </xf>
    <xf numFmtId="49" fontId="9" fillId="0" borderId="9" xfId="0" applyNumberFormat="1" applyFont="1" applyBorder="1" applyAlignment="1" applyProtection="1">
      <alignment vertical="center"/>
      <protection locked="0"/>
    </xf>
    <xf numFmtId="165" fontId="9" fillId="0" borderId="9" xfId="0" applyNumberFormat="1" applyFont="1" applyBorder="1" applyAlignment="1" applyProtection="1">
      <alignment horizontal="right" vertical="center"/>
      <protection locked="0"/>
    </xf>
    <xf numFmtId="49" fontId="34" fillId="6" borderId="9" xfId="0" applyNumberFormat="1" applyFont="1" applyFill="1" applyBorder="1" applyAlignment="1" applyProtection="1">
      <alignment vertical="center"/>
      <protection locked="0"/>
    </xf>
    <xf numFmtId="49" fontId="9" fillId="6" borderId="9" xfId="0" applyNumberFormat="1" applyFont="1" applyFill="1" applyBorder="1" applyAlignment="1" applyProtection="1">
      <alignment vertical="center"/>
      <protection locked="0"/>
    </xf>
    <xf numFmtId="165" fontId="9" fillId="6" borderId="9" xfId="0" applyNumberFormat="1" applyFont="1" applyFill="1" applyBorder="1" applyAlignment="1" applyProtection="1">
      <alignment horizontal="right" vertical="center"/>
      <protection locked="0"/>
    </xf>
    <xf numFmtId="49" fontId="9" fillId="14" borderId="6" xfId="0" applyNumberFormat="1" applyFont="1" applyFill="1" applyBorder="1" applyAlignment="1" applyProtection="1">
      <alignment horizontal="center" vertical="center"/>
      <protection locked="0"/>
    </xf>
    <xf numFmtId="49" fontId="9" fillId="14" borderId="5" xfId="0" applyNumberFormat="1" applyFont="1" applyFill="1" applyBorder="1" applyAlignment="1" applyProtection="1">
      <alignment horizontal="center" vertical="center"/>
      <protection locked="0"/>
    </xf>
    <xf numFmtId="0" fontId="0" fillId="0" borderId="0" xfId="0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0" fontId="1" fillId="0" borderId="0" xfId="0" applyFont="1" applyAlignment="1"/>
    <xf numFmtId="49" fontId="37" fillId="0" borderId="0" xfId="0" applyNumberFormat="1" applyFont="1" applyAlignment="1">
      <alignment horizontal="center" vertical="center"/>
    </xf>
    <xf numFmtId="49" fontId="38" fillId="14" borderId="0" xfId="0" applyNumberFormat="1" applyFont="1" applyFill="1" applyAlignment="1">
      <alignment horizontal="center" vertical="center"/>
    </xf>
    <xf numFmtId="0" fontId="10" fillId="19" borderId="0" xfId="0" applyFont="1" applyFill="1" applyAlignment="1">
      <alignment horizontal="center" vertical="center"/>
    </xf>
    <xf numFmtId="49" fontId="23" fillId="6" borderId="0" xfId="0" applyNumberFormat="1" applyFont="1" applyFill="1" applyAlignment="1" applyProtection="1">
      <alignment vertical="center"/>
      <protection locked="0"/>
    </xf>
    <xf numFmtId="49" fontId="9" fillId="6" borderId="0" xfId="0" applyNumberFormat="1" applyFont="1" applyFill="1" applyBorder="1" applyAlignment="1">
      <alignment vertical="center"/>
    </xf>
    <xf numFmtId="49" fontId="9" fillId="6" borderId="0" xfId="0" applyNumberFormat="1" applyFont="1" applyFill="1" applyBorder="1" applyAlignment="1" applyProtection="1">
      <alignment horizontal="center" vertical="center"/>
      <protection locked="0"/>
    </xf>
    <xf numFmtId="0" fontId="5" fillId="4" borderId="16" xfId="0" applyFont="1" applyFill="1" applyBorder="1" applyAlignment="1">
      <alignment horizontal="center" vertical="center"/>
    </xf>
    <xf numFmtId="49" fontId="3" fillId="8" borderId="0" xfId="0" applyNumberFormat="1" applyFont="1" applyFill="1" applyBorder="1" applyAlignment="1">
      <alignment horizontal="center" vertical="center"/>
    </xf>
    <xf numFmtId="0" fontId="4" fillId="8" borderId="0" xfId="0" applyFont="1" applyFill="1" applyBorder="1" applyAlignment="1">
      <alignment horizontal="center" vertical="center"/>
    </xf>
    <xf numFmtId="49" fontId="39" fillId="8" borderId="0" xfId="0" applyNumberFormat="1" applyFont="1" applyFill="1" applyBorder="1" applyAlignment="1">
      <alignment horizontal="center" vertical="center"/>
    </xf>
    <xf numFmtId="49" fontId="9" fillId="6" borderId="0" xfId="0" applyNumberFormat="1" applyFont="1" applyFill="1" applyBorder="1" applyAlignment="1" applyProtection="1">
      <alignment horizontal="center" vertical="center"/>
      <protection locked="0"/>
    </xf>
    <xf numFmtId="49" fontId="9" fillId="6" borderId="0" xfId="0" applyNumberFormat="1" applyFont="1" applyFill="1" applyBorder="1" applyAlignment="1">
      <alignment vertical="center"/>
    </xf>
    <xf numFmtId="0" fontId="39" fillId="8" borderId="0" xfId="0" applyFont="1" applyFill="1" applyBorder="1" applyAlignment="1">
      <alignment horizontal="center" vertical="center"/>
    </xf>
    <xf numFmtId="49" fontId="19" fillId="6" borderId="0" xfId="0" applyNumberFormat="1" applyFont="1" applyFill="1" applyAlignment="1" applyProtection="1">
      <alignment vertical="center"/>
      <protection locked="0"/>
    </xf>
    <xf numFmtId="49" fontId="23" fillId="6" borderId="0" xfId="0" applyNumberFormat="1" applyFont="1" applyFill="1" applyAlignment="1" applyProtection="1">
      <alignment vertical="center"/>
      <protection locked="0"/>
    </xf>
    <xf numFmtId="0" fontId="1" fillId="0" borderId="0" xfId="0" applyFont="1" applyProtection="1"/>
    <xf numFmtId="0" fontId="5" fillId="4" borderId="16" xfId="0" applyFont="1" applyFill="1" applyBorder="1" applyAlignment="1" applyProtection="1">
      <alignment horizontal="center" vertical="center"/>
    </xf>
    <xf numFmtId="49" fontId="9" fillId="0" borderId="0" xfId="0" applyNumberFormat="1" applyFont="1" applyFill="1" applyBorder="1" applyAlignment="1" applyProtection="1">
      <alignment vertical="center"/>
    </xf>
    <xf numFmtId="49" fontId="9" fillId="0" borderId="0" xfId="0" applyNumberFormat="1" applyFont="1" applyFill="1" applyBorder="1" applyAlignment="1" applyProtection="1">
      <alignment horizontal="center" vertical="center"/>
    </xf>
    <xf numFmtId="49" fontId="9" fillId="6" borderId="0" xfId="0" applyNumberFormat="1" applyFont="1" applyFill="1" applyBorder="1" applyAlignment="1" applyProtection="1">
      <alignment vertical="center"/>
    </xf>
    <xf numFmtId="49" fontId="9" fillId="6" borderId="0" xfId="0" applyNumberFormat="1" applyFont="1" applyFill="1" applyBorder="1" applyAlignment="1" applyProtection="1">
      <alignment horizontal="center" vertical="center"/>
    </xf>
    <xf numFmtId="1" fontId="9" fillId="0" borderId="0" xfId="0" applyNumberFormat="1" applyFont="1" applyBorder="1" applyAlignment="1" applyProtection="1">
      <alignment vertical="center"/>
    </xf>
    <xf numFmtId="0" fontId="1" fillId="4" borderId="0" xfId="0" applyFont="1" applyFill="1" applyBorder="1" applyAlignment="1" applyProtection="1">
      <alignment horizontal="right" vertical="center"/>
    </xf>
    <xf numFmtId="0" fontId="9" fillId="0" borderId="0" xfId="0" applyFont="1" applyFill="1" applyBorder="1" applyAlignment="1" applyProtection="1">
      <alignment horizontal="center" vertical="center"/>
    </xf>
    <xf numFmtId="49" fontId="9" fillId="14" borderId="0" xfId="0" applyNumberFormat="1" applyFont="1" applyFill="1" applyBorder="1" applyAlignment="1" applyProtection="1">
      <alignment vertical="center"/>
    </xf>
    <xf numFmtId="1" fontId="9" fillId="14" borderId="0" xfId="0" applyNumberFormat="1" applyFont="1" applyFill="1" applyBorder="1" applyAlignment="1" applyProtection="1">
      <alignment vertical="center"/>
    </xf>
    <xf numFmtId="0" fontId="9" fillId="12" borderId="0" xfId="0" applyFont="1" applyFill="1" applyBorder="1" applyAlignment="1" applyProtection="1">
      <alignment horizontal="center" vertical="center"/>
    </xf>
    <xf numFmtId="49" fontId="9" fillId="0" borderId="0" xfId="0" applyNumberFormat="1" applyFont="1" applyBorder="1" applyAlignment="1" applyProtection="1">
      <alignment vertical="center"/>
    </xf>
    <xf numFmtId="49" fontId="9" fillId="0" borderId="0" xfId="0" applyNumberFormat="1" applyFont="1" applyFill="1" applyBorder="1" applyAlignment="1" applyProtection="1">
      <alignment horizontal="left" vertical="center"/>
    </xf>
    <xf numFmtId="0" fontId="9" fillId="0" borderId="0" xfId="0" applyFont="1" applyBorder="1" applyAlignment="1" applyProtection="1">
      <alignment horizontal="center" vertical="center"/>
    </xf>
    <xf numFmtId="0" fontId="1" fillId="8" borderId="0" xfId="0" applyFont="1" applyFill="1" applyBorder="1" applyAlignment="1" applyProtection="1">
      <alignment vertical="center"/>
    </xf>
    <xf numFmtId="0" fontId="1" fillId="8" borderId="0" xfId="0" applyFont="1" applyFill="1" applyBorder="1" applyAlignment="1" applyProtection="1">
      <alignment horizontal="right" vertical="center"/>
    </xf>
    <xf numFmtId="164" fontId="1" fillId="0" borderId="0" xfId="0" applyNumberFormat="1" applyFont="1" applyBorder="1" applyAlignment="1" applyProtection="1">
      <alignment horizontal="right" vertical="center"/>
    </xf>
    <xf numFmtId="164" fontId="1" fillId="14" borderId="0" xfId="0" applyNumberFormat="1" applyFont="1" applyFill="1" applyBorder="1" applyAlignment="1" applyProtection="1">
      <alignment horizontal="right" vertical="center"/>
    </xf>
    <xf numFmtId="0" fontId="1" fillId="8" borderId="0" xfId="0" applyFont="1" applyFill="1" applyBorder="1" applyProtection="1"/>
    <xf numFmtId="49" fontId="9" fillId="6" borderId="0" xfId="0" applyNumberFormat="1" applyFont="1" applyFill="1" applyBorder="1" applyAlignment="1" applyProtection="1">
      <alignment horizontal="center" vertical="center"/>
    </xf>
    <xf numFmtId="49" fontId="12" fillId="0" borderId="0" xfId="0" applyNumberFormat="1" applyFont="1" applyFill="1" applyBorder="1" applyAlignment="1" applyProtection="1">
      <alignment vertical="center"/>
    </xf>
    <xf numFmtId="0" fontId="1" fillId="4" borderId="0" xfId="0" applyFont="1" applyFill="1" applyBorder="1" applyAlignment="1" applyProtection="1">
      <alignment vertical="center"/>
    </xf>
    <xf numFmtId="49" fontId="12" fillId="14" borderId="0" xfId="0" applyNumberFormat="1" applyFont="1" applyFill="1" applyBorder="1" applyAlignment="1" applyProtection="1">
      <alignment vertical="center"/>
    </xf>
    <xf numFmtId="49" fontId="9" fillId="0" borderId="0" xfId="0" applyNumberFormat="1" applyFont="1" applyFill="1" applyBorder="1" applyAlignment="1" applyProtection="1">
      <alignment vertical="center" wrapText="1"/>
    </xf>
    <xf numFmtId="49" fontId="9" fillId="6" borderId="0" xfId="0" applyNumberFormat="1" applyFont="1" applyFill="1" applyBorder="1" applyAlignment="1" applyProtection="1">
      <alignment vertical="center"/>
    </xf>
    <xf numFmtId="49" fontId="12" fillId="0" borderId="0" xfId="0" applyNumberFormat="1" applyFont="1" applyBorder="1" applyAlignment="1" applyProtection="1">
      <alignment vertical="center"/>
    </xf>
    <xf numFmtId="49" fontId="1" fillId="0" borderId="0" xfId="0" applyNumberFormat="1" applyFont="1" applyBorder="1" applyProtection="1"/>
    <xf numFmtId="49" fontId="20" fillId="6" borderId="0" xfId="0" applyNumberFormat="1" applyFont="1" applyFill="1" applyBorder="1" applyProtection="1"/>
    <xf numFmtId="0" fontId="10" fillId="19" borderId="0" xfId="0" applyFont="1" applyFill="1" applyAlignment="1" applyProtection="1">
      <alignment horizontal="center" vertical="center"/>
    </xf>
    <xf numFmtId="0" fontId="12" fillId="0" borderId="0" xfId="0" applyFont="1" applyFill="1" applyBorder="1" applyAlignment="1" applyProtection="1">
      <alignment vertical="center"/>
    </xf>
    <xf numFmtId="0" fontId="12" fillId="14" borderId="0" xfId="0" applyFont="1" applyFill="1" applyBorder="1" applyAlignment="1" applyProtection="1">
      <alignment vertical="center"/>
    </xf>
    <xf numFmtId="49" fontId="3" fillId="0" borderId="0" xfId="0" applyNumberFormat="1" applyFont="1" applyFill="1" applyBorder="1" applyAlignment="1" applyProtection="1">
      <alignment horizontal="center" vertical="center"/>
    </xf>
    <xf numFmtId="0" fontId="12" fillId="0" borderId="0" xfId="0" applyFont="1" applyBorder="1" applyProtection="1"/>
    <xf numFmtId="49" fontId="1" fillId="6" borderId="0" xfId="0" applyNumberFormat="1" applyFont="1" applyFill="1" applyBorder="1" applyProtection="1"/>
    <xf numFmtId="49" fontId="17" fillId="11" borderId="0" xfId="0" applyNumberFormat="1" applyFont="1" applyFill="1" applyAlignment="1" applyProtection="1">
      <alignment horizontal="center" textRotation="90"/>
    </xf>
    <xf numFmtId="49" fontId="17" fillId="15" borderId="0" xfId="0" applyNumberFormat="1" applyFont="1" applyFill="1" applyAlignment="1" applyProtection="1">
      <alignment horizontal="center" textRotation="90"/>
    </xf>
    <xf numFmtId="49" fontId="16" fillId="11" borderId="0" xfId="0" applyNumberFormat="1" applyFont="1" applyFill="1" applyAlignment="1" applyProtection="1">
      <alignment horizontal="center" textRotation="90"/>
    </xf>
    <xf numFmtId="49" fontId="29" fillId="0" borderId="0" xfId="0" applyNumberFormat="1" applyFont="1" applyAlignment="1" applyProtection="1">
      <alignment horizontal="center" vertical="center"/>
    </xf>
    <xf numFmtId="49" fontId="21" fillId="0" borderId="0" xfId="0" applyNumberFormat="1" applyFont="1" applyAlignment="1" applyProtection="1">
      <alignment horizontal="center" vertical="center"/>
    </xf>
    <xf numFmtId="49" fontId="29" fillId="6" borderId="0" xfId="0" applyNumberFormat="1" applyFont="1" applyFill="1" applyAlignment="1" applyProtection="1">
      <alignment horizontal="center" vertical="center"/>
    </xf>
    <xf numFmtId="49" fontId="22" fillId="6" borderId="0" xfId="0" applyNumberFormat="1" applyFont="1" applyFill="1" applyAlignment="1" applyProtection="1">
      <alignment horizontal="center" vertical="center"/>
    </xf>
    <xf numFmtId="49" fontId="5" fillId="11" borderId="0" xfId="0" applyNumberFormat="1" applyFont="1" applyFill="1" applyAlignment="1" applyProtection="1">
      <alignment vertical="center"/>
    </xf>
    <xf numFmtId="0" fontId="1" fillId="0" borderId="0" xfId="0" applyFont="1" applyFill="1" applyProtection="1"/>
    <xf numFmtId="0" fontId="1" fillId="0" borderId="0" xfId="0" applyFont="1" applyAlignment="1" applyProtection="1"/>
    <xf numFmtId="49" fontId="37" fillId="0" borderId="0" xfId="0" applyNumberFormat="1" applyFont="1" applyAlignment="1" applyProtection="1">
      <alignment horizontal="center" vertical="center"/>
    </xf>
    <xf numFmtId="49" fontId="38" fillId="14" borderId="0" xfId="0" applyNumberFormat="1" applyFont="1" applyFill="1" applyAlignment="1" applyProtection="1">
      <alignment horizontal="center" vertical="center"/>
    </xf>
    <xf numFmtId="0" fontId="1" fillId="0" borderId="0" xfId="0" applyFont="1" applyAlignment="1" applyProtection="1">
      <alignment horizontal="right"/>
    </xf>
    <xf numFmtId="49" fontId="9" fillId="6" borderId="0" xfId="0" applyNumberFormat="1" applyFont="1" applyFill="1" applyBorder="1" applyAlignment="1" applyProtection="1">
      <alignment horizontal="center" vertical="center"/>
    </xf>
    <xf numFmtId="0" fontId="39" fillId="8" borderId="0" xfId="0" applyFont="1" applyFill="1" applyBorder="1" applyAlignment="1">
      <alignment horizontal="center" vertical="center"/>
    </xf>
    <xf numFmtId="49" fontId="5" fillId="4" borderId="0" xfId="0" applyNumberFormat="1" applyFont="1" applyFill="1" applyBorder="1" applyAlignment="1">
      <alignment horizontal="center" vertical="center" textRotation="90"/>
    </xf>
    <xf numFmtId="0" fontId="4" fillId="8" borderId="0" xfId="0" applyFont="1" applyFill="1" applyBorder="1" applyAlignment="1">
      <alignment horizontal="center" vertical="center"/>
    </xf>
    <xf numFmtId="49" fontId="4" fillId="11" borderId="0" xfId="0" applyNumberFormat="1" applyFont="1" applyFill="1" applyBorder="1" applyAlignment="1" applyProtection="1">
      <alignment vertical="center"/>
    </xf>
    <xf numFmtId="0" fontId="0" fillId="11" borderId="0" xfId="0" applyFill="1"/>
    <xf numFmtId="0" fontId="0" fillId="0" borderId="0" xfId="0" applyAlignment="1">
      <alignment horizontal="left" vertical="center"/>
    </xf>
    <xf numFmtId="49" fontId="13" fillId="0" borderId="0" xfId="0" applyNumberFormat="1" applyFont="1" applyAlignment="1">
      <alignment horizontal="center" vertical="center" textRotation="90"/>
    </xf>
    <xf numFmtId="0" fontId="0" fillId="0" borderId="0" xfId="0" applyAlignment="1">
      <alignment horizontal="center"/>
    </xf>
    <xf numFmtId="49" fontId="3" fillId="11" borderId="0" xfId="0" applyNumberFormat="1" applyFont="1" applyFill="1" applyBorder="1" applyAlignment="1" applyProtection="1">
      <alignment vertical="center"/>
    </xf>
    <xf numFmtId="49" fontId="13" fillId="6" borderId="0" xfId="0" applyNumberFormat="1" applyFont="1" applyFill="1" applyAlignment="1">
      <alignment horizontal="center" vertical="center" textRotation="90"/>
    </xf>
    <xf numFmtId="49" fontId="48" fillId="17" borderId="0" xfId="0" applyNumberFormat="1" applyFont="1" applyFill="1" applyAlignment="1">
      <alignment horizontal="center" vertical="center" textRotation="90"/>
    </xf>
    <xf numFmtId="49" fontId="48" fillId="11" borderId="0" xfId="0" applyNumberFormat="1" applyFont="1" applyFill="1" applyAlignment="1">
      <alignment horizontal="center" vertical="center" textRotation="90"/>
    </xf>
    <xf numFmtId="0" fontId="43" fillId="11" borderId="0" xfId="0" applyFont="1" applyFill="1"/>
    <xf numFmtId="0" fontId="13" fillId="0" borderId="18" xfId="0" applyFont="1" applyBorder="1" applyAlignment="1">
      <alignment horizontal="center" vertical="center" wrapText="1"/>
    </xf>
    <xf numFmtId="0" fontId="0" fillId="0" borderId="18" xfId="0" applyBorder="1"/>
    <xf numFmtId="49" fontId="4" fillId="13" borderId="0" xfId="0" applyNumberFormat="1" applyFont="1" applyFill="1" applyBorder="1" applyAlignment="1">
      <alignment vertical="center"/>
    </xf>
    <xf numFmtId="49" fontId="3" fillId="8" borderId="0" xfId="0" applyNumberFormat="1" applyFont="1" applyFill="1" applyBorder="1" applyAlignment="1">
      <alignment vertical="center"/>
    </xf>
    <xf numFmtId="43" fontId="2" fillId="4" borderId="0" xfId="2" applyFont="1" applyFill="1" applyBorder="1" applyAlignment="1">
      <alignment vertical="center"/>
    </xf>
    <xf numFmtId="49" fontId="9" fillId="20" borderId="0" xfId="0" applyNumberFormat="1" applyFont="1" applyFill="1" applyBorder="1" applyAlignment="1" applyProtection="1">
      <alignment horizontal="center" vertical="center"/>
      <protection locked="0"/>
    </xf>
    <xf numFmtId="49" fontId="0" fillId="0" borderId="0" xfId="0" applyNumberFormat="1" applyAlignment="1">
      <alignment horizontal="center"/>
    </xf>
    <xf numFmtId="49" fontId="3" fillId="11" borderId="0" xfId="0" applyNumberFormat="1" applyFont="1" applyFill="1" applyBorder="1" applyAlignment="1" applyProtection="1">
      <alignment horizontal="center" vertical="center"/>
    </xf>
    <xf numFmtId="49" fontId="9" fillId="0" borderId="0" xfId="0" applyNumberFormat="1" applyFont="1" applyFill="1" applyBorder="1" applyAlignment="1" applyProtection="1">
      <alignment horizontal="center" vertical="center" wrapText="1"/>
    </xf>
    <xf numFmtId="0" fontId="0" fillId="11" borderId="0" xfId="0" applyFill="1" applyAlignment="1">
      <alignment horizontal="center" vertical="center"/>
    </xf>
    <xf numFmtId="49" fontId="48" fillId="11" borderId="0" xfId="0" applyNumberFormat="1" applyFont="1" applyFill="1" applyAlignment="1">
      <alignment horizontal="center" vertical="center" textRotation="90" wrapText="1"/>
    </xf>
    <xf numFmtId="0" fontId="45" fillId="6" borderId="0" xfId="0" applyNumberFormat="1" applyFont="1" applyFill="1" applyAlignment="1">
      <alignment vertical="center"/>
    </xf>
    <xf numFmtId="0" fontId="45" fillId="0" borderId="0" xfId="0" applyNumberFormat="1" applyFont="1" applyAlignment="1">
      <alignment horizontal="right" vertical="center"/>
    </xf>
    <xf numFmtId="0" fontId="45" fillId="11" borderId="0" xfId="0" applyNumberFormat="1" applyFont="1" applyFill="1"/>
    <xf numFmtId="0" fontId="45" fillId="0" borderId="0" xfId="0" applyNumberFormat="1" applyFont="1"/>
    <xf numFmtId="166" fontId="43" fillId="0" borderId="0" xfId="0" applyNumberFormat="1" applyFont="1"/>
    <xf numFmtId="0" fontId="45" fillId="6" borderId="0" xfId="0" applyNumberFormat="1" applyFont="1" applyFill="1" applyAlignment="1">
      <alignment horizontal="right" vertical="center"/>
    </xf>
    <xf numFmtId="166" fontId="43" fillId="6" borderId="0" xfId="0" applyNumberFormat="1" applyFont="1" applyFill="1"/>
    <xf numFmtId="0" fontId="45" fillId="6" borderId="0" xfId="0" applyNumberFormat="1" applyFont="1" applyFill="1"/>
    <xf numFmtId="49" fontId="9" fillId="12" borderId="0" xfId="0" applyNumberFormat="1" applyFont="1" applyFill="1" applyBorder="1" applyAlignment="1" applyProtection="1">
      <alignment vertical="center"/>
    </xf>
    <xf numFmtId="49" fontId="41" fillId="0" borderId="0" xfId="0" applyNumberFormat="1" applyFont="1" applyFill="1" applyBorder="1" applyAlignment="1" applyProtection="1">
      <alignment vertical="center"/>
    </xf>
    <xf numFmtId="49" fontId="10" fillId="0" borderId="0" xfId="0" applyNumberFormat="1" applyFont="1" applyFill="1" applyBorder="1" applyAlignment="1" applyProtection="1">
      <alignment vertical="top"/>
    </xf>
    <xf numFmtId="49" fontId="9" fillId="0" borderId="0" xfId="0" applyNumberFormat="1" applyFont="1" applyBorder="1" applyAlignment="1" applyProtection="1">
      <alignment horizontal="center" vertical="center"/>
    </xf>
    <xf numFmtId="49" fontId="9" fillId="12" borderId="0" xfId="0" applyNumberFormat="1" applyFont="1" applyFill="1" applyBorder="1" applyAlignment="1" applyProtection="1">
      <alignment horizontal="center" vertical="center"/>
    </xf>
    <xf numFmtId="49" fontId="12" fillId="0" borderId="0" xfId="0" applyNumberFormat="1" applyFont="1" applyFill="1" applyBorder="1" applyAlignment="1" applyProtection="1">
      <alignment horizontal="center" vertical="center"/>
    </xf>
    <xf numFmtId="49" fontId="9" fillId="0" borderId="0" xfId="0" applyNumberFormat="1" applyFont="1" applyFill="1" applyBorder="1" applyAlignment="1" applyProtection="1">
      <alignment horizontal="center" vertical="center"/>
    </xf>
    <xf numFmtId="0" fontId="12" fillId="21" borderId="0" xfId="0" applyFont="1" applyFill="1" applyBorder="1" applyAlignment="1" applyProtection="1">
      <alignment horizontal="center" vertical="center"/>
    </xf>
    <xf numFmtId="49" fontId="12" fillId="21" borderId="0" xfId="0" applyNumberFormat="1" applyFont="1" applyFill="1" applyBorder="1" applyAlignment="1" applyProtection="1">
      <alignment horizontal="center" vertical="center"/>
    </xf>
    <xf numFmtId="0" fontId="50" fillId="21" borderId="0" xfId="0" applyFont="1" applyFill="1" applyAlignment="1">
      <alignment horizontal="center"/>
    </xf>
    <xf numFmtId="0" fontId="50" fillId="21" borderId="0" xfId="0" applyFont="1" applyFill="1" applyAlignment="1">
      <alignment horizontal="center" vertical="center"/>
    </xf>
    <xf numFmtId="49" fontId="9" fillId="0" borderId="0" xfId="0" applyNumberFormat="1" applyFont="1" applyFill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166" fontId="13" fillId="0" borderId="0" xfId="0" applyNumberFormat="1" applyFont="1" applyAlignment="1">
      <alignment horizontal="right" vertical="center"/>
    </xf>
    <xf numFmtId="0" fontId="0" fillId="12" borderId="0" xfId="0" applyFill="1" applyAlignment="1">
      <alignment horizontal="center"/>
    </xf>
    <xf numFmtId="49" fontId="0" fillId="12" borderId="0" xfId="0" applyNumberFormat="1" applyFill="1" applyAlignment="1">
      <alignment horizontal="center"/>
    </xf>
    <xf numFmtId="49" fontId="40" fillId="0" borderId="0" xfId="0" applyNumberFormat="1" applyFont="1" applyFill="1" applyBorder="1" applyAlignment="1" applyProtection="1">
      <alignment horizontal="center" vertical="center"/>
    </xf>
    <xf numFmtId="49" fontId="50" fillId="0" borderId="0" xfId="0" applyNumberFormat="1" applyFont="1" applyFill="1" applyAlignment="1">
      <alignment horizontal="center"/>
    </xf>
    <xf numFmtId="49" fontId="19" fillId="0" borderId="0" xfId="0" applyNumberFormat="1" applyFont="1" applyFill="1" applyBorder="1" applyAlignment="1" applyProtection="1">
      <alignment horizontal="center" vertical="center"/>
    </xf>
    <xf numFmtId="49" fontId="0" fillId="0" borderId="0" xfId="0" applyNumberFormat="1" applyAlignment="1">
      <alignment horizontal="left" vertical="center"/>
    </xf>
    <xf numFmtId="0" fontId="13" fillId="12" borderId="0" xfId="0" applyFont="1" applyFill="1" applyAlignment="1">
      <alignment horizontal="center" vertical="center"/>
    </xf>
    <xf numFmtId="166" fontId="13" fillId="12" borderId="0" xfId="0" applyNumberFormat="1" applyFont="1" applyFill="1" applyAlignment="1">
      <alignment horizontal="right" vertical="center"/>
    </xf>
    <xf numFmtId="1" fontId="13" fillId="0" borderId="0" xfId="0" applyNumberFormat="1" applyFont="1" applyAlignment="1">
      <alignment horizontal="center" vertical="center"/>
    </xf>
    <xf numFmtId="49" fontId="13" fillId="0" borderId="0" xfId="0" applyNumberFormat="1" applyFont="1" applyAlignment="1">
      <alignment horizontal="right" vertical="center"/>
    </xf>
    <xf numFmtId="49" fontId="5" fillId="4" borderId="0" xfId="0" applyNumberFormat="1" applyFont="1" applyFill="1" applyBorder="1" applyAlignment="1">
      <alignment vertical="center" textRotation="90"/>
    </xf>
    <xf numFmtId="1" fontId="9" fillId="4" borderId="0" xfId="0" applyNumberFormat="1" applyFont="1" applyFill="1" applyBorder="1" applyAlignment="1" applyProtection="1">
      <alignment vertical="center"/>
      <protection locked="0"/>
    </xf>
    <xf numFmtId="12" fontId="2" fillId="4" borderId="0" xfId="0" applyNumberFormat="1" applyFont="1" applyFill="1" applyBorder="1" applyAlignment="1">
      <alignment vertical="center"/>
    </xf>
    <xf numFmtId="0" fontId="0" fillId="4" borderId="0" xfId="0" applyFill="1"/>
    <xf numFmtId="49" fontId="9" fillId="4" borderId="0" xfId="0" applyNumberFormat="1" applyFont="1" applyFill="1" applyBorder="1" applyAlignment="1" applyProtection="1">
      <alignment horizontal="center" vertical="center"/>
      <protection locked="0"/>
    </xf>
    <xf numFmtId="0" fontId="4" fillId="8" borderId="0" xfId="0" applyFont="1" applyFill="1" applyBorder="1" applyAlignment="1">
      <alignment vertical="center"/>
    </xf>
    <xf numFmtId="0" fontId="39" fillId="8" borderId="0" xfId="0" applyFont="1" applyFill="1" applyBorder="1" applyAlignment="1">
      <alignment vertical="center"/>
    </xf>
    <xf numFmtId="49" fontId="39" fillId="8" borderId="0" xfId="0" applyNumberFormat="1" applyFont="1" applyFill="1" applyBorder="1" applyAlignment="1">
      <alignment vertical="center"/>
    </xf>
    <xf numFmtId="0" fontId="12" fillId="0" borderId="0" xfId="0" applyFont="1" applyFill="1" applyBorder="1" applyAlignment="1" applyProtection="1">
      <alignment vertical="center"/>
      <protection locked="0"/>
    </xf>
    <xf numFmtId="0" fontId="12" fillId="14" borderId="0" xfId="0" applyFont="1" applyFill="1" applyBorder="1" applyAlignment="1" applyProtection="1">
      <alignment vertical="center"/>
      <protection locked="0"/>
    </xf>
    <xf numFmtId="0" fontId="0" fillId="19" borderId="0" xfId="0" applyFill="1"/>
    <xf numFmtId="164" fontId="1" fillId="0" borderId="0" xfId="0" applyNumberFormat="1" applyFont="1" applyFill="1" applyBorder="1" applyAlignment="1" applyProtection="1">
      <alignment horizontal="right" vertical="center"/>
      <protection locked="0"/>
    </xf>
    <xf numFmtId="49" fontId="9" fillId="14" borderId="0" xfId="0" applyNumberFormat="1" applyFont="1" applyFill="1" applyBorder="1" applyAlignment="1" applyProtection="1">
      <alignment horizontal="center" vertical="center"/>
      <protection locked="0"/>
    </xf>
    <xf numFmtId="1" fontId="9" fillId="0" borderId="0" xfId="0" applyNumberFormat="1" applyFont="1" applyFill="1" applyBorder="1" applyAlignment="1" applyProtection="1">
      <alignment vertical="center"/>
      <protection locked="0"/>
    </xf>
    <xf numFmtId="0" fontId="0" fillId="4" borderId="0" xfId="0" applyFill="1" applyBorder="1"/>
    <xf numFmtId="49" fontId="4" fillId="13" borderId="24" xfId="0" applyNumberFormat="1" applyFont="1" applyFill="1" applyBorder="1" applyAlignment="1">
      <alignment vertical="center"/>
    </xf>
    <xf numFmtId="49" fontId="4" fillId="13" borderId="25" xfId="0" applyNumberFormat="1" applyFont="1" applyFill="1" applyBorder="1" applyAlignment="1">
      <alignment vertical="center"/>
    </xf>
    <xf numFmtId="0" fontId="4" fillId="8" borderId="24" xfId="0" applyFont="1" applyFill="1" applyBorder="1" applyAlignment="1">
      <alignment vertical="center"/>
    </xf>
    <xf numFmtId="0" fontId="4" fillId="8" borderId="25" xfId="0" applyFont="1" applyFill="1" applyBorder="1" applyAlignment="1">
      <alignment vertical="center"/>
    </xf>
    <xf numFmtId="49" fontId="5" fillId="4" borderId="25" xfId="0" applyNumberFormat="1" applyFont="1" applyFill="1" applyBorder="1" applyAlignment="1">
      <alignment horizontal="center" vertical="center" textRotation="90"/>
    </xf>
    <xf numFmtId="12" fontId="2" fillId="4" borderId="24" xfId="0" applyNumberFormat="1" applyFont="1" applyFill="1" applyBorder="1" applyAlignment="1">
      <alignment vertical="center"/>
    </xf>
    <xf numFmtId="0" fontId="1" fillId="8" borderId="24" xfId="0" applyFont="1" applyFill="1" applyBorder="1" applyAlignment="1">
      <alignment vertical="center"/>
    </xf>
    <xf numFmtId="0" fontId="1" fillId="8" borderId="25" xfId="0" applyFont="1" applyFill="1" applyBorder="1" applyAlignment="1">
      <alignment vertical="center"/>
    </xf>
    <xf numFmtId="0" fontId="1" fillId="8" borderId="24" xfId="0" applyFont="1" applyFill="1" applyBorder="1"/>
    <xf numFmtId="0" fontId="1" fillId="8" borderId="25" xfId="0" applyFont="1" applyFill="1" applyBorder="1"/>
    <xf numFmtId="0" fontId="1" fillId="4" borderId="25" xfId="0" applyFont="1" applyFill="1" applyBorder="1" applyAlignment="1">
      <alignment vertical="center"/>
    </xf>
    <xf numFmtId="0" fontId="39" fillId="8" borderId="24" xfId="0" applyFont="1" applyFill="1" applyBorder="1" applyAlignment="1">
      <alignment vertical="center"/>
    </xf>
    <xf numFmtId="0" fontId="39" fillId="8" borderId="25" xfId="0" applyFont="1" applyFill="1" applyBorder="1" applyAlignment="1">
      <alignment vertical="center"/>
    </xf>
    <xf numFmtId="0" fontId="4" fillId="8" borderId="24" xfId="0" applyFont="1" applyFill="1" applyBorder="1" applyAlignment="1">
      <alignment horizontal="center" vertical="center"/>
    </xf>
    <xf numFmtId="0" fontId="4" fillId="8" borderId="25" xfId="0" applyFont="1" applyFill="1" applyBorder="1" applyAlignment="1">
      <alignment horizontal="center" vertical="center"/>
    </xf>
    <xf numFmtId="0" fontId="0" fillId="4" borderId="25" xfId="0" applyFill="1" applyBorder="1"/>
    <xf numFmtId="0" fontId="0" fillId="4" borderId="24" xfId="0" applyFill="1" applyBorder="1"/>
    <xf numFmtId="0" fontId="1" fillId="8" borderId="24" xfId="0" applyFont="1" applyFill="1" applyBorder="1" applyAlignment="1">
      <alignment horizontal="right" vertical="center"/>
    </xf>
    <xf numFmtId="0" fontId="1" fillId="8" borderId="25" xfId="0" applyFont="1" applyFill="1" applyBorder="1" applyAlignment="1">
      <alignment horizontal="right" vertical="center"/>
    </xf>
    <xf numFmtId="0" fontId="39" fillId="8" borderId="24" xfId="0" applyFont="1" applyFill="1" applyBorder="1" applyAlignment="1">
      <alignment horizontal="center" vertical="center"/>
    </xf>
    <xf numFmtId="0" fontId="39" fillId="8" borderId="25" xfId="0" applyFont="1" applyFill="1" applyBorder="1" applyAlignment="1">
      <alignment horizontal="center" vertical="center"/>
    </xf>
    <xf numFmtId="49" fontId="54" fillId="0" borderId="0" xfId="0" applyNumberFormat="1" applyFont="1" applyAlignment="1">
      <alignment horizontal="center" vertical="center"/>
    </xf>
    <xf numFmtId="49" fontId="54" fillId="6" borderId="0" xfId="0" applyNumberFormat="1" applyFont="1" applyFill="1" applyAlignment="1">
      <alignment horizontal="center" vertical="center"/>
    </xf>
    <xf numFmtId="49" fontId="12" fillId="6" borderId="0" xfId="0" applyNumberFormat="1" applyFont="1" applyFill="1" applyBorder="1" applyAlignment="1" applyProtection="1">
      <alignment horizontal="center" vertical="center"/>
    </xf>
    <xf numFmtId="1" fontId="54" fillId="0" borderId="24" xfId="0" applyNumberFormat="1" applyFont="1" applyBorder="1" applyAlignment="1">
      <alignment horizontal="center" vertical="center"/>
    </xf>
    <xf numFmtId="1" fontId="54" fillId="14" borderId="24" xfId="0" applyNumberFormat="1" applyFont="1" applyFill="1" applyBorder="1" applyAlignment="1">
      <alignment horizontal="center" vertical="center"/>
    </xf>
    <xf numFmtId="1" fontId="54" fillId="0" borderId="0" xfId="0" applyNumberFormat="1" applyFont="1" applyAlignment="1">
      <alignment horizontal="center" vertical="center"/>
    </xf>
    <xf numFmtId="1" fontId="54" fillId="14" borderId="0" xfId="0" applyNumberFormat="1" applyFont="1" applyFill="1" applyAlignment="1">
      <alignment horizontal="center" vertical="center"/>
    </xf>
    <xf numFmtId="1" fontId="9" fillId="0" borderId="0" xfId="0" applyNumberFormat="1" applyFont="1" applyBorder="1" applyAlignment="1" applyProtection="1">
      <alignment horizontal="center" vertical="center"/>
      <protection locked="0"/>
    </xf>
    <xf numFmtId="1" fontId="9" fillId="14" borderId="0" xfId="0" applyNumberFormat="1" applyFont="1" applyFill="1" applyBorder="1" applyAlignment="1" applyProtection="1">
      <alignment horizontal="center" vertical="center"/>
      <protection locked="0"/>
    </xf>
    <xf numFmtId="1" fontId="12" fillId="0" borderId="24" xfId="0" applyNumberFormat="1" applyFont="1" applyFill="1" applyBorder="1" applyAlignment="1">
      <alignment horizontal="center" vertical="center"/>
    </xf>
    <xf numFmtId="1" fontId="12" fillId="14" borderId="24" xfId="0" applyNumberFormat="1" applyFont="1" applyFill="1" applyBorder="1" applyAlignment="1">
      <alignment horizontal="center" vertical="center"/>
    </xf>
    <xf numFmtId="1" fontId="12" fillId="0" borderId="0" xfId="0" applyNumberFormat="1" applyFont="1" applyFill="1" applyBorder="1" applyAlignment="1">
      <alignment horizontal="center" vertical="center"/>
    </xf>
    <xf numFmtId="1" fontId="12" fillId="14" borderId="0" xfId="0" applyNumberFormat="1" applyFont="1" applyFill="1" applyBorder="1" applyAlignment="1">
      <alignment horizontal="center" vertical="center"/>
    </xf>
    <xf numFmtId="1" fontId="56" fillId="0" borderId="24" xfId="0" applyNumberFormat="1" applyFont="1" applyBorder="1" applyAlignment="1">
      <alignment horizontal="center" vertical="center"/>
    </xf>
    <xf numFmtId="1" fontId="56" fillId="14" borderId="24" xfId="0" applyNumberFormat="1" applyFont="1" applyFill="1" applyBorder="1" applyAlignment="1">
      <alignment horizontal="center" vertical="center"/>
    </xf>
    <xf numFmtId="1" fontId="56" fillId="0" borderId="0" xfId="0" applyNumberFormat="1" applyFont="1" applyAlignment="1">
      <alignment horizontal="center" vertical="center"/>
    </xf>
    <xf numFmtId="1" fontId="56" fillId="14" borderId="0" xfId="0" applyNumberFormat="1" applyFont="1" applyFill="1" applyAlignment="1">
      <alignment horizontal="center" vertical="center"/>
    </xf>
    <xf numFmtId="49" fontId="9" fillId="14" borderId="0" xfId="0" applyNumberFormat="1" applyFont="1" applyFill="1" applyBorder="1" applyAlignment="1" applyProtection="1">
      <alignment horizontal="center" vertical="center"/>
    </xf>
    <xf numFmtId="49" fontId="9" fillId="0" borderId="24" xfId="0" applyNumberFormat="1" applyFont="1" applyFill="1" applyBorder="1" applyAlignment="1">
      <alignment horizontal="center" vertical="center"/>
    </xf>
    <xf numFmtId="49" fontId="9" fillId="14" borderId="24" xfId="0" applyNumberFormat="1" applyFont="1" applyFill="1" applyBorder="1" applyAlignment="1">
      <alignment horizontal="center" vertical="center"/>
    </xf>
    <xf numFmtId="49" fontId="9" fillId="14" borderId="0" xfId="0" applyNumberFormat="1" applyFont="1" applyFill="1" applyBorder="1" applyAlignment="1">
      <alignment horizontal="center" vertical="center"/>
    </xf>
    <xf numFmtId="49" fontId="54" fillId="0" borderId="24" xfId="0" applyNumberFormat="1" applyFont="1" applyBorder="1" applyAlignment="1">
      <alignment horizontal="center" vertical="center"/>
    </xf>
    <xf numFmtId="49" fontId="54" fillId="14" borderId="24" xfId="0" applyNumberFormat="1" applyFont="1" applyFill="1" applyBorder="1" applyAlignment="1">
      <alignment horizontal="center" vertical="center"/>
    </xf>
    <xf numFmtId="49" fontId="54" fillId="14" borderId="0" xfId="0" applyNumberFormat="1" applyFont="1" applyFill="1" applyAlignment="1">
      <alignment horizontal="center" vertical="center"/>
    </xf>
    <xf numFmtId="0" fontId="0" fillId="14" borderId="0" xfId="0" applyFill="1" applyAlignment="1"/>
    <xf numFmtId="49" fontId="12" fillId="0" borderId="24" xfId="0" applyNumberFormat="1" applyFont="1" applyFill="1" applyBorder="1" applyAlignment="1">
      <alignment horizontal="center" vertical="center"/>
    </xf>
    <xf numFmtId="49" fontId="12" fillId="14" borderId="24" xfId="0" applyNumberFormat="1" applyFont="1" applyFill="1" applyBorder="1" applyAlignment="1">
      <alignment horizontal="center" vertical="center"/>
    </xf>
    <xf numFmtId="20" fontId="9" fillId="0" borderId="0" xfId="0" applyNumberFormat="1" applyFont="1" applyBorder="1" applyAlignment="1" applyProtection="1">
      <alignment horizontal="right" vertical="center"/>
      <protection locked="0"/>
    </xf>
    <xf numFmtId="20" fontId="9" fillId="14" borderId="0" xfId="0" applyNumberFormat="1" applyFont="1" applyFill="1" applyBorder="1" applyAlignment="1" applyProtection="1">
      <alignment horizontal="right" vertical="center"/>
      <protection locked="0"/>
    </xf>
    <xf numFmtId="20" fontId="12" fillId="0" borderId="25" xfId="0" applyNumberFormat="1" applyFont="1" applyFill="1" applyBorder="1" applyAlignment="1">
      <alignment horizontal="right" vertical="center"/>
    </xf>
    <xf numFmtId="20" fontId="12" fillId="14" borderId="25" xfId="0" applyNumberFormat="1" applyFont="1" applyFill="1" applyBorder="1" applyAlignment="1">
      <alignment horizontal="right" vertical="center"/>
    </xf>
    <xf numFmtId="20" fontId="54" fillId="0" borderId="25" xfId="0" applyNumberFormat="1" applyFont="1" applyBorder="1" applyAlignment="1">
      <alignment horizontal="right" vertical="center"/>
    </xf>
    <xf numFmtId="20" fontId="54" fillId="14" borderId="25" xfId="0" applyNumberFormat="1" applyFont="1" applyFill="1" applyBorder="1" applyAlignment="1">
      <alignment horizontal="right" vertical="center"/>
    </xf>
    <xf numFmtId="20" fontId="54" fillId="0" borderId="0" xfId="0" applyNumberFormat="1" applyFont="1" applyAlignment="1">
      <alignment horizontal="right" vertical="center"/>
    </xf>
    <xf numFmtId="20" fontId="54" fillId="14" borderId="0" xfId="0" applyNumberFormat="1" applyFont="1" applyFill="1" applyAlignment="1">
      <alignment horizontal="right" vertical="center"/>
    </xf>
    <xf numFmtId="2" fontId="0" fillId="0" borderId="0" xfId="0" applyNumberFormat="1"/>
    <xf numFmtId="2" fontId="13" fillId="0" borderId="0" xfId="0" applyNumberFormat="1" applyFont="1" applyAlignment="1">
      <alignment horizontal="right" vertical="center"/>
    </xf>
    <xf numFmtId="2" fontId="13" fillId="14" borderId="0" xfId="0" applyNumberFormat="1" applyFont="1" applyFill="1" applyAlignment="1">
      <alignment horizontal="right" vertical="center"/>
    </xf>
    <xf numFmtId="0" fontId="13" fillId="14" borderId="0" xfId="0" applyFont="1" applyFill="1" applyAlignment="1">
      <alignment horizontal="center" vertical="center"/>
    </xf>
    <xf numFmtId="9" fontId="43" fillId="6" borderId="0" xfId="3" applyFont="1" applyFill="1"/>
    <xf numFmtId="2" fontId="0" fillId="14" borderId="0" xfId="0" applyNumberFormat="1" applyFill="1"/>
    <xf numFmtId="166" fontId="55" fillId="0" borderId="0" xfId="0" applyNumberFormat="1" applyFont="1" applyAlignment="1">
      <alignment horizontal="right" vertical="center"/>
    </xf>
    <xf numFmtId="20" fontId="55" fillId="0" borderId="0" xfId="0" applyNumberFormat="1" applyFont="1"/>
    <xf numFmtId="20" fontId="55" fillId="14" borderId="0" xfId="0" applyNumberFormat="1" applyFont="1" applyFill="1"/>
    <xf numFmtId="0" fontId="3" fillId="8" borderId="0" xfId="0" applyFont="1" applyFill="1" applyBorder="1" applyAlignment="1">
      <alignment horizontal="right" vertical="center"/>
    </xf>
    <xf numFmtId="0" fontId="3" fillId="8" borderId="0" xfId="0" applyFont="1" applyFill="1" applyBorder="1" applyAlignment="1">
      <alignment horizontal="center" vertical="center"/>
    </xf>
    <xf numFmtId="49" fontId="21" fillId="6" borderId="0" xfId="0" applyNumberFormat="1" applyFont="1" applyFill="1" applyAlignment="1">
      <alignment horizontal="center" vertical="center"/>
    </xf>
    <xf numFmtId="49" fontId="38" fillId="0" borderId="0" xfId="0" applyNumberFormat="1" applyFont="1" applyFill="1" applyAlignment="1">
      <alignment horizontal="center" vertical="center"/>
    </xf>
    <xf numFmtId="49" fontId="38" fillId="0" borderId="0" xfId="0" applyNumberFormat="1" applyFont="1" applyAlignment="1">
      <alignment horizontal="center" vertical="center"/>
    </xf>
    <xf numFmtId="49" fontId="9" fillId="6" borderId="0" xfId="0" applyNumberFormat="1" applyFont="1" applyFill="1" applyBorder="1" applyAlignment="1" applyProtection="1">
      <alignment horizontal="center" vertical="center"/>
      <protection locked="0"/>
    </xf>
    <xf numFmtId="49" fontId="9" fillId="6" borderId="0" xfId="0" applyNumberFormat="1" applyFont="1" applyFill="1" applyBorder="1" applyAlignment="1">
      <alignment vertical="center"/>
    </xf>
    <xf numFmtId="49" fontId="5" fillId="17" borderId="9" xfId="0" applyNumberFormat="1" applyFont="1" applyFill="1" applyBorder="1" applyAlignment="1">
      <alignment horizontal="center" vertical="center"/>
    </xf>
    <xf numFmtId="49" fontId="5" fillId="17" borderId="10" xfId="0" applyNumberFormat="1" applyFont="1" applyFill="1" applyBorder="1" applyAlignment="1">
      <alignment horizontal="center" vertical="center"/>
    </xf>
    <xf numFmtId="49" fontId="5" fillId="17" borderId="11" xfId="0" applyNumberFormat="1" applyFont="1" applyFill="1" applyBorder="1" applyAlignment="1">
      <alignment horizontal="center" vertical="center"/>
    </xf>
    <xf numFmtId="0" fontId="33" fillId="11" borderId="7" xfId="0" applyFont="1" applyFill="1" applyBorder="1" applyAlignment="1">
      <alignment horizontal="center" vertical="center"/>
    </xf>
    <xf numFmtId="0" fontId="33" fillId="11" borderId="8" xfId="0" applyFont="1" applyFill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10" fillId="14" borderId="4" xfId="0" applyFont="1" applyFill="1" applyBorder="1" applyAlignment="1">
      <alignment horizontal="center" vertical="center"/>
    </xf>
    <xf numFmtId="0" fontId="10" fillId="14" borderId="5" xfId="0" applyFont="1" applyFill="1" applyBorder="1" applyAlignment="1">
      <alignment horizontal="center" vertical="center"/>
    </xf>
    <xf numFmtId="0" fontId="10" fillId="14" borderId="6" xfId="0" applyFont="1" applyFill="1" applyBorder="1" applyAlignment="1">
      <alignment horizontal="center" vertical="center"/>
    </xf>
    <xf numFmtId="49" fontId="28" fillId="6" borderId="4" xfId="0" applyNumberFormat="1" applyFont="1" applyFill="1" applyBorder="1" applyAlignment="1">
      <alignment horizontal="center" vertical="center" textRotation="90"/>
    </xf>
    <xf numFmtId="49" fontId="28" fillId="6" borderId="5" xfId="0" applyNumberFormat="1" applyFont="1" applyFill="1" applyBorder="1" applyAlignment="1">
      <alignment horizontal="center" vertical="center" textRotation="90"/>
    </xf>
    <xf numFmtId="49" fontId="28" fillId="6" borderId="6" xfId="0" applyNumberFormat="1" applyFont="1" applyFill="1" applyBorder="1" applyAlignment="1">
      <alignment horizontal="center" vertical="center" textRotation="90"/>
    </xf>
    <xf numFmtId="49" fontId="10" fillId="6" borderId="4" xfId="0" applyNumberFormat="1" applyFont="1" applyFill="1" applyBorder="1" applyAlignment="1">
      <alignment horizontal="center" vertical="center" textRotation="90"/>
    </xf>
    <xf numFmtId="49" fontId="10" fillId="6" borderId="5" xfId="0" applyNumberFormat="1" applyFont="1" applyFill="1" applyBorder="1" applyAlignment="1">
      <alignment horizontal="center" vertical="center" textRotation="90"/>
    </xf>
    <xf numFmtId="49" fontId="10" fillId="6" borderId="6" xfId="0" applyNumberFormat="1" applyFont="1" applyFill="1" applyBorder="1" applyAlignment="1">
      <alignment horizontal="center" vertical="center" textRotation="90"/>
    </xf>
    <xf numFmtId="0" fontId="10" fillId="6" borderId="4" xfId="0" applyFont="1" applyFill="1" applyBorder="1" applyAlignment="1">
      <alignment horizontal="center" vertical="center"/>
    </xf>
    <xf numFmtId="0" fontId="10" fillId="6" borderId="5" xfId="0" applyFont="1" applyFill="1" applyBorder="1" applyAlignment="1">
      <alignment horizontal="center" vertical="center"/>
    </xf>
    <xf numFmtId="0" fontId="10" fillId="6" borderId="6" xfId="0" applyFont="1" applyFill="1" applyBorder="1" applyAlignment="1">
      <alignment horizontal="center" vertical="center"/>
    </xf>
    <xf numFmtId="0" fontId="28" fillId="0" borderId="4" xfId="0" applyFont="1" applyBorder="1" applyAlignment="1">
      <alignment horizontal="center" vertical="center" textRotation="90"/>
    </xf>
    <xf numFmtId="0" fontId="28" fillId="0" borderId="5" xfId="0" applyFont="1" applyBorder="1" applyAlignment="1">
      <alignment horizontal="center" vertical="center" textRotation="90"/>
    </xf>
    <xf numFmtId="0" fontId="28" fillId="0" borderId="6" xfId="0" applyFont="1" applyBorder="1" applyAlignment="1">
      <alignment horizontal="center" vertical="center" textRotation="90"/>
    </xf>
    <xf numFmtId="0" fontId="10" fillId="0" borderId="4" xfId="0" applyFont="1" applyBorder="1" applyAlignment="1">
      <alignment horizontal="center" vertical="center" textRotation="90"/>
    </xf>
    <xf numFmtId="0" fontId="10" fillId="0" borderId="5" xfId="0" applyFont="1" applyBorder="1" applyAlignment="1">
      <alignment horizontal="center" vertical="center" textRotation="90"/>
    </xf>
    <xf numFmtId="0" fontId="10" fillId="0" borderId="6" xfId="0" applyFont="1" applyBorder="1" applyAlignment="1">
      <alignment horizontal="center" vertical="center" textRotation="90"/>
    </xf>
    <xf numFmtId="49" fontId="28" fillId="0" borderId="4" xfId="0" applyNumberFormat="1" applyFont="1" applyBorder="1" applyAlignment="1">
      <alignment horizontal="center" vertical="center" textRotation="90"/>
    </xf>
    <xf numFmtId="49" fontId="28" fillId="0" borderId="5" xfId="0" applyNumberFormat="1" applyFont="1" applyBorder="1" applyAlignment="1">
      <alignment horizontal="center" vertical="center" textRotation="90"/>
    </xf>
    <xf numFmtId="49" fontId="28" fillId="0" borderId="6" xfId="0" applyNumberFormat="1" applyFont="1" applyBorder="1" applyAlignment="1">
      <alignment horizontal="center" vertical="center" textRotation="90"/>
    </xf>
    <xf numFmtId="49" fontId="10" fillId="0" borderId="4" xfId="0" applyNumberFormat="1" applyFont="1" applyBorder="1" applyAlignment="1">
      <alignment horizontal="center" vertical="center" textRotation="90"/>
    </xf>
    <xf numFmtId="49" fontId="10" fillId="0" borderId="5" xfId="0" applyNumberFormat="1" applyFont="1" applyBorder="1" applyAlignment="1">
      <alignment horizontal="center" vertical="center" textRotation="90"/>
    </xf>
    <xf numFmtId="49" fontId="10" fillId="0" borderId="6" xfId="0" applyNumberFormat="1" applyFont="1" applyBorder="1" applyAlignment="1">
      <alignment horizontal="center" vertical="center" textRotation="90"/>
    </xf>
    <xf numFmtId="0" fontId="35" fillId="0" borderId="0" xfId="1" applyFont="1" applyFill="1" applyBorder="1" applyAlignment="1">
      <alignment horizontal="center" vertical="center" wrapText="1"/>
    </xf>
    <xf numFmtId="0" fontId="0" fillId="0" borderId="0" xfId="0" applyFill="1" applyBorder="1"/>
    <xf numFmtId="0" fontId="29" fillId="6" borderId="4" xfId="0" applyFont="1" applyFill="1" applyBorder="1" applyAlignment="1">
      <alignment horizontal="center" vertical="center"/>
    </xf>
    <xf numFmtId="0" fontId="29" fillId="6" borderId="5" xfId="0" applyFont="1" applyFill="1" applyBorder="1" applyAlignment="1">
      <alignment horizontal="center" vertical="center"/>
    </xf>
    <xf numFmtId="49" fontId="12" fillId="6" borderId="5" xfId="1" applyNumberFormat="1" applyFont="1" applyFill="1" applyBorder="1" applyAlignment="1" applyProtection="1">
      <alignment horizontal="center" vertical="center"/>
      <protection locked="0"/>
    </xf>
    <xf numFmtId="49" fontId="36" fillId="14" borderId="5" xfId="1" applyNumberFormat="1" applyFont="1" applyFill="1" applyBorder="1" applyAlignment="1">
      <alignment horizontal="center" vertical="center"/>
    </xf>
    <xf numFmtId="49" fontId="9" fillId="14" borderId="5" xfId="0" applyNumberFormat="1" applyFont="1" applyFill="1" applyBorder="1" applyAlignment="1" applyProtection="1">
      <alignment horizontal="center" vertical="center"/>
      <protection locked="0"/>
    </xf>
    <xf numFmtId="49" fontId="9" fillId="14" borderId="6" xfId="0" applyNumberFormat="1" applyFont="1" applyFill="1" applyBorder="1" applyAlignment="1" applyProtection="1">
      <alignment horizontal="center" vertical="center"/>
      <protection locked="0"/>
    </xf>
    <xf numFmtId="0" fontId="29" fillId="0" borderId="4" xfId="0" applyFont="1" applyBorder="1" applyAlignment="1">
      <alignment horizontal="center" vertical="center"/>
    </xf>
    <xf numFmtId="0" fontId="29" fillId="0" borderId="5" xfId="0" applyFont="1" applyBorder="1" applyAlignment="1">
      <alignment horizontal="center" vertical="center"/>
    </xf>
    <xf numFmtId="49" fontId="12" fillId="0" borderId="5" xfId="1" applyNumberFormat="1" applyFont="1" applyBorder="1" applyAlignment="1" applyProtection="1">
      <alignment horizontal="center" vertical="center"/>
      <protection locked="0"/>
    </xf>
    <xf numFmtId="49" fontId="4" fillId="17" borderId="9" xfId="0" applyNumberFormat="1" applyFont="1" applyFill="1" applyBorder="1" applyAlignment="1">
      <alignment horizontal="center" vertical="center"/>
    </xf>
    <xf numFmtId="49" fontId="4" fillId="17" borderId="10" xfId="0" applyNumberFormat="1" applyFont="1" applyFill="1" applyBorder="1" applyAlignment="1">
      <alignment horizontal="center" vertical="center"/>
    </xf>
    <xf numFmtId="49" fontId="4" fillId="17" borderId="11" xfId="0" applyNumberFormat="1" applyFont="1" applyFill="1" applyBorder="1" applyAlignment="1">
      <alignment horizontal="center" vertical="center"/>
    </xf>
    <xf numFmtId="0" fontId="28" fillId="6" borderId="4" xfId="0" applyFont="1" applyFill="1" applyBorder="1" applyAlignment="1">
      <alignment horizontal="center" vertical="center"/>
    </xf>
    <xf numFmtId="0" fontId="28" fillId="6" borderId="5" xfId="0" applyFont="1" applyFill="1" applyBorder="1" applyAlignment="1">
      <alignment horizontal="center" vertical="center"/>
    </xf>
    <xf numFmtId="0" fontId="28" fillId="0" borderId="4" xfId="0" applyFont="1" applyBorder="1" applyAlignment="1">
      <alignment horizontal="center" vertical="center"/>
    </xf>
    <xf numFmtId="0" fontId="28" fillId="0" borderId="5" xfId="0" applyFont="1" applyBorder="1" applyAlignment="1">
      <alignment horizontal="center" vertical="center"/>
    </xf>
    <xf numFmtId="0" fontId="28" fillId="0" borderId="12" xfId="0" applyFont="1" applyBorder="1" applyAlignment="1">
      <alignment horizontal="center" vertical="center"/>
    </xf>
    <xf numFmtId="0" fontId="28" fillId="0" borderId="13" xfId="0" applyFont="1" applyBorder="1" applyAlignment="1">
      <alignment horizontal="center" vertical="center"/>
    </xf>
    <xf numFmtId="49" fontId="9" fillId="14" borderId="0" xfId="0" applyNumberFormat="1" applyFont="1" applyFill="1" applyAlignment="1" applyProtection="1">
      <alignment horizontal="left" vertical="center"/>
    </xf>
    <xf numFmtId="49" fontId="9" fillId="0" borderId="0" xfId="0" applyNumberFormat="1" applyFont="1" applyAlignment="1" applyProtection="1">
      <alignment horizontal="left" vertical="center"/>
    </xf>
    <xf numFmtId="49" fontId="9" fillId="14" borderId="20" xfId="0" applyNumberFormat="1" applyFont="1" applyFill="1" applyBorder="1" applyAlignment="1" applyProtection="1">
      <alignment horizontal="left" vertical="center"/>
    </xf>
    <xf numFmtId="49" fontId="9" fillId="0" borderId="20" xfId="0" applyNumberFormat="1" applyFont="1" applyBorder="1" applyAlignment="1" applyProtection="1">
      <alignment horizontal="left" vertical="center"/>
    </xf>
    <xf numFmtId="49" fontId="4" fillId="11" borderId="0" xfId="0" applyNumberFormat="1" applyFont="1" applyFill="1" applyAlignment="1" applyProtection="1">
      <alignment horizontal="right" vertical="center"/>
    </xf>
    <xf numFmtId="164" fontId="5" fillId="16" borderId="0" xfId="0" applyNumberFormat="1" applyFont="1" applyFill="1" applyAlignment="1" applyProtection="1">
      <alignment horizontal="left" vertical="center"/>
    </xf>
    <xf numFmtId="49" fontId="4" fillId="11" borderId="0" xfId="0" applyNumberFormat="1" applyFont="1" applyFill="1" applyAlignment="1" applyProtection="1">
      <alignment horizontal="center" vertical="center"/>
    </xf>
    <xf numFmtId="164" fontId="5" fillId="15" borderId="0" xfId="0" applyNumberFormat="1" applyFont="1" applyFill="1" applyAlignment="1" applyProtection="1">
      <alignment horizontal="right" vertical="center"/>
    </xf>
    <xf numFmtId="0" fontId="11" fillId="18" borderId="0" xfId="0" applyFont="1" applyFill="1" applyAlignment="1" applyProtection="1">
      <alignment horizontal="center" vertical="center"/>
    </xf>
    <xf numFmtId="13" fontId="19" fillId="6" borderId="2" xfId="0" applyNumberFormat="1" applyFont="1" applyFill="1" applyBorder="1" applyAlignment="1" applyProtection="1">
      <alignment horizontal="center" vertical="center" textRotation="90"/>
    </xf>
    <xf numFmtId="164" fontId="10" fillId="0" borderId="0" xfId="0" applyNumberFormat="1" applyFont="1" applyAlignment="1" applyProtection="1">
      <alignment horizontal="center" vertical="center"/>
    </xf>
    <xf numFmtId="49" fontId="31" fillId="0" borderId="0" xfId="0" applyNumberFormat="1" applyFont="1" applyAlignment="1" applyProtection="1">
      <alignment horizontal="center" vertical="center" wrapText="1"/>
      <protection locked="0"/>
    </xf>
    <xf numFmtId="49" fontId="19" fillId="0" borderId="0" xfId="0" applyNumberFormat="1" applyFont="1" applyAlignment="1" applyProtection="1">
      <alignment vertical="center"/>
      <protection locked="0"/>
    </xf>
    <xf numFmtId="49" fontId="19" fillId="0" borderId="0" xfId="0" applyNumberFormat="1" applyFont="1" applyAlignment="1" applyProtection="1">
      <alignment horizontal="left" vertical="center"/>
      <protection locked="0"/>
    </xf>
    <xf numFmtId="49" fontId="23" fillId="0" borderId="0" xfId="0" applyNumberFormat="1" applyFont="1" applyFill="1" applyAlignment="1" applyProtection="1">
      <alignment horizontal="center" vertical="center" textRotation="90"/>
    </xf>
    <xf numFmtId="49" fontId="19" fillId="0" borderId="2" xfId="0" applyNumberFormat="1" applyFont="1" applyFill="1" applyBorder="1" applyAlignment="1" applyProtection="1">
      <alignment horizontal="center" vertical="center" textRotation="90"/>
    </xf>
    <xf numFmtId="1" fontId="19" fillId="0" borderId="0" xfId="0" applyNumberFormat="1" applyFont="1" applyAlignment="1" applyProtection="1">
      <alignment horizontal="center" vertical="center"/>
    </xf>
    <xf numFmtId="1" fontId="19" fillId="0" borderId="2" xfId="0" applyNumberFormat="1" applyFont="1" applyBorder="1" applyAlignment="1" applyProtection="1">
      <alignment horizontal="center" vertical="center"/>
    </xf>
    <xf numFmtId="164" fontId="19" fillId="0" borderId="0" xfId="0" applyNumberFormat="1" applyFont="1" applyAlignment="1" applyProtection="1">
      <alignment horizontal="center" vertical="center" textRotation="90"/>
    </xf>
    <xf numFmtId="164" fontId="10" fillId="6" borderId="0" xfId="0" applyNumberFormat="1" applyFont="1" applyFill="1" applyAlignment="1" applyProtection="1">
      <alignment horizontal="center" vertical="center"/>
    </xf>
    <xf numFmtId="49" fontId="31" fillId="6" borderId="0" xfId="0" applyNumberFormat="1" applyFont="1" applyFill="1" applyAlignment="1" applyProtection="1">
      <alignment horizontal="center" vertical="center" wrapText="1"/>
      <protection locked="0"/>
    </xf>
    <xf numFmtId="49" fontId="19" fillId="6" borderId="0" xfId="0" applyNumberFormat="1" applyFont="1" applyFill="1" applyAlignment="1" applyProtection="1">
      <alignment horizontal="left" vertical="center"/>
      <protection locked="0"/>
    </xf>
    <xf numFmtId="49" fontId="23" fillId="6" borderId="0" xfId="0" applyNumberFormat="1" applyFont="1" applyFill="1" applyAlignment="1" applyProtection="1">
      <alignment horizontal="center" vertical="center" textRotation="90"/>
    </xf>
    <xf numFmtId="49" fontId="19" fillId="6" borderId="2" xfId="0" applyNumberFormat="1" applyFont="1" applyFill="1" applyBorder="1" applyAlignment="1" applyProtection="1">
      <alignment horizontal="center" vertical="center" textRotation="90"/>
    </xf>
    <xf numFmtId="1" fontId="19" fillId="6" borderId="0" xfId="0" applyNumberFormat="1" applyFont="1" applyFill="1" applyAlignment="1" applyProtection="1">
      <alignment horizontal="center" vertical="center"/>
    </xf>
    <xf numFmtId="1" fontId="19" fillId="6" borderId="2" xfId="0" applyNumberFormat="1" applyFont="1" applyFill="1" applyBorder="1" applyAlignment="1" applyProtection="1">
      <alignment horizontal="center" vertical="center"/>
    </xf>
    <xf numFmtId="164" fontId="19" fillId="6" borderId="0" xfId="0" applyNumberFormat="1" applyFont="1" applyFill="1" applyAlignment="1" applyProtection="1">
      <alignment horizontal="center" vertical="center" textRotation="90"/>
    </xf>
    <xf numFmtId="49" fontId="30" fillId="0" borderId="0" xfId="0" applyNumberFormat="1" applyFont="1" applyAlignment="1" applyProtection="1">
      <alignment horizontal="center" vertical="center" wrapText="1"/>
      <protection locked="0"/>
    </xf>
    <xf numFmtId="49" fontId="30" fillId="6" borderId="0" xfId="0" applyNumberFormat="1" applyFont="1" applyFill="1" applyAlignment="1" applyProtection="1">
      <alignment horizontal="center" vertical="center" wrapText="1"/>
      <protection locked="0"/>
    </xf>
    <xf numFmtId="49" fontId="31" fillId="0" borderId="0" xfId="0" applyNumberFormat="1" applyFont="1" applyFill="1" applyAlignment="1" applyProtection="1">
      <alignment horizontal="center" vertical="center" wrapText="1"/>
    </xf>
    <xf numFmtId="49" fontId="19" fillId="0" borderId="0" xfId="0" applyNumberFormat="1" applyFont="1" applyAlignment="1" applyProtection="1">
      <alignment vertical="center"/>
    </xf>
    <xf numFmtId="49" fontId="23" fillId="0" borderId="19" xfId="0" applyNumberFormat="1" applyFont="1" applyFill="1" applyBorder="1" applyAlignment="1" applyProtection="1">
      <alignment horizontal="center" vertical="center" textRotation="90"/>
    </xf>
    <xf numFmtId="164" fontId="19" fillId="0" borderId="2" xfId="0" applyNumberFormat="1" applyFont="1" applyBorder="1" applyAlignment="1" applyProtection="1">
      <alignment horizontal="center" vertical="center" textRotation="90"/>
    </xf>
    <xf numFmtId="49" fontId="19" fillId="6" borderId="0" xfId="0" applyNumberFormat="1" applyFont="1" applyFill="1" applyAlignment="1" applyProtection="1">
      <alignment vertical="center"/>
      <protection locked="0"/>
    </xf>
    <xf numFmtId="164" fontId="19" fillId="6" borderId="2" xfId="0" applyNumberFormat="1" applyFont="1" applyFill="1" applyBorder="1" applyAlignment="1" applyProtection="1">
      <alignment horizontal="center" vertical="center" textRotation="90"/>
    </xf>
    <xf numFmtId="49" fontId="18" fillId="6" borderId="0" xfId="0" applyNumberFormat="1" applyFont="1" applyFill="1" applyAlignment="1" applyProtection="1">
      <alignment horizontal="center" vertical="center" wrapText="1"/>
    </xf>
    <xf numFmtId="49" fontId="19" fillId="6" borderId="0" xfId="0" applyNumberFormat="1" applyFont="1" applyFill="1" applyAlignment="1" applyProtection="1">
      <alignment vertical="center"/>
    </xf>
    <xf numFmtId="13" fontId="19" fillId="0" borderId="2" xfId="0" applyNumberFormat="1" applyFont="1" applyBorder="1" applyAlignment="1" applyProtection="1">
      <alignment horizontal="center" vertical="center" textRotation="90"/>
    </xf>
    <xf numFmtId="164" fontId="10" fillId="0" borderId="3" xfId="0" applyNumberFormat="1" applyFont="1" applyBorder="1" applyAlignment="1" applyProtection="1">
      <alignment horizontal="center" vertical="center"/>
    </xf>
    <xf numFmtId="49" fontId="6" fillId="11" borderId="0" xfId="0" applyNumberFormat="1" applyFont="1" applyFill="1" applyAlignment="1" applyProtection="1">
      <alignment horizontal="center" vertical="center" wrapText="1"/>
    </xf>
    <xf numFmtId="49" fontId="15" fillId="11" borderId="0" xfId="0" applyNumberFormat="1" applyFont="1" applyFill="1" applyAlignment="1" applyProtection="1">
      <alignment horizontal="center" vertical="center"/>
    </xf>
    <xf numFmtId="49" fontId="6" fillId="11" borderId="0" xfId="0" applyNumberFormat="1" applyFont="1" applyFill="1" applyAlignment="1" applyProtection="1">
      <alignment horizontal="center" vertical="center" textRotation="90"/>
    </xf>
    <xf numFmtId="49" fontId="23" fillId="0" borderId="19" xfId="0" applyNumberFormat="1" applyFont="1" applyBorder="1" applyAlignment="1" applyProtection="1">
      <alignment horizontal="center" vertical="center" textRotation="90"/>
    </xf>
    <xf numFmtId="49" fontId="19" fillId="0" borderId="2" xfId="0" applyNumberFormat="1" applyFont="1" applyBorder="1" applyAlignment="1" applyProtection="1">
      <alignment horizontal="center" vertical="center" textRotation="90"/>
    </xf>
    <xf numFmtId="49" fontId="23" fillId="6" borderId="19" xfId="0" applyNumberFormat="1" applyFont="1" applyFill="1" applyBorder="1" applyAlignment="1" applyProtection="1">
      <alignment horizontal="center" vertical="center" textRotation="90"/>
    </xf>
    <xf numFmtId="49" fontId="3" fillId="7" borderId="0" xfId="0" applyNumberFormat="1" applyFont="1" applyFill="1" applyBorder="1" applyAlignment="1" applyProtection="1">
      <alignment horizontal="center" vertical="center"/>
    </xf>
    <xf numFmtId="0" fontId="12" fillId="0" borderId="0" xfId="0" applyFont="1" applyFill="1" applyBorder="1" applyAlignment="1" applyProtection="1">
      <alignment horizontal="center" vertical="center"/>
    </xf>
    <xf numFmtId="49" fontId="9" fillId="12" borderId="0" xfId="0" applyNumberFormat="1" applyFont="1" applyFill="1" applyBorder="1" applyAlignment="1" applyProtection="1">
      <alignment horizontal="left" vertical="center"/>
    </xf>
    <xf numFmtId="0" fontId="39" fillId="8" borderId="0" xfId="0" applyFont="1" applyFill="1" applyBorder="1" applyAlignment="1" applyProtection="1">
      <alignment horizontal="center" vertical="center"/>
    </xf>
    <xf numFmtId="49" fontId="9" fillId="0" borderId="0" xfId="0" applyNumberFormat="1" applyFont="1" applyFill="1" applyBorder="1" applyAlignment="1" applyProtection="1">
      <alignment horizontal="left" vertical="center"/>
    </xf>
    <xf numFmtId="49" fontId="12" fillId="0" borderId="0" xfId="0" applyNumberFormat="1" applyFont="1" applyFill="1" applyBorder="1" applyAlignment="1" applyProtection="1">
      <alignment vertical="center" wrapText="1"/>
    </xf>
    <xf numFmtId="49" fontId="10" fillId="0" borderId="0" xfId="0" applyNumberFormat="1" applyFont="1" applyFill="1" applyBorder="1" applyAlignment="1" applyProtection="1">
      <alignment horizontal="center" vertical="top"/>
    </xf>
    <xf numFmtId="49" fontId="19" fillId="0" borderId="0" xfId="0" applyNumberFormat="1" applyFont="1" applyFill="1" applyBorder="1" applyAlignment="1" applyProtection="1">
      <alignment horizontal="left" vertical="center"/>
    </xf>
    <xf numFmtId="0" fontId="9" fillId="0" borderId="0" xfId="0" applyFont="1" applyBorder="1" applyAlignment="1" applyProtection="1">
      <alignment horizontal="left" vertical="center"/>
    </xf>
    <xf numFmtId="49" fontId="3" fillId="9" borderId="0" xfId="0" applyNumberFormat="1" applyFont="1" applyFill="1" applyBorder="1" applyAlignment="1" applyProtection="1">
      <alignment horizontal="center" vertical="center"/>
    </xf>
    <xf numFmtId="49" fontId="3" fillId="10" borderId="0" xfId="0" applyNumberFormat="1" applyFont="1" applyFill="1" applyBorder="1" applyAlignment="1" applyProtection="1">
      <alignment horizontal="center" vertical="center" textRotation="90"/>
    </xf>
    <xf numFmtId="0" fontId="12" fillId="0" borderId="0" xfId="0" applyFont="1" applyFill="1" applyBorder="1" applyAlignment="1" applyProtection="1">
      <alignment horizontal="left" vertical="center"/>
    </xf>
    <xf numFmtId="0" fontId="12" fillId="14" borderId="0" xfId="0" applyFont="1" applyFill="1" applyBorder="1" applyAlignment="1" applyProtection="1">
      <alignment horizontal="left" vertical="center"/>
    </xf>
    <xf numFmtId="0" fontId="9" fillId="14" borderId="0" xfId="0" applyFont="1" applyFill="1" applyBorder="1" applyAlignment="1" applyProtection="1">
      <alignment horizontal="left" vertical="center"/>
    </xf>
    <xf numFmtId="49" fontId="41" fillId="0" borderId="0" xfId="0" applyNumberFormat="1" applyFont="1" applyFill="1" applyBorder="1" applyAlignment="1" applyProtection="1">
      <alignment horizontal="center" vertical="center"/>
    </xf>
    <xf numFmtId="49" fontId="3" fillId="0" borderId="0" xfId="0" applyNumberFormat="1" applyFont="1" applyFill="1" applyBorder="1" applyAlignment="1" applyProtection="1">
      <alignment horizontal="center" vertical="center"/>
    </xf>
    <xf numFmtId="49" fontId="40" fillId="0" borderId="0" xfId="0" applyNumberFormat="1" applyFont="1" applyFill="1" applyBorder="1" applyAlignment="1" applyProtection="1">
      <alignment horizontal="left" vertical="center"/>
    </xf>
    <xf numFmtId="49" fontId="9" fillId="6" borderId="0" xfId="0" applyNumberFormat="1" applyFont="1" applyFill="1" applyBorder="1" applyAlignment="1" applyProtection="1">
      <alignment vertical="center"/>
    </xf>
    <xf numFmtId="49" fontId="19" fillId="6" borderId="0" xfId="0" applyNumberFormat="1" applyFont="1" applyFill="1" applyBorder="1" applyAlignment="1" applyProtection="1">
      <alignment horizontal="center" vertical="center" wrapText="1"/>
    </xf>
    <xf numFmtId="49" fontId="16" fillId="10" borderId="0" xfId="0" applyNumberFormat="1" applyFont="1" applyFill="1" applyBorder="1" applyAlignment="1" applyProtection="1">
      <alignment horizontal="center" vertical="center" textRotation="90"/>
    </xf>
    <xf numFmtId="0" fontId="10" fillId="19" borderId="0" xfId="0" applyFont="1" applyFill="1" applyBorder="1" applyAlignment="1" applyProtection="1">
      <alignment horizontal="center" vertical="center"/>
    </xf>
    <xf numFmtId="49" fontId="9" fillId="0" borderId="0" xfId="0" applyNumberFormat="1" applyFont="1" applyBorder="1" applyAlignment="1" applyProtection="1">
      <alignment horizontal="left" vertical="center"/>
    </xf>
    <xf numFmtId="49" fontId="39" fillId="8" borderId="0" xfId="0" applyNumberFormat="1" applyFont="1" applyFill="1" applyBorder="1" applyAlignment="1" applyProtection="1">
      <alignment horizontal="center" vertical="center"/>
    </xf>
    <xf numFmtId="49" fontId="9" fillId="6" borderId="0" xfId="0" applyNumberFormat="1" applyFont="1" applyFill="1" applyBorder="1" applyAlignment="1" applyProtection="1">
      <alignment vertical="center" wrapText="1"/>
    </xf>
    <xf numFmtId="49" fontId="9" fillId="6" borderId="0" xfId="0" applyNumberFormat="1" applyFont="1" applyFill="1" applyBorder="1" applyAlignment="1" applyProtection="1">
      <alignment horizontal="center" vertical="center"/>
    </xf>
    <xf numFmtId="49" fontId="16" fillId="10" borderId="0" xfId="0" applyNumberFormat="1" applyFont="1" applyFill="1" applyBorder="1" applyAlignment="1" applyProtection="1">
      <alignment horizontal="center" vertical="center" textRotation="90" wrapText="1"/>
    </xf>
    <xf numFmtId="49" fontId="10" fillId="0" borderId="0" xfId="0" applyNumberFormat="1" applyFont="1" applyFill="1" applyBorder="1" applyAlignment="1" applyProtection="1">
      <alignment horizontal="center" vertical="center"/>
    </xf>
    <xf numFmtId="49" fontId="9" fillId="0" borderId="0" xfId="0" applyNumberFormat="1" applyFont="1" applyFill="1" applyBorder="1" applyAlignment="1" applyProtection="1">
      <alignment horizontal="center" vertical="center"/>
    </xf>
    <xf numFmtId="49" fontId="10" fillId="12" borderId="0" xfId="0" applyNumberFormat="1" applyFont="1" applyFill="1" applyBorder="1" applyAlignment="1" applyProtection="1">
      <alignment horizontal="center" vertical="center"/>
    </xf>
    <xf numFmtId="49" fontId="9" fillId="12" borderId="0" xfId="0" applyNumberFormat="1" applyFont="1" applyFill="1" applyBorder="1" applyAlignment="1" applyProtection="1">
      <alignment horizontal="center" vertical="center"/>
    </xf>
    <xf numFmtId="0" fontId="33" fillId="3" borderId="0" xfId="0" applyFont="1" applyFill="1" applyAlignment="1" applyProtection="1">
      <alignment horizontal="center" vertical="center"/>
    </xf>
    <xf numFmtId="0" fontId="1" fillId="0" borderId="16" xfId="0" applyFont="1" applyBorder="1" applyAlignment="1" applyProtection="1">
      <alignment horizontal="center"/>
    </xf>
    <xf numFmtId="0" fontId="1" fillId="0" borderId="17" xfId="0" applyFont="1" applyBorder="1" applyAlignment="1" applyProtection="1">
      <alignment horizontal="center"/>
    </xf>
    <xf numFmtId="49" fontId="2" fillId="4" borderId="0" xfId="0" applyNumberFormat="1" applyFont="1" applyFill="1" applyBorder="1" applyAlignment="1" applyProtection="1">
      <alignment vertical="center"/>
    </xf>
    <xf numFmtId="12" fontId="2" fillId="2" borderId="0" xfId="0" applyNumberFormat="1" applyFont="1" applyFill="1" applyBorder="1" applyAlignment="1" applyProtection="1">
      <alignment horizontal="center" vertical="center"/>
    </xf>
    <xf numFmtId="49" fontId="8" fillId="3" borderId="0" xfId="0" applyNumberFormat="1" applyFont="1" applyFill="1" applyBorder="1" applyAlignment="1" applyProtection="1">
      <alignment horizontal="center" vertical="center"/>
    </xf>
    <xf numFmtId="49" fontId="7" fillId="3" borderId="0" xfId="0" applyNumberFormat="1" applyFont="1" applyFill="1" applyBorder="1" applyAlignment="1" applyProtection="1">
      <alignment horizontal="left" vertical="center"/>
    </xf>
    <xf numFmtId="49" fontId="6" fillId="5" borderId="0" xfId="0" applyNumberFormat="1" applyFont="1" applyFill="1" applyBorder="1" applyAlignment="1" applyProtection="1">
      <alignment horizontal="center" vertical="center" textRotation="90"/>
    </xf>
    <xf numFmtId="49" fontId="4" fillId="11" borderId="0" xfId="0" applyNumberFormat="1" applyFont="1" applyFill="1" applyBorder="1" applyAlignment="1" applyProtection="1">
      <alignment horizontal="center" vertical="center"/>
    </xf>
    <xf numFmtId="49" fontId="4" fillId="13" borderId="0" xfId="0" applyNumberFormat="1" applyFont="1" applyFill="1" applyBorder="1" applyAlignment="1" applyProtection="1">
      <alignment horizontal="center" vertical="center"/>
    </xf>
    <xf numFmtId="49" fontId="4" fillId="10" borderId="0" xfId="0" applyNumberFormat="1" applyFont="1" applyFill="1" applyBorder="1" applyAlignment="1" applyProtection="1">
      <alignment horizontal="center" vertical="center"/>
    </xf>
    <xf numFmtId="49" fontId="3" fillId="8" borderId="0" xfId="0" applyNumberFormat="1" applyFont="1" applyFill="1" applyBorder="1" applyAlignment="1" applyProtection="1">
      <alignment horizontal="center" vertical="center"/>
    </xf>
    <xf numFmtId="0" fontId="4" fillId="8" borderId="0" xfId="0" applyFont="1" applyFill="1" applyBorder="1" applyAlignment="1" applyProtection="1">
      <alignment horizontal="center" vertical="center"/>
    </xf>
    <xf numFmtId="49" fontId="5" fillId="4" borderId="0" xfId="0" applyNumberFormat="1" applyFont="1" applyFill="1" applyBorder="1" applyAlignment="1" applyProtection="1">
      <alignment horizontal="center" vertical="center" textRotation="90"/>
    </xf>
    <xf numFmtId="49" fontId="4" fillId="2" borderId="0" xfId="0" applyNumberFormat="1" applyFont="1" applyFill="1" applyBorder="1" applyAlignment="1" applyProtection="1">
      <alignment horizontal="center" vertical="center" textRotation="90"/>
    </xf>
    <xf numFmtId="49" fontId="5" fillId="2" borderId="0" xfId="0" applyNumberFormat="1" applyFont="1" applyFill="1" applyBorder="1" applyAlignment="1" applyProtection="1">
      <alignment horizontal="center" vertical="center" textRotation="90"/>
    </xf>
    <xf numFmtId="49" fontId="23" fillId="0" borderId="0" xfId="0" applyNumberFormat="1" applyFont="1" applyAlignment="1" applyProtection="1">
      <alignment horizontal="center" vertical="center" textRotation="90"/>
    </xf>
    <xf numFmtId="49" fontId="23" fillId="0" borderId="0" xfId="0" applyNumberFormat="1" applyFont="1" applyFill="1" applyAlignment="1" applyProtection="1">
      <alignment vertical="center"/>
    </xf>
    <xf numFmtId="49" fontId="23" fillId="0" borderId="0" xfId="0" applyNumberFormat="1" applyFont="1" applyFill="1" applyAlignment="1" applyProtection="1">
      <alignment horizontal="left" vertical="center"/>
    </xf>
    <xf numFmtId="49" fontId="23" fillId="0" borderId="0" xfId="0" applyNumberFormat="1" applyFont="1" applyAlignment="1" applyProtection="1">
      <alignment vertical="center"/>
    </xf>
    <xf numFmtId="49" fontId="23" fillId="6" borderId="0" xfId="0" applyNumberFormat="1" applyFont="1" applyFill="1" applyAlignment="1" applyProtection="1">
      <alignment vertical="center"/>
    </xf>
    <xf numFmtId="49" fontId="19" fillId="0" borderId="0" xfId="0" applyNumberFormat="1" applyFont="1" applyFill="1" applyAlignment="1" applyProtection="1">
      <alignment vertical="center"/>
    </xf>
    <xf numFmtId="49" fontId="19" fillId="0" borderId="0" xfId="0" applyNumberFormat="1" applyFont="1" applyAlignment="1" applyProtection="1">
      <alignment horizontal="left" vertical="center"/>
    </xf>
    <xf numFmtId="49" fontId="31" fillId="6" borderId="0" xfId="0" applyNumberFormat="1" applyFont="1" applyFill="1" applyAlignment="1" applyProtection="1">
      <alignment horizontal="center" vertical="center" wrapText="1"/>
    </xf>
    <xf numFmtId="49" fontId="30" fillId="6" borderId="0" xfId="0" applyNumberFormat="1" applyFont="1" applyFill="1" applyAlignment="1" applyProtection="1">
      <alignment horizontal="center" vertical="center" wrapText="1"/>
    </xf>
    <xf numFmtId="49" fontId="30" fillId="0" borderId="0" xfId="0" applyNumberFormat="1" applyFont="1" applyFill="1" applyAlignment="1" applyProtection="1">
      <alignment horizontal="center" vertical="center" wrapText="1"/>
    </xf>
    <xf numFmtId="49" fontId="23" fillId="6" borderId="0" xfId="0" applyNumberFormat="1" applyFont="1" applyFill="1" applyAlignment="1" applyProtection="1">
      <alignment horizontal="left" vertical="center"/>
    </xf>
    <xf numFmtId="0" fontId="1" fillId="0" borderId="15" xfId="0" applyFont="1" applyBorder="1" applyAlignment="1" applyProtection="1">
      <alignment horizontal="center"/>
    </xf>
    <xf numFmtId="0" fontId="9" fillId="0" borderId="0" xfId="0" applyFont="1" applyBorder="1" applyAlignment="1" applyProtection="1">
      <alignment vertical="center"/>
    </xf>
    <xf numFmtId="0" fontId="9" fillId="14" borderId="0" xfId="0" applyFont="1" applyFill="1" applyBorder="1" applyAlignment="1" applyProtection="1"/>
    <xf numFmtId="0" fontId="12" fillId="14" borderId="0" xfId="0" applyFont="1" applyFill="1" applyBorder="1" applyAlignment="1" applyProtection="1">
      <alignment horizontal="center" vertical="center"/>
    </xf>
    <xf numFmtId="0" fontId="12" fillId="0" borderId="0" xfId="0" applyNumberFormat="1" applyFont="1" applyFill="1" applyBorder="1" applyAlignment="1" applyProtection="1">
      <alignment vertical="center"/>
    </xf>
    <xf numFmtId="0" fontId="6" fillId="9" borderId="18" xfId="0" applyFont="1" applyFill="1" applyBorder="1" applyAlignment="1">
      <alignment horizontal="center" vertical="center" textRotation="90"/>
    </xf>
    <xf numFmtId="49" fontId="6" fillId="8" borderId="18" xfId="0" applyNumberFormat="1" applyFont="1" applyFill="1" applyBorder="1" applyAlignment="1">
      <alignment horizontal="center" vertical="center" textRotation="90"/>
    </xf>
    <xf numFmtId="49" fontId="9" fillId="14" borderId="0" xfId="0" applyNumberFormat="1" applyFont="1" applyFill="1" applyAlignment="1" applyProtection="1">
      <alignment horizontal="left" vertical="center"/>
      <protection locked="0"/>
    </xf>
    <xf numFmtId="49" fontId="9" fillId="0" borderId="0" xfId="0" applyNumberFormat="1" applyFont="1" applyAlignment="1" applyProtection="1">
      <alignment horizontal="left" vertical="center"/>
      <protection locked="0"/>
    </xf>
    <xf numFmtId="49" fontId="4" fillId="11" borderId="0" xfId="0" applyNumberFormat="1" applyFont="1" applyFill="1" applyAlignment="1">
      <alignment horizontal="right" vertical="center"/>
    </xf>
    <xf numFmtId="164" fontId="5" fillId="16" borderId="0" xfId="0" applyNumberFormat="1" applyFont="1" applyFill="1" applyAlignment="1">
      <alignment horizontal="left" vertical="center"/>
    </xf>
    <xf numFmtId="49" fontId="4" fillId="11" borderId="0" xfId="0" applyNumberFormat="1" applyFont="1" applyFill="1" applyAlignment="1">
      <alignment horizontal="center" vertical="center"/>
    </xf>
    <xf numFmtId="164" fontId="5" fillId="15" borderId="0" xfId="0" applyNumberFormat="1" applyFont="1" applyFill="1" applyAlignment="1">
      <alignment horizontal="right" vertical="center"/>
    </xf>
    <xf numFmtId="0" fontId="11" fillId="18" borderId="0" xfId="0" applyFont="1" applyFill="1" applyAlignment="1">
      <alignment horizontal="center" vertical="center"/>
    </xf>
    <xf numFmtId="49" fontId="31" fillId="0" borderId="0" xfId="0" applyNumberFormat="1" applyFont="1" applyFill="1" applyAlignment="1" applyProtection="1">
      <alignment horizontal="center" vertical="center" wrapText="1"/>
      <protection locked="0"/>
    </xf>
    <xf numFmtId="49" fontId="23" fillId="0" borderId="0" xfId="0" applyNumberFormat="1" applyFont="1" applyFill="1" applyAlignment="1" applyProtection="1">
      <alignment vertical="center"/>
      <protection locked="0"/>
    </xf>
    <xf numFmtId="49" fontId="23" fillId="0" borderId="0" xfId="0" applyNumberFormat="1" applyFont="1" applyFill="1" applyAlignment="1" applyProtection="1">
      <alignment horizontal="left" vertical="center"/>
      <protection locked="0"/>
    </xf>
    <xf numFmtId="49" fontId="23" fillId="0" borderId="0" xfId="0" applyNumberFormat="1" applyFont="1" applyFill="1" applyAlignment="1" applyProtection="1">
      <alignment horizontal="center" vertical="center" textRotation="90"/>
      <protection locked="0"/>
    </xf>
    <xf numFmtId="49" fontId="19" fillId="0" borderId="2" xfId="0" applyNumberFormat="1" applyFont="1" applyFill="1" applyBorder="1" applyAlignment="1" applyProtection="1">
      <alignment horizontal="center" vertical="center" textRotation="90"/>
      <protection locked="0"/>
    </xf>
    <xf numFmtId="1" fontId="19" fillId="0" borderId="0" xfId="0" applyNumberFormat="1" applyFont="1" applyAlignment="1" applyProtection="1">
      <alignment horizontal="center" vertical="center"/>
      <protection locked="0"/>
    </xf>
    <xf numFmtId="1" fontId="19" fillId="0" borderId="2" xfId="0" applyNumberFormat="1" applyFont="1" applyBorder="1" applyAlignment="1" applyProtection="1">
      <alignment horizontal="center" vertical="center"/>
      <protection locked="0"/>
    </xf>
    <xf numFmtId="164" fontId="19" fillId="0" borderId="0" xfId="0" applyNumberFormat="1" applyFont="1" applyAlignment="1" applyProtection="1">
      <alignment horizontal="center" vertical="center" textRotation="90"/>
      <protection locked="0"/>
    </xf>
    <xf numFmtId="49" fontId="23" fillId="6" borderId="0" xfId="0" applyNumberFormat="1" applyFont="1" applyFill="1" applyAlignment="1" applyProtection="1">
      <alignment vertical="center"/>
      <protection locked="0"/>
    </xf>
    <xf numFmtId="49" fontId="23" fillId="6" borderId="0" xfId="0" applyNumberFormat="1" applyFont="1" applyFill="1" applyAlignment="1" applyProtection="1">
      <alignment horizontal="left" vertical="center"/>
      <protection locked="0"/>
    </xf>
    <xf numFmtId="49" fontId="23" fillId="6" borderId="0" xfId="0" applyNumberFormat="1" applyFont="1" applyFill="1" applyAlignment="1" applyProtection="1">
      <alignment horizontal="center" vertical="center" textRotation="90"/>
      <protection locked="0"/>
    </xf>
    <xf numFmtId="49" fontId="19" fillId="6" borderId="2" xfId="0" applyNumberFormat="1" applyFont="1" applyFill="1" applyBorder="1" applyAlignment="1" applyProtection="1">
      <alignment horizontal="center" vertical="center" textRotation="90"/>
      <protection locked="0"/>
    </xf>
    <xf numFmtId="1" fontId="19" fillId="6" borderId="0" xfId="0" applyNumberFormat="1" applyFont="1" applyFill="1" applyAlignment="1" applyProtection="1">
      <alignment horizontal="center" vertical="center"/>
      <protection locked="0"/>
    </xf>
    <xf numFmtId="1" fontId="19" fillId="6" borderId="2" xfId="0" applyNumberFormat="1" applyFont="1" applyFill="1" applyBorder="1" applyAlignment="1" applyProtection="1">
      <alignment horizontal="center" vertical="center"/>
      <protection locked="0"/>
    </xf>
    <xf numFmtId="164" fontId="19" fillId="6" borderId="0" xfId="0" applyNumberFormat="1" applyFont="1" applyFill="1" applyAlignment="1" applyProtection="1">
      <alignment horizontal="center" vertical="center" textRotation="90"/>
      <protection locked="0"/>
    </xf>
    <xf numFmtId="49" fontId="30" fillId="0" borderId="0" xfId="0" applyNumberFormat="1" applyFont="1" applyFill="1" applyAlignment="1" applyProtection="1">
      <alignment horizontal="center" vertical="center" wrapText="1"/>
      <protection locked="0"/>
    </xf>
    <xf numFmtId="49" fontId="23" fillId="0" borderId="0" xfId="0" applyNumberFormat="1" applyFont="1" applyAlignment="1" applyProtection="1">
      <alignment vertical="center"/>
      <protection locked="0"/>
    </xf>
    <xf numFmtId="49" fontId="19" fillId="0" borderId="0" xfId="0" applyNumberFormat="1" applyFont="1" applyFill="1" applyAlignment="1" applyProtection="1">
      <alignment vertical="center"/>
      <protection locked="0"/>
    </xf>
    <xf numFmtId="49" fontId="23" fillId="6" borderId="19" xfId="0" applyNumberFormat="1" applyFont="1" applyFill="1" applyBorder="1" applyAlignment="1" applyProtection="1">
      <alignment horizontal="center" vertical="center" textRotation="90"/>
      <protection locked="0"/>
    </xf>
    <xf numFmtId="49" fontId="23" fillId="0" borderId="19" xfId="0" applyNumberFormat="1" applyFont="1" applyFill="1" applyBorder="1" applyAlignment="1" applyProtection="1">
      <alignment horizontal="center" vertical="center" textRotation="90"/>
      <protection locked="0"/>
    </xf>
    <xf numFmtId="49" fontId="18" fillId="6" borderId="0" xfId="0" applyNumberFormat="1" applyFont="1" applyFill="1" applyAlignment="1" applyProtection="1">
      <alignment horizontal="center" vertical="center" wrapText="1"/>
      <protection locked="0"/>
    </xf>
    <xf numFmtId="1" fontId="19" fillId="0" borderId="2" xfId="0" applyNumberFormat="1" applyFont="1" applyFill="1" applyBorder="1" applyAlignment="1" applyProtection="1">
      <alignment horizontal="center" vertical="center"/>
      <protection locked="0"/>
    </xf>
    <xf numFmtId="164" fontId="19" fillId="0" borderId="0" xfId="0" applyNumberFormat="1" applyFont="1" applyFill="1" applyAlignment="1" applyProtection="1">
      <alignment horizontal="center" vertical="center" textRotation="90"/>
      <protection locked="0"/>
    </xf>
    <xf numFmtId="49" fontId="6" fillId="11" borderId="0" xfId="0" applyNumberFormat="1" applyFont="1" applyFill="1" applyAlignment="1">
      <alignment horizontal="center" vertical="center" wrapText="1"/>
    </xf>
    <xf numFmtId="49" fontId="15" fillId="11" borderId="0" xfId="0" applyNumberFormat="1" applyFont="1" applyFill="1" applyAlignment="1">
      <alignment horizontal="center" vertical="center"/>
    </xf>
    <xf numFmtId="49" fontId="6" fillId="11" borderId="0" xfId="0" applyNumberFormat="1" applyFont="1" applyFill="1" applyAlignment="1">
      <alignment horizontal="center" vertical="center" textRotation="90"/>
    </xf>
    <xf numFmtId="49" fontId="23" fillId="0" borderId="19" xfId="0" applyNumberFormat="1" applyFont="1" applyBorder="1" applyAlignment="1" applyProtection="1">
      <alignment horizontal="center" vertical="center" textRotation="90"/>
      <protection locked="0"/>
    </xf>
    <xf numFmtId="49" fontId="19" fillId="0" borderId="2" xfId="0" applyNumberFormat="1" applyFont="1" applyBorder="1" applyAlignment="1" applyProtection="1">
      <alignment horizontal="center" vertical="center" textRotation="90"/>
      <protection locked="0"/>
    </xf>
    <xf numFmtId="49" fontId="3" fillId="7" borderId="0" xfId="0" applyNumberFormat="1" applyFont="1" applyFill="1" applyBorder="1" applyAlignment="1">
      <alignment horizontal="center" vertical="center"/>
    </xf>
    <xf numFmtId="0" fontId="12" fillId="0" borderId="0" xfId="0" applyFont="1" applyFill="1" applyBorder="1" applyAlignment="1" applyProtection="1">
      <alignment horizontal="center" vertical="center"/>
      <protection locked="0"/>
    </xf>
    <xf numFmtId="49" fontId="9" fillId="12" borderId="0" xfId="0" applyNumberFormat="1" applyFont="1" applyFill="1" applyBorder="1" applyAlignment="1">
      <alignment horizontal="left" vertical="center"/>
    </xf>
    <xf numFmtId="0" fontId="39" fillId="8" borderId="0" xfId="0" applyFont="1" applyFill="1" applyBorder="1" applyAlignment="1">
      <alignment horizontal="center" vertical="center"/>
    </xf>
    <xf numFmtId="49" fontId="9" fillId="0" borderId="0" xfId="0" applyNumberFormat="1" applyFont="1" applyFill="1" applyBorder="1" applyAlignment="1">
      <alignment horizontal="left" vertical="center"/>
    </xf>
    <xf numFmtId="0" fontId="12" fillId="0" borderId="0" xfId="0" applyNumberFormat="1" applyFont="1" applyFill="1" applyBorder="1" applyAlignment="1" applyProtection="1">
      <alignment vertical="center"/>
      <protection locked="0"/>
    </xf>
    <xf numFmtId="49" fontId="10" fillId="0" borderId="0" xfId="0" applyNumberFormat="1" applyFont="1" applyFill="1" applyBorder="1" applyAlignment="1">
      <alignment horizontal="center" vertical="top"/>
    </xf>
    <xf numFmtId="49" fontId="41" fillId="0" borderId="0" xfId="0" applyNumberFormat="1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Border="1" applyAlignment="1" applyProtection="1">
      <alignment vertical="center"/>
      <protection locked="0"/>
    </xf>
    <xf numFmtId="49" fontId="3" fillId="9" borderId="0" xfId="0" applyNumberFormat="1" applyFont="1" applyFill="1" applyBorder="1" applyAlignment="1">
      <alignment horizontal="center" vertical="center"/>
    </xf>
    <xf numFmtId="49" fontId="3" fillId="10" borderId="0" xfId="0" applyNumberFormat="1" applyFont="1" applyFill="1" applyBorder="1" applyAlignment="1">
      <alignment horizontal="center" vertical="center" textRotation="90"/>
    </xf>
    <xf numFmtId="0" fontId="12" fillId="14" borderId="0" xfId="0" applyFont="1" applyFill="1" applyBorder="1" applyAlignment="1" applyProtection="1">
      <alignment horizontal="center" vertical="center"/>
      <protection locked="0"/>
    </xf>
    <xf numFmtId="0" fontId="9" fillId="14" borderId="0" xfId="0" applyFont="1" applyFill="1" applyBorder="1" applyAlignment="1" applyProtection="1">
      <protection locked="0"/>
    </xf>
    <xf numFmtId="49" fontId="41" fillId="0" borderId="0" xfId="0" applyNumberFormat="1" applyFont="1" applyFill="1" applyBorder="1" applyAlignment="1">
      <alignment horizontal="center" vertical="center"/>
    </xf>
    <xf numFmtId="49" fontId="3" fillId="0" borderId="0" xfId="0" applyNumberFormat="1" applyFont="1" applyFill="1" applyBorder="1" applyAlignment="1">
      <alignment horizontal="center" vertical="center"/>
    </xf>
    <xf numFmtId="49" fontId="12" fillId="0" borderId="0" xfId="0" applyNumberFormat="1" applyFont="1" applyFill="1" applyBorder="1" applyAlignment="1" applyProtection="1">
      <alignment horizontal="left" vertical="center"/>
      <protection locked="0"/>
    </xf>
    <xf numFmtId="49" fontId="41" fillId="0" borderId="0" xfId="0" applyNumberFormat="1" applyFont="1" applyFill="1" applyBorder="1" applyAlignment="1" applyProtection="1">
      <alignment horizontal="left" vertical="center"/>
      <protection locked="0"/>
    </xf>
    <xf numFmtId="49" fontId="9" fillId="6" borderId="0" xfId="0" applyNumberFormat="1" applyFont="1" applyFill="1" applyBorder="1" applyAlignment="1">
      <alignment vertical="center"/>
    </xf>
    <xf numFmtId="49" fontId="19" fillId="6" borderId="0" xfId="0" applyNumberFormat="1" applyFont="1" applyFill="1" applyBorder="1" applyAlignment="1" applyProtection="1">
      <alignment horizontal="center" vertical="center" wrapText="1"/>
      <protection locked="0"/>
    </xf>
    <xf numFmtId="49" fontId="16" fillId="10" borderId="0" xfId="0" applyNumberFormat="1" applyFont="1" applyFill="1" applyBorder="1" applyAlignment="1">
      <alignment horizontal="center" vertical="center" textRotation="90"/>
    </xf>
    <xf numFmtId="49" fontId="39" fillId="8" borderId="0" xfId="0" applyNumberFormat="1" applyFont="1" applyFill="1" applyBorder="1" applyAlignment="1">
      <alignment horizontal="center" vertical="center"/>
    </xf>
    <xf numFmtId="49" fontId="9" fillId="6" borderId="0" xfId="0" applyNumberFormat="1" applyFont="1" applyFill="1" applyBorder="1" applyAlignment="1">
      <alignment vertical="center" wrapText="1"/>
    </xf>
    <xf numFmtId="49" fontId="9" fillId="6" borderId="0" xfId="0" applyNumberFormat="1" applyFont="1" applyFill="1" applyBorder="1" applyAlignment="1" applyProtection="1">
      <alignment horizontal="center" vertical="center"/>
      <protection locked="0"/>
    </xf>
    <xf numFmtId="49" fontId="16" fillId="10" borderId="0" xfId="0" applyNumberFormat="1" applyFont="1" applyFill="1" applyBorder="1" applyAlignment="1">
      <alignment horizontal="center" vertical="center" textRotation="90" wrapText="1"/>
    </xf>
    <xf numFmtId="0" fontId="10" fillId="19" borderId="0" xfId="0" applyFont="1" applyFill="1" applyBorder="1" applyAlignment="1">
      <alignment horizontal="center" vertical="center"/>
    </xf>
    <xf numFmtId="49" fontId="9" fillId="0" borderId="0" xfId="0" applyNumberFormat="1" applyFont="1" applyBorder="1" applyAlignment="1">
      <alignment horizontal="left" vertical="center"/>
    </xf>
    <xf numFmtId="49" fontId="5" fillId="2" borderId="0" xfId="0" applyNumberFormat="1" applyFont="1" applyFill="1" applyBorder="1" applyAlignment="1">
      <alignment horizontal="center" vertical="center" textRotation="90"/>
    </xf>
    <xf numFmtId="49" fontId="8" fillId="3" borderId="0" xfId="0" applyNumberFormat="1" applyFont="1" applyFill="1" applyBorder="1" applyAlignment="1">
      <alignment horizontal="center" vertical="center"/>
    </xf>
    <xf numFmtId="49" fontId="7" fillId="3" borderId="0" xfId="0" applyNumberFormat="1" applyFont="1" applyFill="1" applyBorder="1" applyAlignment="1">
      <alignment horizontal="left" vertical="center"/>
    </xf>
    <xf numFmtId="0" fontId="33" fillId="3" borderId="0" xfId="0" applyFont="1" applyFill="1" applyAlignment="1">
      <alignment horizontal="center" vertical="center"/>
    </xf>
    <xf numFmtId="49" fontId="6" fillId="5" borderId="0" xfId="0" applyNumberFormat="1" applyFont="1" applyFill="1" applyBorder="1" applyAlignment="1">
      <alignment horizontal="center" vertical="center" textRotation="90"/>
    </xf>
    <xf numFmtId="49" fontId="4" fillId="11" borderId="0" xfId="0" applyNumberFormat="1" applyFont="1" applyFill="1" applyBorder="1" applyAlignment="1">
      <alignment horizontal="center" vertical="center"/>
    </xf>
    <xf numFmtId="49" fontId="4" fillId="13" borderId="0" xfId="0" applyNumberFormat="1" applyFont="1" applyFill="1" applyBorder="1" applyAlignment="1">
      <alignment horizontal="center" vertical="center"/>
    </xf>
    <xf numFmtId="49" fontId="4" fillId="10" borderId="0" xfId="0" applyNumberFormat="1" applyFont="1" applyFill="1" applyBorder="1" applyAlignment="1">
      <alignment horizontal="center" vertical="center"/>
    </xf>
    <xf numFmtId="49" fontId="3" fillId="8" borderId="0" xfId="0" applyNumberFormat="1" applyFont="1" applyFill="1" applyBorder="1" applyAlignment="1">
      <alignment horizontal="center" vertical="center"/>
    </xf>
    <xf numFmtId="0" fontId="4" fillId="8" borderId="0" xfId="0" applyFont="1" applyFill="1" applyBorder="1" applyAlignment="1">
      <alignment horizontal="center" vertical="center"/>
    </xf>
    <xf numFmtId="49" fontId="10" fillId="0" borderId="0" xfId="0" applyNumberFormat="1" applyFont="1" applyFill="1" applyBorder="1" applyAlignment="1">
      <alignment horizontal="center" vertical="center"/>
    </xf>
    <xf numFmtId="49" fontId="9" fillId="0" borderId="0" xfId="0" applyNumberFormat="1" applyFont="1" applyFill="1" applyBorder="1" applyAlignment="1">
      <alignment horizontal="center" vertical="center"/>
    </xf>
    <xf numFmtId="49" fontId="10" fillId="12" borderId="0" xfId="0" applyNumberFormat="1" applyFont="1" applyFill="1" applyBorder="1" applyAlignment="1">
      <alignment horizontal="center" vertical="center"/>
    </xf>
    <xf numFmtId="49" fontId="9" fillId="12" borderId="0" xfId="0" applyNumberFormat="1" applyFont="1" applyFill="1" applyBorder="1" applyAlignment="1">
      <alignment horizontal="center" vertical="center"/>
    </xf>
    <xf numFmtId="49" fontId="52" fillId="4" borderId="0" xfId="0" applyNumberFormat="1" applyFont="1" applyFill="1" applyBorder="1" applyAlignment="1">
      <alignment horizontal="left" vertical="center"/>
    </xf>
    <xf numFmtId="49" fontId="51" fillId="4" borderId="0" xfId="0" applyNumberFormat="1" applyFont="1" applyFill="1" applyBorder="1" applyAlignment="1">
      <alignment horizontal="left" vertical="center"/>
    </xf>
    <xf numFmtId="49" fontId="2" fillId="4" borderId="0" xfId="0" applyNumberFormat="1" applyFont="1" applyFill="1" applyBorder="1" applyAlignment="1">
      <alignment vertical="center"/>
    </xf>
    <xf numFmtId="12" fontId="2" fillId="2" borderId="0" xfId="0" applyNumberFormat="1" applyFont="1" applyFill="1" applyBorder="1" applyAlignment="1">
      <alignment horizontal="center" vertical="center"/>
    </xf>
    <xf numFmtId="0" fontId="1" fillId="0" borderId="15" xfId="0" applyFont="1" applyBorder="1" applyAlignment="1" applyProtection="1">
      <alignment horizontal="center"/>
      <protection locked="0"/>
    </xf>
    <xf numFmtId="0" fontId="1" fillId="0" borderId="16" xfId="0" applyFont="1" applyBorder="1" applyAlignment="1" applyProtection="1">
      <alignment horizontal="center"/>
      <protection locked="0"/>
    </xf>
    <xf numFmtId="0" fontId="1" fillId="0" borderId="17" xfId="0" applyFont="1" applyBorder="1" applyAlignment="1" applyProtection="1">
      <alignment horizontal="center"/>
      <protection locked="0"/>
    </xf>
    <xf numFmtId="49" fontId="23" fillId="0" borderId="0" xfId="0" applyNumberFormat="1" applyFont="1" applyAlignment="1" applyProtection="1">
      <alignment horizontal="center" vertical="center" textRotation="90"/>
      <protection locked="0"/>
    </xf>
    <xf numFmtId="49" fontId="19" fillId="0" borderId="0" xfId="0" applyNumberFormat="1" applyFont="1" applyFill="1" applyBorder="1" applyAlignment="1" applyProtection="1">
      <alignment horizontal="left" vertical="center"/>
      <protection locked="0"/>
    </xf>
    <xf numFmtId="49" fontId="40" fillId="0" borderId="0" xfId="0" applyNumberFormat="1" applyFont="1" applyFill="1" applyBorder="1" applyAlignment="1" applyProtection="1">
      <alignment horizontal="left" vertical="center"/>
      <protection locked="0"/>
    </xf>
    <xf numFmtId="49" fontId="19" fillId="20" borderId="0" xfId="0" applyNumberFormat="1" applyFont="1" applyFill="1" applyBorder="1" applyAlignment="1" applyProtection="1">
      <alignment horizontal="center" vertical="center" wrapText="1"/>
      <protection locked="0"/>
    </xf>
    <xf numFmtId="0" fontId="1" fillId="0" borderId="15" xfId="0" applyFont="1" applyBorder="1" applyAlignment="1" applyProtection="1">
      <alignment horizontal="center" vertical="top"/>
      <protection locked="0"/>
    </xf>
    <xf numFmtId="0" fontId="1" fillId="0" borderId="16" xfId="0" applyFont="1" applyBorder="1" applyAlignment="1" applyProtection="1">
      <alignment horizontal="center" vertical="top"/>
      <protection locked="0"/>
    </xf>
    <xf numFmtId="0" fontId="1" fillId="0" borderId="17" xfId="0" applyFont="1" applyBorder="1" applyAlignment="1" applyProtection="1">
      <alignment horizontal="center" vertical="top"/>
      <protection locked="0"/>
    </xf>
    <xf numFmtId="49" fontId="5" fillId="4" borderId="0" xfId="0" applyNumberFormat="1" applyFont="1" applyFill="1" applyBorder="1" applyAlignment="1">
      <alignment horizontal="center" vertical="center" textRotation="90"/>
    </xf>
    <xf numFmtId="0" fontId="9" fillId="0" borderId="0" xfId="0" applyFont="1" applyBorder="1" applyAlignment="1" applyProtection="1">
      <alignment vertical="center"/>
      <protection locked="0"/>
    </xf>
    <xf numFmtId="49" fontId="9" fillId="14" borderId="20" xfId="0" applyNumberFormat="1" applyFont="1" applyFill="1" applyBorder="1" applyAlignment="1" applyProtection="1">
      <alignment horizontal="left" vertical="center"/>
      <protection locked="0"/>
    </xf>
    <xf numFmtId="49" fontId="9" fillId="0" borderId="20" xfId="0" applyNumberFormat="1" applyFont="1" applyBorder="1" applyAlignment="1" applyProtection="1">
      <alignment horizontal="left" vertical="center"/>
      <protection locked="0"/>
    </xf>
    <xf numFmtId="13" fontId="19" fillId="0" borderId="2" xfId="0" applyNumberFormat="1" applyFont="1" applyFill="1" applyBorder="1" applyAlignment="1" applyProtection="1">
      <alignment horizontal="center" vertical="center" textRotation="90"/>
    </xf>
    <xf numFmtId="164" fontId="19" fillId="0" borderId="2" xfId="0" applyNumberFormat="1" applyFont="1" applyFill="1" applyBorder="1" applyAlignment="1" applyProtection="1">
      <alignment horizontal="center" vertical="center" textRotation="90"/>
      <protection locked="0"/>
    </xf>
    <xf numFmtId="164" fontId="19" fillId="6" borderId="2" xfId="0" applyNumberFormat="1" applyFont="1" applyFill="1" applyBorder="1" applyAlignment="1" applyProtection="1">
      <alignment horizontal="center" vertical="center" textRotation="90"/>
      <protection locked="0"/>
    </xf>
    <xf numFmtId="0" fontId="12" fillId="0" borderId="0" xfId="0" applyNumberFormat="1" applyFont="1" applyFill="1" applyBorder="1" applyAlignment="1" applyProtection="1">
      <alignment vertical="center" wrapText="1"/>
      <protection locked="0"/>
    </xf>
    <xf numFmtId="49" fontId="49" fillId="0" borderId="0" xfId="0" applyNumberFormat="1" applyFont="1" applyFill="1" applyBorder="1" applyAlignment="1" applyProtection="1">
      <alignment horizontal="left" vertical="center"/>
      <protection locked="0"/>
    </xf>
    <xf numFmtId="164" fontId="10" fillId="0" borderId="0" xfId="0" applyNumberFormat="1" applyFont="1" applyFill="1" applyAlignment="1" applyProtection="1">
      <alignment horizontal="center" vertical="center"/>
    </xf>
    <xf numFmtId="49" fontId="19" fillId="0" borderId="0" xfId="0" applyNumberFormat="1" applyFont="1" applyFill="1" applyAlignment="1" applyProtection="1">
      <alignment horizontal="left" vertical="center"/>
      <protection locked="0"/>
    </xf>
    <xf numFmtId="49" fontId="58" fillId="0" borderId="0" xfId="0" applyNumberFormat="1" applyFont="1" applyAlignment="1" applyProtection="1">
      <alignment horizontal="left" vertical="center"/>
      <protection locked="0"/>
    </xf>
    <xf numFmtId="0" fontId="0" fillId="0" borderId="0" xfId="0"/>
    <xf numFmtId="0" fontId="0" fillId="0" borderId="20" xfId="0" applyBorder="1"/>
    <xf numFmtId="164" fontId="5" fillId="16" borderId="0" xfId="0" applyNumberFormat="1" applyFont="1" applyFill="1" applyAlignment="1">
      <alignment horizontal="right" vertical="center"/>
    </xf>
    <xf numFmtId="49" fontId="9" fillId="14" borderId="0" xfId="0" applyNumberFormat="1" applyFont="1" applyFill="1" applyAlignment="1" applyProtection="1">
      <alignment horizontal="left" vertical="center" wrapText="1"/>
      <protection locked="0"/>
    </xf>
    <xf numFmtId="49" fontId="9" fillId="14" borderId="20" xfId="0" applyNumberFormat="1" applyFont="1" applyFill="1" applyBorder="1" applyAlignment="1" applyProtection="1">
      <alignment horizontal="left" vertical="center" wrapText="1"/>
      <protection locked="0"/>
    </xf>
    <xf numFmtId="49" fontId="9" fillId="0" borderId="0" xfId="0" applyNumberFormat="1" applyFont="1" applyAlignment="1" applyProtection="1">
      <alignment horizontal="left" vertical="center" wrapText="1"/>
      <protection locked="0"/>
    </xf>
    <xf numFmtId="49" fontId="9" fillId="0" borderId="20" xfId="0" applyNumberFormat="1" applyFont="1" applyBorder="1" applyAlignment="1" applyProtection="1">
      <alignment horizontal="left" vertical="center" wrapText="1"/>
      <protection locked="0"/>
    </xf>
    <xf numFmtId="49" fontId="12" fillId="0" borderId="0" xfId="0" applyNumberFormat="1" applyFont="1" applyFill="1" applyBorder="1" applyAlignment="1" applyProtection="1">
      <alignment vertical="center" wrapText="1"/>
      <protection locked="0"/>
    </xf>
    <xf numFmtId="0" fontId="9" fillId="0" borderId="0" xfId="0" applyFont="1" applyBorder="1" applyAlignment="1" applyProtection="1">
      <alignment horizontal="left" vertical="center"/>
      <protection locked="0"/>
    </xf>
    <xf numFmtId="0" fontId="9" fillId="14" borderId="0" xfId="0" applyFont="1" applyFill="1" applyBorder="1" applyAlignment="1" applyProtection="1">
      <alignment horizontal="left" vertical="center"/>
      <protection locked="0"/>
    </xf>
    <xf numFmtId="49" fontId="23" fillId="0" borderId="0" xfId="0" applyNumberFormat="1" applyFont="1" applyFill="1" applyBorder="1" applyAlignment="1" applyProtection="1">
      <alignment vertical="center"/>
      <protection locked="0"/>
    </xf>
    <xf numFmtId="49" fontId="19" fillId="0" borderId="0" xfId="0" applyNumberFormat="1" applyFont="1" applyBorder="1" applyAlignment="1" applyProtection="1">
      <alignment horizontal="left" vertical="center"/>
      <protection locked="0"/>
    </xf>
    <xf numFmtId="49" fontId="19" fillId="0" borderId="0" xfId="0" applyNumberFormat="1" applyFont="1" applyFill="1" applyBorder="1" applyAlignment="1" applyProtection="1">
      <alignment vertical="center"/>
      <protection locked="0"/>
    </xf>
    <xf numFmtId="164" fontId="19" fillId="0" borderId="2" xfId="0" applyNumberFormat="1" applyFont="1" applyBorder="1" applyAlignment="1" applyProtection="1">
      <alignment horizontal="center" vertical="center" textRotation="90"/>
      <protection locked="0"/>
    </xf>
    <xf numFmtId="1" fontId="19" fillId="0" borderId="0" xfId="0" applyNumberFormat="1" applyFont="1" applyFill="1" applyAlignment="1" applyProtection="1">
      <alignment horizontal="center" vertical="center"/>
      <protection locked="0"/>
    </xf>
    <xf numFmtId="164" fontId="10" fillId="0" borderId="3" xfId="0" applyNumberFormat="1" applyFont="1" applyFill="1" applyBorder="1" applyAlignment="1" applyProtection="1">
      <alignment horizontal="center" vertical="center"/>
    </xf>
    <xf numFmtId="49" fontId="23" fillId="6" borderId="0" xfId="0" applyNumberFormat="1" applyFont="1" applyFill="1" applyBorder="1" applyAlignment="1" applyProtection="1">
      <alignment horizontal="center" vertical="center" wrapText="1"/>
      <protection locked="0"/>
    </xf>
    <xf numFmtId="49" fontId="41" fillId="12" borderId="0" xfId="0" applyNumberFormat="1" applyFont="1" applyFill="1" applyBorder="1" applyAlignment="1">
      <alignment horizontal="center" vertical="center"/>
    </xf>
    <xf numFmtId="49" fontId="12" fillId="12" borderId="0" xfId="0" applyNumberFormat="1" applyFont="1" applyFill="1" applyBorder="1" applyAlignment="1">
      <alignment horizontal="center" vertical="center"/>
    </xf>
    <xf numFmtId="49" fontId="47" fillId="4" borderId="0" xfId="0" applyNumberFormat="1" applyFont="1" applyFill="1" applyAlignment="1">
      <alignment horizontal="center" vertical="center" textRotation="90"/>
    </xf>
    <xf numFmtId="0" fontId="44" fillId="5" borderId="0" xfId="0" applyFont="1" applyFill="1" applyAlignment="1">
      <alignment horizontal="center" vertical="center"/>
    </xf>
    <xf numFmtId="0" fontId="46" fillId="3" borderId="0" xfId="0" applyFont="1" applyFill="1" applyAlignment="1">
      <alignment horizontal="center" vertical="center"/>
    </xf>
    <xf numFmtId="49" fontId="9" fillId="6" borderId="0" xfId="0" applyNumberFormat="1" applyFont="1" applyFill="1" applyBorder="1" applyAlignment="1" applyProtection="1">
      <alignment horizontal="center" vertical="center" wrapText="1"/>
    </xf>
    <xf numFmtId="49" fontId="54" fillId="6" borderId="0" xfId="0" applyNumberFormat="1" applyFont="1" applyFill="1" applyAlignment="1">
      <alignment horizontal="center" vertical="center" wrapText="1"/>
    </xf>
    <xf numFmtId="49" fontId="54" fillId="6" borderId="0" xfId="0" applyNumberFormat="1" applyFont="1" applyFill="1" applyAlignment="1">
      <alignment horizontal="center" vertical="center"/>
    </xf>
    <xf numFmtId="0" fontId="45" fillId="6" borderId="0" xfId="0" applyNumberFormat="1" applyFont="1" applyFill="1" applyAlignment="1">
      <alignment horizontal="right" vertical="center"/>
    </xf>
    <xf numFmtId="0" fontId="43" fillId="6" borderId="0" xfId="0" applyFont="1" applyFill="1" applyAlignment="1">
      <alignment horizontal="center"/>
    </xf>
    <xf numFmtId="0" fontId="12" fillId="0" borderId="0" xfId="0" applyNumberFormat="1" applyFont="1" applyFill="1" applyBorder="1" applyAlignment="1" applyProtection="1">
      <alignment horizontal="center" vertical="center"/>
      <protection locked="0"/>
    </xf>
    <xf numFmtId="0" fontId="0" fillId="0" borderId="24" xfId="0" applyBorder="1" applyAlignment="1">
      <alignment horizontal="center" vertical="top"/>
    </xf>
    <xf numFmtId="0" fontId="0" fillId="0" borderId="0" xfId="0" applyAlignment="1">
      <alignment horizontal="center" vertical="top"/>
    </xf>
    <xf numFmtId="12" fontId="53" fillId="2" borderId="24" xfId="0" applyNumberFormat="1" applyFont="1" applyFill="1" applyBorder="1" applyAlignment="1">
      <alignment horizontal="center"/>
    </xf>
    <xf numFmtId="0" fontId="53" fillId="2" borderId="0" xfId="0" applyFont="1" applyFill="1" applyAlignment="1">
      <alignment horizontal="center"/>
    </xf>
    <xf numFmtId="0" fontId="4" fillId="8" borderId="24" xfId="0" applyFont="1" applyFill="1" applyBorder="1" applyAlignment="1">
      <alignment horizontal="center" vertical="center"/>
    </xf>
    <xf numFmtId="12" fontId="2" fillId="2" borderId="25" xfId="0" applyNumberFormat="1" applyFont="1" applyFill="1" applyBorder="1" applyAlignment="1">
      <alignment horizontal="center" vertical="center"/>
    </xf>
    <xf numFmtId="49" fontId="57" fillId="0" borderId="24" xfId="0" applyNumberFormat="1" applyFont="1" applyBorder="1" applyAlignment="1">
      <alignment horizontal="left" vertical="center"/>
    </xf>
    <xf numFmtId="49" fontId="57" fillId="0" borderId="0" xfId="0" applyNumberFormat="1" applyFont="1" applyAlignment="1">
      <alignment horizontal="left" vertical="center"/>
    </xf>
    <xf numFmtId="49" fontId="31" fillId="14" borderId="24" xfId="0" applyNumberFormat="1" applyFont="1" applyFill="1" applyBorder="1" applyAlignment="1" applyProtection="1">
      <alignment horizontal="left" vertical="center"/>
      <protection locked="0"/>
    </xf>
    <xf numFmtId="49" fontId="31" fillId="14" borderId="0" xfId="0" applyNumberFormat="1" applyFont="1" applyFill="1" applyBorder="1" applyAlignment="1" applyProtection="1">
      <alignment horizontal="left" vertical="center"/>
      <protection locked="0"/>
    </xf>
    <xf numFmtId="0" fontId="0" fillId="0" borderId="24" xfId="0" applyBorder="1" applyAlignment="1">
      <alignment horizontal="center"/>
    </xf>
    <xf numFmtId="0" fontId="0" fillId="0" borderId="0" xfId="0" applyAlignment="1">
      <alignment horizontal="center"/>
    </xf>
    <xf numFmtId="0" fontId="0" fillId="14" borderId="24" xfId="0" applyFill="1" applyBorder="1" applyAlignment="1">
      <alignment horizontal="center"/>
    </xf>
    <xf numFmtId="0" fontId="0" fillId="14" borderId="0" xfId="0" applyFill="1" applyAlignment="1">
      <alignment horizontal="center"/>
    </xf>
    <xf numFmtId="49" fontId="18" fillId="14" borderId="0" xfId="0" applyNumberFormat="1" applyFont="1" applyFill="1" applyBorder="1" applyAlignment="1" applyProtection="1">
      <alignment horizontal="left" vertical="center" wrapText="1"/>
      <protection locked="0"/>
    </xf>
    <xf numFmtId="49" fontId="18" fillId="0" borderId="0" xfId="0" applyNumberFormat="1" applyFont="1" applyBorder="1" applyAlignment="1" applyProtection="1">
      <alignment horizontal="left" vertical="center" wrapText="1"/>
      <protection locked="0"/>
    </xf>
    <xf numFmtId="49" fontId="31" fillId="0" borderId="0" xfId="0" applyNumberFormat="1" applyFont="1" applyFill="1" applyBorder="1" applyAlignment="1" applyProtection="1">
      <alignment horizontal="left" vertical="center" wrapText="1"/>
      <protection locked="0"/>
    </xf>
    <xf numFmtId="49" fontId="31" fillId="0" borderId="25" xfId="0" applyNumberFormat="1" applyFont="1" applyFill="1" applyBorder="1" applyAlignment="1" applyProtection="1">
      <alignment horizontal="left" vertical="center" wrapText="1"/>
      <protection locked="0"/>
    </xf>
    <xf numFmtId="49" fontId="31" fillId="14" borderId="0" xfId="0" applyNumberFormat="1" applyFont="1" applyFill="1" applyBorder="1" applyAlignment="1" applyProtection="1">
      <alignment horizontal="left" vertical="center" wrapText="1"/>
      <protection locked="0"/>
    </xf>
    <xf numFmtId="49" fontId="31" fillId="14" borderId="25" xfId="0" applyNumberFormat="1" applyFont="1" applyFill="1" applyBorder="1" applyAlignment="1" applyProtection="1">
      <alignment horizontal="left" vertical="center" wrapText="1"/>
      <protection locked="0"/>
    </xf>
    <xf numFmtId="12" fontId="53" fillId="2" borderId="0" xfId="0" applyNumberFormat="1" applyFont="1" applyFill="1" applyBorder="1" applyAlignment="1">
      <alignment horizontal="center"/>
    </xf>
    <xf numFmtId="0" fontId="53" fillId="2" borderId="25" xfId="0" applyFont="1" applyFill="1" applyBorder="1" applyAlignment="1">
      <alignment horizontal="center"/>
    </xf>
    <xf numFmtId="0" fontId="10" fillId="19" borderId="24" xfId="0" applyFont="1" applyFill="1" applyBorder="1" applyAlignment="1">
      <alignment horizontal="center" vertical="center"/>
    </xf>
    <xf numFmtId="0" fontId="10" fillId="19" borderId="25" xfId="0" applyFont="1" applyFill="1" applyBorder="1" applyAlignment="1">
      <alignment horizontal="center" vertical="center"/>
    </xf>
    <xf numFmtId="12" fontId="53" fillId="2" borderId="0" xfId="0" applyNumberFormat="1" applyFont="1" applyFill="1" applyAlignment="1">
      <alignment horizontal="center"/>
    </xf>
    <xf numFmtId="49" fontId="13" fillId="0" borderId="0" xfId="0" applyNumberFormat="1" applyFont="1" applyAlignment="1">
      <alignment horizontal="center" vertical="center" textRotation="90"/>
    </xf>
    <xf numFmtId="49" fontId="13" fillId="14" borderId="21" xfId="0" applyNumberFormat="1" applyFont="1" applyFill="1" applyBorder="1" applyAlignment="1">
      <alignment horizontal="center" vertical="center" textRotation="90"/>
    </xf>
    <xf numFmtId="49" fontId="13" fillId="14" borderId="22" xfId="0" applyNumberFormat="1" applyFont="1" applyFill="1" applyBorder="1" applyAlignment="1">
      <alignment horizontal="center" vertical="center" textRotation="90"/>
    </xf>
    <xf numFmtId="49" fontId="13" fillId="14" borderId="23" xfId="0" applyNumberFormat="1" applyFont="1" applyFill="1" applyBorder="1" applyAlignment="1">
      <alignment horizontal="center" vertical="center" textRotation="90"/>
    </xf>
    <xf numFmtId="1" fontId="10" fillId="2" borderId="0" xfId="0" applyNumberFormat="1" applyFont="1" applyFill="1" applyBorder="1" applyAlignment="1" applyProtection="1">
      <alignment horizontal="center" vertical="center" textRotation="90"/>
      <protection locked="0"/>
    </xf>
    <xf numFmtId="12" fontId="2" fillId="2" borderId="0" xfId="2" applyNumberFormat="1" applyFont="1" applyFill="1" applyBorder="1" applyAlignment="1">
      <alignment horizontal="center" vertical="center"/>
    </xf>
    <xf numFmtId="43" fontId="2" fillId="2" borderId="0" xfId="2" applyFont="1" applyFill="1" applyBorder="1" applyAlignment="1">
      <alignment horizontal="center" vertical="center"/>
    </xf>
    <xf numFmtId="49" fontId="57" fillId="0" borderId="24" xfId="0" applyNumberFormat="1" applyFont="1" applyBorder="1" applyAlignment="1">
      <alignment horizontal="left" vertical="center" wrapText="1"/>
    </xf>
    <xf numFmtId="49" fontId="57" fillId="0" borderId="0" xfId="0" applyNumberFormat="1" applyFont="1" applyBorder="1" applyAlignment="1">
      <alignment horizontal="left" vertical="center" wrapText="1"/>
    </xf>
    <xf numFmtId="49" fontId="57" fillId="0" borderId="25" xfId="0" applyNumberFormat="1" applyFont="1" applyBorder="1" applyAlignment="1">
      <alignment horizontal="left" vertical="center" wrapText="1"/>
    </xf>
    <xf numFmtId="49" fontId="57" fillId="0" borderId="0" xfId="0" applyNumberFormat="1" applyFont="1" applyAlignment="1">
      <alignment horizontal="left" vertical="center" wrapText="1"/>
    </xf>
    <xf numFmtId="49" fontId="18" fillId="14" borderId="24" xfId="0" applyNumberFormat="1" applyFont="1" applyFill="1" applyBorder="1" applyAlignment="1" applyProtection="1">
      <alignment horizontal="left" vertical="center" wrapText="1"/>
      <protection locked="0"/>
    </xf>
    <xf numFmtId="49" fontId="18" fillId="14" borderId="25" xfId="0" applyNumberFormat="1" applyFont="1" applyFill="1" applyBorder="1" applyAlignment="1" applyProtection="1">
      <alignment horizontal="left" vertical="center" wrapText="1"/>
      <protection locked="0"/>
    </xf>
    <xf numFmtId="49" fontId="18" fillId="0" borderId="24" xfId="0" applyNumberFormat="1" applyFont="1" applyBorder="1" applyAlignment="1" applyProtection="1">
      <alignment horizontal="left" vertical="center" wrapText="1"/>
      <protection locked="0"/>
    </xf>
    <xf numFmtId="49" fontId="18" fillId="0" borderId="25" xfId="0" applyNumberFormat="1" applyFont="1" applyBorder="1" applyAlignment="1" applyProtection="1">
      <alignment horizontal="left" vertical="center" wrapText="1"/>
      <protection locked="0"/>
    </xf>
    <xf numFmtId="49" fontId="18" fillId="0" borderId="0" xfId="0" applyNumberFormat="1" applyFont="1" applyFill="1" applyBorder="1" applyAlignment="1" applyProtection="1">
      <alignment horizontal="left" vertical="center" wrapText="1"/>
      <protection locked="0"/>
    </xf>
    <xf numFmtId="49" fontId="31" fillId="0" borderId="24" xfId="0" applyNumberFormat="1" applyFont="1" applyFill="1" applyBorder="1" applyAlignment="1" applyProtection="1">
      <alignment horizontal="left" vertical="center" wrapText="1"/>
      <protection locked="0"/>
    </xf>
    <xf numFmtId="49" fontId="31" fillId="14" borderId="24" xfId="0" applyNumberFormat="1" applyFont="1" applyFill="1" applyBorder="1" applyAlignment="1" applyProtection="1">
      <alignment horizontal="left" vertical="center" wrapText="1"/>
      <protection locked="0"/>
    </xf>
    <xf numFmtId="49" fontId="31" fillId="0" borderId="0" xfId="0" applyNumberFormat="1" applyFont="1" applyFill="1" applyBorder="1" applyAlignment="1" applyProtection="1">
      <alignment horizontal="left" vertical="top" wrapText="1"/>
      <protection locked="0"/>
    </xf>
    <xf numFmtId="49" fontId="31" fillId="0" borderId="24" xfId="0" applyNumberFormat="1" applyFont="1" applyFill="1" applyBorder="1" applyAlignment="1" applyProtection="1">
      <alignment horizontal="left" vertical="top" wrapText="1"/>
      <protection locked="0"/>
    </xf>
    <xf numFmtId="49" fontId="31" fillId="0" borderId="25" xfId="0" applyNumberFormat="1" applyFont="1" applyFill="1" applyBorder="1" applyAlignment="1" applyProtection="1">
      <alignment horizontal="left" vertical="top" wrapText="1"/>
      <protection locked="0"/>
    </xf>
    <xf numFmtId="49" fontId="31" fillId="0" borderId="26" xfId="0" applyNumberFormat="1" applyFont="1" applyFill="1" applyBorder="1" applyAlignment="1" applyProtection="1">
      <alignment horizontal="left" vertical="top" wrapText="1"/>
      <protection locked="0"/>
    </xf>
    <xf numFmtId="49" fontId="31" fillId="0" borderId="27" xfId="0" applyNumberFormat="1" applyFont="1" applyFill="1" applyBorder="1" applyAlignment="1" applyProtection="1">
      <alignment horizontal="left" vertical="top" wrapText="1"/>
      <protection locked="0"/>
    </xf>
    <xf numFmtId="49" fontId="31" fillId="0" borderId="28" xfId="0" applyNumberFormat="1" applyFont="1" applyFill="1" applyBorder="1" applyAlignment="1" applyProtection="1">
      <alignment horizontal="left" vertical="top" wrapText="1"/>
      <protection locked="0"/>
    </xf>
    <xf numFmtId="49" fontId="57" fillId="0" borderId="24" xfId="0" applyNumberFormat="1" applyFont="1" applyBorder="1" applyAlignment="1">
      <alignment horizontal="left" vertical="top" wrapText="1"/>
    </xf>
    <xf numFmtId="49" fontId="57" fillId="0" borderId="0" xfId="0" applyNumberFormat="1" applyFont="1" applyBorder="1" applyAlignment="1">
      <alignment horizontal="left" vertical="top" wrapText="1"/>
    </xf>
    <xf numFmtId="49" fontId="57" fillId="0" borderId="25" xfId="0" applyNumberFormat="1" applyFont="1" applyBorder="1" applyAlignment="1">
      <alignment horizontal="left" vertical="top" wrapText="1"/>
    </xf>
    <xf numFmtId="49" fontId="57" fillId="0" borderId="26" xfId="0" applyNumberFormat="1" applyFont="1" applyBorder="1" applyAlignment="1">
      <alignment horizontal="left" vertical="top" wrapText="1"/>
    </xf>
    <xf numFmtId="49" fontId="57" fillId="0" borderId="27" xfId="0" applyNumberFormat="1" applyFont="1" applyBorder="1" applyAlignment="1">
      <alignment horizontal="left" vertical="top" wrapText="1"/>
    </xf>
    <xf numFmtId="49" fontId="57" fillId="0" borderId="28" xfId="0" applyNumberFormat="1" applyFont="1" applyBorder="1" applyAlignment="1">
      <alignment horizontal="left" vertical="top" wrapText="1"/>
    </xf>
    <xf numFmtId="49" fontId="57" fillId="0" borderId="0" xfId="0" applyNumberFormat="1" applyFont="1" applyAlignment="1">
      <alignment horizontal="left" vertical="top" wrapText="1"/>
    </xf>
    <xf numFmtId="49" fontId="3" fillId="9" borderId="0" xfId="0" applyNumberFormat="1" applyFont="1" applyFill="1" applyBorder="1" applyAlignment="1" applyProtection="1">
      <alignment horizontal="left" vertical="center"/>
    </xf>
    <xf numFmtId="49" fontId="13" fillId="6" borderId="0" xfId="0" applyNumberFormat="1" applyFont="1" applyFill="1" applyAlignment="1">
      <alignment horizontal="center" vertical="center" textRotation="90"/>
    </xf>
    <xf numFmtId="164" fontId="10" fillId="6" borderId="29" xfId="0" applyNumberFormat="1" applyFont="1" applyFill="1" applyBorder="1" applyAlignment="1" applyProtection="1">
      <alignment horizontal="center" vertical="center"/>
    </xf>
    <xf numFmtId="49" fontId="37" fillId="14" borderId="0" xfId="0" applyNumberFormat="1" applyFont="1" applyFill="1" applyAlignment="1">
      <alignment horizontal="center" vertical="center"/>
    </xf>
    <xf numFmtId="49" fontId="23" fillId="6" borderId="0" xfId="0" applyNumberFormat="1" applyFont="1" applyFill="1" applyAlignment="1" applyProtection="1">
      <alignment horizontal="center" vertical="center"/>
      <protection locked="0"/>
    </xf>
    <xf numFmtId="49" fontId="9" fillId="0" borderId="0" xfId="0" applyNumberFormat="1" applyFont="1" applyFill="1" applyAlignment="1" applyProtection="1">
      <alignment horizontal="left" vertical="center"/>
      <protection locked="0"/>
    </xf>
    <xf numFmtId="49" fontId="9" fillId="0" borderId="20" xfId="0" applyNumberFormat="1" applyFont="1" applyFill="1" applyBorder="1" applyAlignment="1" applyProtection="1">
      <alignment horizontal="left" vertical="center"/>
      <protection locked="0"/>
    </xf>
    <xf numFmtId="0" fontId="19" fillId="0" borderId="0" xfId="0" applyFont="1" applyAlignment="1">
      <alignment horizontal="left"/>
    </xf>
    <xf numFmtId="49" fontId="9" fillId="6" borderId="0" xfId="0" applyNumberFormat="1" applyFont="1" applyFill="1" applyAlignment="1">
      <alignment horizontal="center" vertical="center" wrapText="1"/>
    </xf>
  </cellXfs>
  <cellStyles count="4">
    <cellStyle name="Lien hypertexte" xfId="1" builtinId="8"/>
    <cellStyle name="Milliers" xfId="2" builtinId="3"/>
    <cellStyle name="Normal" xfId="0" builtinId="0"/>
    <cellStyle name="Pourcentage" xfId="3" builtinId="5"/>
  </cellStyles>
  <dxfs count="0"/>
  <tableStyles count="0" defaultTableStyle="TableStyleMedium9" defaultPivotStyle="PivotStyleLight16"/>
  <colors>
    <mruColors>
      <color rgb="FFCCFFCC"/>
      <color rgb="FF66FF66"/>
      <color rgb="FFCCFFFF"/>
      <color rgb="FFCCECFF"/>
      <color rgb="FF6699FF"/>
      <color rgb="FF008000"/>
      <color rgb="FF00FFFF"/>
      <color rgb="FF66FFFF"/>
      <color rgb="FF00FFCC"/>
      <color rgb="FF006699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jpeg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4" Type="http://schemas.openxmlformats.org/officeDocument/2006/relationships/image" Target="../media/image1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3" Type="http://schemas.openxmlformats.org/officeDocument/2006/relationships/image" Target="../media/image16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2" Type="http://schemas.openxmlformats.org/officeDocument/2006/relationships/image" Target="../media/image15.jpeg"/><Relationship Id="rId1" Type="http://schemas.openxmlformats.org/officeDocument/2006/relationships/image" Target="../media/image14.jpeg"/><Relationship Id="rId6" Type="http://schemas.openxmlformats.org/officeDocument/2006/relationships/image" Target="../media/image19.png"/><Relationship Id="rId11" Type="http://schemas.openxmlformats.org/officeDocument/2006/relationships/image" Target="../media/image24.png"/><Relationship Id="rId5" Type="http://schemas.openxmlformats.org/officeDocument/2006/relationships/image" Target="../media/image18.png"/><Relationship Id="rId10" Type="http://schemas.openxmlformats.org/officeDocument/2006/relationships/image" Target="../media/image23.emf"/><Relationship Id="rId4" Type="http://schemas.openxmlformats.org/officeDocument/2006/relationships/image" Target="../media/image17.jpeg"/><Relationship Id="rId9" Type="http://schemas.openxmlformats.org/officeDocument/2006/relationships/image" Target="../media/image22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10.jpeg"/><Relationship Id="rId6" Type="http://schemas.openxmlformats.org/officeDocument/2006/relationships/image" Target="../media/image30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31.png"/><Relationship Id="rId1" Type="http://schemas.openxmlformats.org/officeDocument/2006/relationships/image" Target="../media/image10.jpeg"/><Relationship Id="rId6" Type="http://schemas.openxmlformats.org/officeDocument/2006/relationships/image" Target="../media/image35.png"/><Relationship Id="rId5" Type="http://schemas.openxmlformats.org/officeDocument/2006/relationships/image" Target="../media/image34.png"/><Relationship Id="rId4" Type="http://schemas.openxmlformats.org/officeDocument/2006/relationships/image" Target="../media/image33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3" Type="http://schemas.openxmlformats.org/officeDocument/2006/relationships/image" Target="../media/image37.png"/><Relationship Id="rId7" Type="http://schemas.openxmlformats.org/officeDocument/2006/relationships/image" Target="../media/image41.png"/><Relationship Id="rId2" Type="http://schemas.openxmlformats.org/officeDocument/2006/relationships/image" Target="../media/image36.png"/><Relationship Id="rId1" Type="http://schemas.openxmlformats.org/officeDocument/2006/relationships/image" Target="../media/image10.jpeg"/><Relationship Id="rId6" Type="http://schemas.openxmlformats.org/officeDocument/2006/relationships/image" Target="../media/image40.png"/><Relationship Id="rId5" Type="http://schemas.openxmlformats.org/officeDocument/2006/relationships/image" Target="../media/image39.png"/><Relationship Id="rId4" Type="http://schemas.openxmlformats.org/officeDocument/2006/relationships/image" Target="../media/image38.png"/><Relationship Id="rId9" Type="http://schemas.openxmlformats.org/officeDocument/2006/relationships/image" Target="../media/image4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3" Type="http://schemas.openxmlformats.org/officeDocument/2006/relationships/image" Target="../media/image45.jpeg"/><Relationship Id="rId7" Type="http://schemas.openxmlformats.org/officeDocument/2006/relationships/image" Target="../media/image49.jpeg"/><Relationship Id="rId2" Type="http://schemas.openxmlformats.org/officeDocument/2006/relationships/image" Target="../media/image44.jpeg"/><Relationship Id="rId1" Type="http://schemas.openxmlformats.org/officeDocument/2006/relationships/image" Target="../media/image10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0" Type="http://schemas.openxmlformats.org/officeDocument/2006/relationships/image" Target="../media/image52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jpeg"/><Relationship Id="rId7" Type="http://schemas.openxmlformats.org/officeDocument/2006/relationships/image" Target="../media/image59.jpeg"/><Relationship Id="rId2" Type="http://schemas.openxmlformats.org/officeDocument/2006/relationships/image" Target="../media/image54.jpeg"/><Relationship Id="rId1" Type="http://schemas.openxmlformats.org/officeDocument/2006/relationships/image" Target="../media/image10.jpeg"/><Relationship Id="rId6" Type="http://schemas.openxmlformats.org/officeDocument/2006/relationships/image" Target="../media/image58.jpeg"/><Relationship Id="rId5" Type="http://schemas.openxmlformats.org/officeDocument/2006/relationships/image" Target="../media/image57.jpeg"/><Relationship Id="rId4" Type="http://schemas.openxmlformats.org/officeDocument/2006/relationships/image" Target="../media/image56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../media/image60.png"/><Relationship Id="rId1" Type="http://schemas.openxmlformats.org/officeDocument/2006/relationships/image" Target="../media/image1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142875</xdr:colOff>
      <xdr:row>2</xdr:row>
      <xdr:rowOff>142875</xdr:rowOff>
    </xdr:from>
    <xdr:to>
      <xdr:col>16</xdr:col>
      <xdr:colOff>4305300</xdr:colOff>
      <xdr:row>40</xdr:row>
      <xdr:rowOff>28576</xdr:rowOff>
    </xdr:to>
    <xdr:grpSp>
      <xdr:nvGrpSpPr>
        <xdr:cNvPr id="2" name="Groupe 1">
          <a:extLst>
            <a:ext uri="{FF2B5EF4-FFF2-40B4-BE49-F238E27FC236}">
              <a16:creationId xmlns:a16="http://schemas.microsoft.com/office/drawing/2014/main" xmlns="" id="{59D20ADF-3A41-45A5-B492-8CEA02F84FC4}"/>
            </a:ext>
          </a:extLst>
        </xdr:cNvPr>
        <xdr:cNvGrpSpPr/>
      </xdr:nvGrpSpPr>
      <xdr:grpSpPr>
        <a:xfrm>
          <a:off x="9324975" y="895350"/>
          <a:ext cx="8610600" cy="7791451"/>
          <a:chOff x="9944100" y="504825"/>
          <a:chExt cx="9160277" cy="8163155"/>
        </a:xfrm>
      </xdr:grpSpPr>
      <xdr:grpSp>
        <xdr:nvGrpSpPr>
          <xdr:cNvPr id="3" name="Groupe 2">
            <a:extLst>
              <a:ext uri="{FF2B5EF4-FFF2-40B4-BE49-F238E27FC236}">
                <a16:creationId xmlns:a16="http://schemas.microsoft.com/office/drawing/2014/main" xmlns="" id="{DD2EBD9D-F49D-43B1-9EA6-514AE07D6D2E}"/>
              </a:ext>
            </a:extLst>
          </xdr:cNvPr>
          <xdr:cNvGrpSpPr/>
        </xdr:nvGrpSpPr>
        <xdr:grpSpPr>
          <a:xfrm>
            <a:off x="9944100" y="504825"/>
            <a:ext cx="4379181" cy="8163155"/>
            <a:chOff x="9944100" y="504825"/>
            <a:chExt cx="4379181" cy="8163155"/>
          </a:xfrm>
        </xdr:grpSpPr>
        <xdr:pic>
          <xdr:nvPicPr>
            <xdr:cNvPr id="8" name="Image 7">
              <a:extLst>
                <a:ext uri="{FF2B5EF4-FFF2-40B4-BE49-F238E27FC236}">
                  <a16:creationId xmlns:a16="http://schemas.microsoft.com/office/drawing/2014/main" xmlns="" id="{3720914A-B20C-47A7-BF5F-ACE5750E523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 cstate="print"/>
            <a:stretch>
              <a:fillRect/>
            </a:stretch>
          </xdr:blipFill>
          <xdr:spPr>
            <a:xfrm>
              <a:off x="10753725" y="504825"/>
              <a:ext cx="2289454" cy="1639957"/>
            </a:xfrm>
            <a:prstGeom prst="rect">
              <a:avLst/>
            </a:prstGeom>
          </xdr:spPr>
        </xdr:pic>
        <xdr:pic>
          <xdr:nvPicPr>
            <xdr:cNvPr id="9" name="Image 8" descr="Photo Amandine ROBERT">
              <a:extLst>
                <a:ext uri="{FF2B5EF4-FFF2-40B4-BE49-F238E27FC236}">
                  <a16:creationId xmlns:a16="http://schemas.microsoft.com/office/drawing/2014/main" xmlns="" id="{F02362D0-0DC4-4C72-8A94-EE04907566E2}"/>
                </a:ext>
              </a:extLst>
            </xdr:cNvPr>
            <xdr:cNvPicPr>
              <a:picLocks noChangeAspect="1" noChangeArrowheads="1"/>
            </xdr:cNvPicPr>
          </xdr:nvPicPr>
          <xdr:blipFill rotWithShape="1"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xmlns="" val="0"/>
                </a:ext>
              </a:extLst>
            </a:blip>
            <a:srcRect l="35913" t="-350" r="36087" b="350"/>
            <a:stretch/>
          </xdr:blipFill>
          <xdr:spPr bwMode="auto">
            <a:xfrm>
              <a:off x="10334625" y="2152650"/>
              <a:ext cx="1722783" cy="3096087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 xmlns="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0" name="Image 9">
              <a:extLst>
                <a:ext uri="{FF2B5EF4-FFF2-40B4-BE49-F238E27FC236}">
                  <a16:creationId xmlns:a16="http://schemas.microsoft.com/office/drawing/2014/main" xmlns="" id="{AC72E316-C04F-454F-8150-5B78842E22B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 cstate="print"/>
            <a:stretch>
              <a:fillRect/>
            </a:stretch>
          </xdr:blipFill>
          <xdr:spPr>
            <a:xfrm>
              <a:off x="12068174" y="2162174"/>
              <a:ext cx="2162175" cy="3082345"/>
            </a:xfrm>
            <a:prstGeom prst="rect">
              <a:avLst/>
            </a:prstGeom>
          </xdr:spPr>
        </xdr:pic>
        <xdr:pic>
          <xdr:nvPicPr>
            <xdr:cNvPr id="11" name="Image 10">
              <a:extLst>
                <a:ext uri="{FF2B5EF4-FFF2-40B4-BE49-F238E27FC236}">
                  <a16:creationId xmlns:a16="http://schemas.microsoft.com/office/drawing/2014/main" xmlns="" id="{BCEC9CC8-3FEC-416E-9C7D-E682D42F3F1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 cstate="print"/>
            <a:stretch>
              <a:fillRect/>
            </a:stretch>
          </xdr:blipFill>
          <xdr:spPr>
            <a:xfrm>
              <a:off x="9944100" y="5305425"/>
              <a:ext cx="2444153" cy="1653761"/>
            </a:xfrm>
            <a:prstGeom prst="rect">
              <a:avLst/>
            </a:prstGeom>
          </xdr:spPr>
        </xdr:pic>
        <xdr:pic>
          <xdr:nvPicPr>
            <xdr:cNvPr id="12" name="Image 11">
              <a:extLst>
                <a:ext uri="{FF2B5EF4-FFF2-40B4-BE49-F238E27FC236}">
                  <a16:creationId xmlns:a16="http://schemas.microsoft.com/office/drawing/2014/main" xmlns="" id="{A607654C-500A-4164-A17D-3833D9DE795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 cstate="print"/>
            <a:stretch>
              <a:fillRect/>
            </a:stretch>
          </xdr:blipFill>
          <xdr:spPr>
            <a:xfrm>
              <a:off x="12401550" y="5305425"/>
              <a:ext cx="1921731" cy="1656588"/>
            </a:xfrm>
            <a:prstGeom prst="rect">
              <a:avLst/>
            </a:prstGeom>
          </xdr:spPr>
        </xdr:pic>
        <xdr:pic>
          <xdr:nvPicPr>
            <xdr:cNvPr id="13" name="Image 12">
              <a:extLst>
                <a:ext uri="{FF2B5EF4-FFF2-40B4-BE49-F238E27FC236}">
                  <a16:creationId xmlns:a16="http://schemas.microsoft.com/office/drawing/2014/main" xmlns="" id="{E5C566EA-0663-495B-A32D-B0B2D34346A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print"/>
            <a:stretch>
              <a:fillRect/>
            </a:stretch>
          </xdr:blipFill>
          <xdr:spPr>
            <a:xfrm>
              <a:off x="11125200" y="7058025"/>
              <a:ext cx="2208947" cy="1609955"/>
            </a:xfrm>
            <a:prstGeom prst="rect">
              <a:avLst/>
            </a:prstGeom>
          </xdr:spPr>
        </xdr:pic>
      </xdr:grpSp>
      <xdr:grpSp>
        <xdr:nvGrpSpPr>
          <xdr:cNvPr id="4" name="Groupe 3">
            <a:extLst>
              <a:ext uri="{FF2B5EF4-FFF2-40B4-BE49-F238E27FC236}">
                <a16:creationId xmlns:a16="http://schemas.microsoft.com/office/drawing/2014/main" xmlns="" id="{8F1AA62F-EEE3-42B1-B644-416B5AF25AC6}"/>
              </a:ext>
            </a:extLst>
          </xdr:cNvPr>
          <xdr:cNvGrpSpPr/>
        </xdr:nvGrpSpPr>
        <xdr:grpSpPr>
          <a:xfrm>
            <a:off x="14706600" y="609600"/>
            <a:ext cx="4397777" cy="7477124"/>
            <a:chOff x="14706600" y="609600"/>
            <a:chExt cx="4397777" cy="7477124"/>
          </a:xfrm>
        </xdr:grpSpPr>
        <xdr:pic>
          <xdr:nvPicPr>
            <xdr:cNvPr id="5" name="Image 4">
              <a:extLst>
                <a:ext uri="{FF2B5EF4-FFF2-40B4-BE49-F238E27FC236}">
                  <a16:creationId xmlns:a16="http://schemas.microsoft.com/office/drawing/2014/main" xmlns="" id="{7D074A9A-DD8E-443B-B562-8F92FE9701F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xmlns="" val="0"/>
                </a:ext>
              </a:extLst>
            </a:blip>
            <a:srcRect l="19282" t="997" r="29521" b="17720"/>
            <a:stretch/>
          </xdr:blipFill>
          <xdr:spPr>
            <a:xfrm>
              <a:off x="14706600" y="609600"/>
              <a:ext cx="1913283" cy="4081945"/>
            </a:xfrm>
            <a:prstGeom prst="rect">
              <a:avLst/>
            </a:prstGeom>
          </xdr:spPr>
        </xdr:pic>
        <xdr:pic>
          <xdr:nvPicPr>
            <xdr:cNvPr id="6" name="Image 5">
              <a:extLst>
                <a:ext uri="{FF2B5EF4-FFF2-40B4-BE49-F238E27FC236}">
                  <a16:creationId xmlns:a16="http://schemas.microsoft.com/office/drawing/2014/main" xmlns="" id="{5FD5AB88-A54E-4E94-9AE4-6DA056905AA5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 xmlns="" val="0"/>
                </a:ext>
              </a:extLst>
            </a:blip>
            <a:srcRect l="29644" r="13702"/>
            <a:stretch/>
          </xdr:blipFill>
          <xdr:spPr>
            <a:xfrm>
              <a:off x="16716375" y="619125"/>
              <a:ext cx="2377633" cy="5607233"/>
            </a:xfrm>
            <a:prstGeom prst="rect">
              <a:avLst/>
            </a:prstGeom>
          </xdr:spPr>
        </xdr:pic>
        <xdr:pic>
          <xdr:nvPicPr>
            <xdr:cNvPr id="7" name="Image 6">
              <a:extLst>
                <a:ext uri="{FF2B5EF4-FFF2-40B4-BE49-F238E27FC236}">
                  <a16:creationId xmlns:a16="http://schemas.microsoft.com/office/drawing/2014/main" xmlns="" id="{FF0B1871-36EF-4C4C-BF18-D8D79F2050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print"/>
            <a:stretch>
              <a:fillRect/>
            </a:stretch>
          </xdr:blipFill>
          <xdr:spPr>
            <a:xfrm>
              <a:off x="14716125" y="6400799"/>
              <a:ext cx="4388252" cy="1685925"/>
            </a:xfrm>
            <a:prstGeom prst="rect">
              <a:avLst/>
            </a:prstGeom>
          </xdr:spPr>
        </xdr:pic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3036419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3390" y="815121"/>
          <a:ext cx="1800000" cy="2697068"/>
        </a:xfrm>
        <a:prstGeom prst="rect">
          <a:avLst/>
        </a:prstGeom>
      </xdr:spPr>
    </xdr:pic>
    <xdr:clientData/>
  </xdr:twoCellAnchor>
  <xdr:twoCellAnchor editAs="oneCell">
    <xdr:from>
      <xdr:col>15</xdr:col>
      <xdr:colOff>219809</xdr:colOff>
      <xdr:row>16</xdr:row>
      <xdr:rowOff>27477</xdr:rowOff>
    </xdr:from>
    <xdr:to>
      <xdr:col>15</xdr:col>
      <xdr:colOff>4296279</xdr:colOff>
      <xdr:row>29</xdr:row>
      <xdr:rowOff>108102</xdr:rowOff>
    </xdr:to>
    <xdr:pic>
      <xdr:nvPicPr>
        <xdr:cNvPr id="3" name="Image 2" descr="097 BD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396780" y="3599352"/>
          <a:ext cx="4076470" cy="270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45795</xdr:colOff>
      <xdr:row>2</xdr:row>
      <xdr:rowOff>45795</xdr:rowOff>
    </xdr:from>
    <xdr:to>
      <xdr:col>16</xdr:col>
      <xdr:colOff>2742863</xdr:colOff>
      <xdr:row>11</xdr:row>
      <xdr:rowOff>32382</xdr:rowOff>
    </xdr:to>
    <xdr:pic>
      <xdr:nvPicPr>
        <xdr:cNvPr id="4" name="Image 3" descr="093 BD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673872" y="796805"/>
          <a:ext cx="2697068" cy="180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256443</xdr:colOff>
      <xdr:row>12</xdr:row>
      <xdr:rowOff>18319</xdr:rowOff>
    </xdr:from>
    <xdr:to>
      <xdr:col>16</xdr:col>
      <xdr:colOff>2056443</xdr:colOff>
      <xdr:row>25</xdr:row>
      <xdr:rowOff>116591</xdr:rowOff>
    </xdr:to>
    <xdr:pic>
      <xdr:nvPicPr>
        <xdr:cNvPr id="5" name="Image 4" descr="096 BD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84520" y="2784232"/>
          <a:ext cx="1800000" cy="271764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247650</xdr:colOff>
      <xdr:row>1</xdr:row>
      <xdr:rowOff>9526</xdr:rowOff>
    </xdr:from>
    <xdr:to>
      <xdr:col>3</xdr:col>
      <xdr:colOff>1514475</xdr:colOff>
      <xdr:row>2</xdr:row>
      <xdr:rowOff>14859</xdr:rowOff>
    </xdr:to>
    <xdr:pic>
      <xdr:nvPicPr>
        <xdr:cNvPr id="29" name="Image 28" descr="HACA-Leitern">
          <a:extLst>
            <a:ext uri="{FF2B5EF4-FFF2-40B4-BE49-F238E27FC236}">
              <a16:creationId xmlns:a16="http://schemas.microsoft.com/office/drawing/2014/main" xmlns="" id="{5F50E7A6-EC3E-4E34-9479-0F45CCF37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24200" y="200026"/>
          <a:ext cx="1266825" cy="1919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304800</xdr:colOff>
      <xdr:row>2</xdr:row>
      <xdr:rowOff>66674</xdr:rowOff>
    </xdr:from>
    <xdr:to>
      <xdr:col>3</xdr:col>
      <xdr:colOff>1366254</xdr:colOff>
      <xdr:row>2</xdr:row>
      <xdr:rowOff>1619249</xdr:rowOff>
    </xdr:to>
    <xdr:pic>
      <xdr:nvPicPr>
        <xdr:cNvPr id="30" name="Image 29" descr="haca cas protection Chemin de Multisafe, Type 0529.74: Amazon.fr ...">
          <a:extLst>
            <a:ext uri="{FF2B5EF4-FFF2-40B4-BE49-F238E27FC236}">
              <a16:creationId xmlns:a16="http://schemas.microsoft.com/office/drawing/2014/main" xmlns="" id="{E7434E54-5BA0-4D33-A9BF-0BED21734A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33334" t="1714" r="33167" b="14286"/>
        <a:stretch/>
      </xdr:blipFill>
      <xdr:spPr bwMode="auto">
        <a:xfrm>
          <a:off x="3181350" y="2171699"/>
          <a:ext cx="1061454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49151</xdr:colOff>
      <xdr:row>3</xdr:row>
      <xdr:rowOff>66675</xdr:rowOff>
    </xdr:from>
    <xdr:to>
      <xdr:col>3</xdr:col>
      <xdr:colOff>1821578</xdr:colOff>
      <xdr:row>3</xdr:row>
      <xdr:rowOff>1600200</xdr:rowOff>
    </xdr:to>
    <xdr:pic>
      <xdr:nvPicPr>
        <xdr:cNvPr id="31" name="Image 30" descr="Click-On Runner EN/ES AVANTI">
          <a:extLst>
            <a:ext uri="{FF2B5EF4-FFF2-40B4-BE49-F238E27FC236}">
              <a16:creationId xmlns:a16="http://schemas.microsoft.com/office/drawing/2014/main" xmlns="" id="{1D59AED7-DF56-4666-840E-773EF490388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8250" r="2625" b="7500"/>
        <a:stretch/>
      </xdr:blipFill>
      <xdr:spPr bwMode="auto">
        <a:xfrm>
          <a:off x="2925701" y="4086225"/>
          <a:ext cx="1772427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39612</xdr:colOff>
      <xdr:row>4</xdr:row>
      <xdr:rowOff>152399</xdr:rowOff>
    </xdr:from>
    <xdr:to>
      <xdr:col>3</xdr:col>
      <xdr:colOff>1818406</xdr:colOff>
      <xdr:row>4</xdr:row>
      <xdr:rowOff>1323975</xdr:rowOff>
    </xdr:to>
    <xdr:pic>
      <xdr:nvPicPr>
        <xdr:cNvPr id="32" name="Image 31" descr="SYSTÈME DE PROTECTION ANTICHUTE D'AVANTI">
          <a:extLst>
            <a:ext uri="{FF2B5EF4-FFF2-40B4-BE49-F238E27FC236}">
              <a16:creationId xmlns:a16="http://schemas.microsoft.com/office/drawing/2014/main" xmlns="" id="{81DC738E-3832-4F7F-BB01-C1F6CC84D0B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r="18893"/>
        <a:stretch/>
      </xdr:blipFill>
      <xdr:spPr bwMode="auto">
        <a:xfrm>
          <a:off x="2916162" y="6086474"/>
          <a:ext cx="1778794" cy="1171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85724</xdr:colOff>
      <xdr:row>5</xdr:row>
      <xdr:rowOff>38098</xdr:rowOff>
    </xdr:from>
    <xdr:to>
      <xdr:col>3</xdr:col>
      <xdr:colOff>1666875</xdr:colOff>
      <xdr:row>5</xdr:row>
      <xdr:rowOff>1619249</xdr:rowOff>
    </xdr:to>
    <xdr:pic>
      <xdr:nvPicPr>
        <xdr:cNvPr id="33" name="Image 32" descr="Söll Auffanggerät">
          <a:extLst>
            <a:ext uri="{FF2B5EF4-FFF2-40B4-BE49-F238E27FC236}">
              <a16:creationId xmlns:a16="http://schemas.microsoft.com/office/drawing/2014/main" xmlns="" id="{D2900C9E-C95C-42BD-AC15-0409183F2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62274" y="7886698"/>
          <a:ext cx="1581151" cy="1581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160020</xdr:colOff>
      <xdr:row>7</xdr:row>
      <xdr:rowOff>32807</xdr:rowOff>
    </xdr:from>
    <xdr:to>
      <xdr:col>3</xdr:col>
      <xdr:colOff>1609725</xdr:colOff>
      <xdr:row>7</xdr:row>
      <xdr:rowOff>1616773</xdr:rowOff>
    </xdr:to>
    <xdr:pic>
      <xdr:nvPicPr>
        <xdr:cNvPr id="34" name="Image 33" descr="Coulisseau antichute Söll BodyControl 2 - acheter franco de port ...">
          <a:extLst>
            <a:ext uri="{FF2B5EF4-FFF2-40B4-BE49-F238E27FC236}">
              <a16:creationId xmlns:a16="http://schemas.microsoft.com/office/drawing/2014/main" xmlns="" id="{1AC02F73-E500-4023-AAAC-340ECC395C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410" r="3514" b="13254"/>
        <a:stretch/>
      </xdr:blipFill>
      <xdr:spPr bwMode="auto">
        <a:xfrm>
          <a:off x="3036570" y="11710457"/>
          <a:ext cx="1449705" cy="1583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104775</xdr:colOff>
      <xdr:row>6</xdr:row>
      <xdr:rowOff>47625</xdr:rowOff>
    </xdr:from>
    <xdr:to>
      <xdr:col>3</xdr:col>
      <xdr:colOff>1685924</xdr:colOff>
      <xdr:row>6</xdr:row>
      <xdr:rowOff>1628774</xdr:rowOff>
    </xdr:to>
    <xdr:pic>
      <xdr:nvPicPr>
        <xdr:cNvPr id="35" name="Image 34" descr="HM PROTEC : le spécialiste de l'équipement de sécurité">
          <a:extLst>
            <a:ext uri="{FF2B5EF4-FFF2-40B4-BE49-F238E27FC236}">
              <a16:creationId xmlns:a16="http://schemas.microsoft.com/office/drawing/2014/main" xmlns="" id="{A84CBABF-FBDB-4F4E-9E94-23B719D2E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81325" y="9810750"/>
          <a:ext cx="1581149" cy="1581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85724</xdr:colOff>
      <xdr:row>8</xdr:row>
      <xdr:rowOff>57150</xdr:rowOff>
    </xdr:from>
    <xdr:to>
      <xdr:col>3</xdr:col>
      <xdr:colOff>1771649</xdr:colOff>
      <xdr:row>8</xdr:row>
      <xdr:rowOff>1628775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xmlns="" id="{D233C648-E4F1-488A-8387-11BC63150056}"/>
            </a:ext>
          </a:extLst>
        </xdr:cNvPr>
        <xdr:cNvPicPr/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962" r="12367"/>
        <a:stretch/>
      </xdr:blipFill>
      <xdr:spPr>
        <a:xfrm>
          <a:off x="2962274" y="13649325"/>
          <a:ext cx="1685925" cy="1571625"/>
        </a:xfrm>
        <a:prstGeom prst="rect">
          <a:avLst/>
        </a:prstGeom>
      </xdr:spPr>
    </xdr:pic>
    <xdr:clientData/>
  </xdr:twoCellAnchor>
  <xdr:twoCellAnchor>
    <xdr:from>
      <xdr:col>3</xdr:col>
      <xdr:colOff>514351</xdr:colOff>
      <xdr:row>9</xdr:row>
      <xdr:rowOff>47626</xdr:rowOff>
    </xdr:from>
    <xdr:to>
      <xdr:col>3</xdr:col>
      <xdr:colOff>1362075</xdr:colOff>
      <xdr:row>9</xdr:row>
      <xdr:rowOff>1638966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xmlns="" id="{3BA70D57-1267-413D-B3E2-37295ADE3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390901" y="15554326"/>
          <a:ext cx="847724" cy="1591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600075</xdr:colOff>
      <xdr:row>10</xdr:row>
      <xdr:rowOff>19050</xdr:rowOff>
    </xdr:from>
    <xdr:to>
      <xdr:col>3</xdr:col>
      <xdr:colOff>1143000</xdr:colOff>
      <xdr:row>10</xdr:row>
      <xdr:rowOff>1656178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xmlns="" id="{231B98B1-BCA8-4070-9D96-A98789DF51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76625" y="17440275"/>
          <a:ext cx="542925" cy="1637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126940</xdr:colOff>
      <xdr:row>11</xdr:row>
      <xdr:rowOff>38100</xdr:rowOff>
    </xdr:from>
    <xdr:to>
      <xdr:col>3</xdr:col>
      <xdr:colOff>1705123</xdr:colOff>
      <xdr:row>11</xdr:row>
      <xdr:rowOff>1628775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xmlns="" id="{7C325988-6BA1-42C2-964C-5689D1825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 flipH="1">
          <a:off x="3003490" y="19373850"/>
          <a:ext cx="1578183" cy="1590675"/>
        </a:xfrm>
        <a:prstGeom prst="rect">
          <a:avLst/>
        </a:prstGeom>
      </xdr:spPr>
    </xdr:pic>
    <xdr:clientData/>
  </xdr:twoCellAnchor>
  <xdr:twoCellAnchor>
    <xdr:from>
      <xdr:col>3</xdr:col>
      <xdr:colOff>552451</xdr:colOff>
      <xdr:row>12</xdr:row>
      <xdr:rowOff>28575</xdr:rowOff>
    </xdr:from>
    <xdr:to>
      <xdr:col>3</xdr:col>
      <xdr:colOff>1168836</xdr:colOff>
      <xdr:row>12</xdr:row>
      <xdr:rowOff>1645323</xdr:rowOff>
    </xdr:to>
    <xdr:pic>
      <xdr:nvPicPr>
        <xdr:cNvPr id="40" name="Image 39" descr="Enrouleur à rappel automatique Falcon™ | Antichute | Honeywell Safety">
          <a:extLst>
            <a:ext uri="{FF2B5EF4-FFF2-40B4-BE49-F238E27FC236}">
              <a16:creationId xmlns:a16="http://schemas.microsoft.com/office/drawing/2014/main" xmlns="" id="{3D593390-529A-42BC-BBD1-62578EB8AE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429001" y="21278850"/>
          <a:ext cx="616385" cy="161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1800000" cy="2678018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2</xdr:row>
      <xdr:rowOff>70137</xdr:rowOff>
    </xdr:from>
    <xdr:to>
      <xdr:col>15</xdr:col>
      <xdr:colOff>4377150</xdr:colOff>
      <xdr:row>31</xdr:row>
      <xdr:rowOff>776525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xmlns="" id="{2FBE8BD7-C475-47F5-B86B-5202DC109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9250" y="822612"/>
          <a:ext cx="4320000" cy="650711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57150</xdr:colOff>
      <xdr:row>31</xdr:row>
      <xdr:rowOff>859581</xdr:rowOff>
    </xdr:from>
    <xdr:to>
      <xdr:col>15</xdr:col>
      <xdr:colOff>4377150</xdr:colOff>
      <xdr:row>52</xdr:row>
      <xdr:rowOff>83505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xmlns="" id="{2E6194F6-A1E1-414E-BB23-D351E831D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9250" y="7412781"/>
          <a:ext cx="4320000" cy="315774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57151</xdr:colOff>
      <xdr:row>52</xdr:row>
      <xdr:rowOff>136813</xdr:rowOff>
    </xdr:from>
    <xdr:to>
      <xdr:col>15</xdr:col>
      <xdr:colOff>4377151</xdr:colOff>
      <xdr:row>95</xdr:row>
      <xdr:rowOff>56511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xmlns="" id="{0A07E39A-4347-4FEA-9CE4-397AC5DED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9251" y="10623838"/>
          <a:ext cx="4320000" cy="765399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67830</xdr:colOff>
      <xdr:row>2</xdr:row>
      <xdr:rowOff>66675</xdr:rowOff>
    </xdr:from>
    <xdr:to>
      <xdr:col>16</xdr:col>
      <xdr:colOff>4387830</xdr:colOff>
      <xdr:row>37</xdr:row>
      <xdr:rowOff>48857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xmlns="" id="{4434994B-8FC9-4792-A6E0-9BAC3295F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698105" y="819150"/>
          <a:ext cx="4320000" cy="743073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67830</xdr:colOff>
      <xdr:row>37</xdr:row>
      <xdr:rowOff>105833</xdr:rowOff>
    </xdr:from>
    <xdr:to>
      <xdr:col>16</xdr:col>
      <xdr:colOff>4387830</xdr:colOff>
      <xdr:row>96</xdr:row>
      <xdr:rowOff>134876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xmlns="" id="{4CBAF882-FA54-4F3B-90FD-EE400E19A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698105" y="8306858"/>
          <a:ext cx="4320000" cy="1023984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57151</xdr:colOff>
      <xdr:row>2</xdr:row>
      <xdr:rowOff>66675</xdr:rowOff>
    </xdr:from>
    <xdr:to>
      <xdr:col>15</xdr:col>
      <xdr:colOff>4377151</xdr:colOff>
      <xdr:row>20</xdr:row>
      <xdr:rowOff>181325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xmlns="" id="{92DC2689-5CA6-4474-8931-A230F09F0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239251" y="819150"/>
          <a:ext cx="4320000" cy="37151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57150</xdr:colOff>
      <xdr:row>21</xdr:row>
      <xdr:rowOff>47626</xdr:rowOff>
    </xdr:from>
    <xdr:to>
      <xdr:col>15</xdr:col>
      <xdr:colOff>4377150</xdr:colOff>
      <xdr:row>36</xdr:row>
      <xdr:rowOff>88793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xmlns="" id="{B9DD63C0-E120-46E9-B2AF-F1D53FF8E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239250" y="4600576"/>
          <a:ext cx="4320000" cy="353684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64560</xdr:colOff>
      <xdr:row>2</xdr:row>
      <xdr:rowOff>67733</xdr:rowOff>
    </xdr:from>
    <xdr:to>
      <xdr:col>16</xdr:col>
      <xdr:colOff>4384560</xdr:colOff>
      <xdr:row>31</xdr:row>
      <xdr:rowOff>335392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xmlns="" id="{781692B3-EDC7-4633-AD7F-8BAF78805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694835" y="820208"/>
          <a:ext cx="4320000" cy="606838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58209</xdr:colOff>
      <xdr:row>37</xdr:row>
      <xdr:rowOff>9524</xdr:rowOff>
    </xdr:from>
    <xdr:to>
      <xdr:col>15</xdr:col>
      <xdr:colOff>4378209</xdr:colOff>
      <xdr:row>69</xdr:row>
      <xdr:rowOff>139493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xmlns="" id="{C54FC1F0-8D35-41BF-968B-C225A72C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40309" y="8210549"/>
          <a:ext cx="4320000" cy="500676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57151</xdr:colOff>
      <xdr:row>70</xdr:row>
      <xdr:rowOff>28576</xdr:rowOff>
    </xdr:from>
    <xdr:to>
      <xdr:col>15</xdr:col>
      <xdr:colOff>4377151</xdr:colOff>
      <xdr:row>87</xdr:row>
      <xdr:rowOff>59545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xmlns="" id="{28320928-BC61-46E2-8885-20FCBB92B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239251" y="13296901"/>
          <a:ext cx="4320000" cy="345996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  <xdr:twoCellAnchor>
    <xdr:from>
      <xdr:col>16</xdr:col>
      <xdr:colOff>61691</xdr:colOff>
      <xdr:row>28</xdr:row>
      <xdr:rowOff>137967</xdr:rowOff>
    </xdr:from>
    <xdr:to>
      <xdr:col>16</xdr:col>
      <xdr:colOff>4381691</xdr:colOff>
      <xdr:row>32</xdr:row>
      <xdr:rowOff>127706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xmlns="" id="{F7DC201F-EBCF-4C2D-B286-AF60A360B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3691966" y="6091092"/>
          <a:ext cx="4320000" cy="147563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15</xdr:col>
      <xdr:colOff>56813</xdr:colOff>
      <xdr:row>2</xdr:row>
      <xdr:rowOff>66674</xdr:rowOff>
    </xdr:from>
    <xdr:to>
      <xdr:col>15</xdr:col>
      <xdr:colOff>4376813</xdr:colOff>
      <xdr:row>12</xdr:row>
      <xdr:rowOff>756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xmlns="" id="{2FFD3480-8571-449C-9046-E95E6007B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238913" y="819149"/>
          <a:ext cx="4320000" cy="193433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15</xdr:col>
      <xdr:colOff>47625</xdr:colOff>
      <xdr:row>12</xdr:row>
      <xdr:rowOff>65646</xdr:rowOff>
    </xdr:from>
    <xdr:to>
      <xdr:col>15</xdr:col>
      <xdr:colOff>4367625</xdr:colOff>
      <xdr:row>23</xdr:row>
      <xdr:rowOff>25841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xmlns="" id="{908D048D-360F-40DE-B63B-74EFB1A03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246054" y="2855110"/>
          <a:ext cx="4320000" cy="220537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15</xdr:col>
      <xdr:colOff>47625</xdr:colOff>
      <xdr:row>23</xdr:row>
      <xdr:rowOff>104784</xdr:rowOff>
    </xdr:from>
    <xdr:to>
      <xdr:col>15</xdr:col>
      <xdr:colOff>4367625</xdr:colOff>
      <xdr:row>60</xdr:row>
      <xdr:rowOff>6971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xmlns="" id="{3483D03A-27C9-4E3B-B8E8-6565B36F9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229725" y="5057784"/>
          <a:ext cx="4320000" cy="665541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16</xdr:col>
      <xdr:colOff>62945</xdr:colOff>
      <xdr:row>2</xdr:row>
      <xdr:rowOff>66466</xdr:rowOff>
    </xdr:from>
    <xdr:to>
      <xdr:col>16</xdr:col>
      <xdr:colOff>4382945</xdr:colOff>
      <xdr:row>15</xdr:row>
      <xdr:rowOff>170295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xmlns="" id="{57776B38-ED98-4AC7-9246-A027820BE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3693220" y="818941"/>
          <a:ext cx="4320000" cy="270415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15</xdr:col>
      <xdr:colOff>47625</xdr:colOff>
      <xdr:row>60</xdr:row>
      <xdr:rowOff>76800</xdr:rowOff>
    </xdr:from>
    <xdr:to>
      <xdr:col>15</xdr:col>
      <xdr:colOff>4367625</xdr:colOff>
      <xdr:row>80</xdr:row>
      <xdr:rowOff>159717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xmlns="" id="{42CB9845-ABBB-4C2B-805D-6E12F3576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229725" y="11783025"/>
          <a:ext cx="4320000" cy="3740517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16</xdr:col>
      <xdr:colOff>62936</xdr:colOff>
      <xdr:row>16</xdr:row>
      <xdr:rowOff>41703</xdr:rowOff>
    </xdr:from>
    <xdr:to>
      <xdr:col>16</xdr:col>
      <xdr:colOff>4382936</xdr:colOff>
      <xdr:row>28</xdr:row>
      <xdr:rowOff>79040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xmlns="" id="{6D4FCEE6-6B06-49F2-94C9-393F9A707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693211" y="3594528"/>
          <a:ext cx="4320000" cy="2437637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16</xdr:col>
      <xdr:colOff>62944</xdr:colOff>
      <xdr:row>33</xdr:row>
      <xdr:rowOff>37022</xdr:rowOff>
    </xdr:from>
    <xdr:to>
      <xdr:col>16</xdr:col>
      <xdr:colOff>4382944</xdr:colOff>
      <xdr:row>68</xdr:row>
      <xdr:rowOff>113462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xmlns="" id="{73D4B22C-1981-4359-BD30-3F90BA43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693219" y="7628447"/>
          <a:ext cx="4320000" cy="541044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  <xdr:twoCellAnchor editAs="oneCell">
    <xdr:from>
      <xdr:col>16</xdr:col>
      <xdr:colOff>87290</xdr:colOff>
      <xdr:row>41</xdr:row>
      <xdr:rowOff>136443</xdr:rowOff>
    </xdr:from>
    <xdr:to>
      <xdr:col>16</xdr:col>
      <xdr:colOff>2967290</xdr:colOff>
      <xdr:row>67</xdr:row>
      <xdr:rowOff>47229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xmlns="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717565" y="8947068"/>
          <a:ext cx="2880000" cy="387318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1503087</xdr:colOff>
      <xdr:row>63</xdr:row>
      <xdr:rowOff>129423</xdr:rowOff>
    </xdr:from>
    <xdr:to>
      <xdr:col>16</xdr:col>
      <xdr:colOff>4383087</xdr:colOff>
      <xdr:row>85</xdr:row>
      <xdr:rowOff>82162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xmlns="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5133362" y="12292848"/>
          <a:ext cx="2880000" cy="395323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66068</xdr:colOff>
      <xdr:row>85</xdr:row>
      <xdr:rowOff>155827</xdr:rowOff>
    </xdr:from>
    <xdr:to>
      <xdr:col>16</xdr:col>
      <xdr:colOff>4386068</xdr:colOff>
      <xdr:row>103</xdr:row>
      <xdr:rowOff>167865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xmlns="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696343" y="16319752"/>
          <a:ext cx="4320000" cy="344103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77250</xdr:colOff>
      <xdr:row>2</xdr:row>
      <xdr:rowOff>88985</xdr:rowOff>
    </xdr:from>
    <xdr:to>
      <xdr:col>16</xdr:col>
      <xdr:colOff>3117566</xdr:colOff>
      <xdr:row>22</xdr:row>
      <xdr:rowOff>48485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xmlns="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13247683" y="1301302"/>
          <a:ext cx="3960000" cy="304031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1351104</xdr:colOff>
      <xdr:row>22</xdr:row>
      <xdr:rowOff>155827</xdr:rowOff>
    </xdr:from>
    <xdr:to>
      <xdr:col>16</xdr:col>
      <xdr:colOff>4363514</xdr:colOff>
      <xdr:row>41</xdr:row>
      <xdr:rowOff>43869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xmlns="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14514738" y="5375443"/>
          <a:ext cx="3945692" cy="301241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85521</xdr:colOff>
      <xdr:row>54</xdr:row>
      <xdr:rowOff>86964</xdr:rowOff>
    </xdr:from>
    <xdr:to>
      <xdr:col>15</xdr:col>
      <xdr:colOff>4365853</xdr:colOff>
      <xdr:row>87</xdr:row>
      <xdr:rowOff>93864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0198" t="16897" r="7895"/>
        <a:stretch/>
      </xdr:blipFill>
      <xdr:spPr>
        <a:xfrm rot="5400000">
          <a:off x="8527787" y="11618623"/>
          <a:ext cx="5760000" cy="428033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72705</xdr:colOff>
      <xdr:row>23</xdr:row>
      <xdr:rowOff>91324</xdr:rowOff>
    </xdr:from>
    <xdr:to>
      <xdr:col>15</xdr:col>
      <xdr:colOff>4361341</xdr:colOff>
      <xdr:row>54</xdr:row>
      <xdr:rowOff>12499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xmlns="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8519123" y="5780006"/>
          <a:ext cx="5760000" cy="428863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76200</xdr:colOff>
      <xdr:row>2</xdr:row>
      <xdr:rowOff>76200</xdr:rowOff>
    </xdr:from>
    <xdr:to>
      <xdr:col>15</xdr:col>
      <xdr:colOff>2900675</xdr:colOff>
      <xdr:row>21</xdr:row>
      <xdr:rowOff>32668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xmlns="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8792066" y="1294909"/>
          <a:ext cx="3756943" cy="282447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92638</xdr:colOff>
      <xdr:row>87</xdr:row>
      <xdr:rowOff>178837</xdr:rowOff>
    </xdr:from>
    <xdr:to>
      <xdr:col>15</xdr:col>
      <xdr:colOff>2776514</xdr:colOff>
      <xdr:row>107</xdr:row>
      <xdr:rowOff>6603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xmlns="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8797793" y="17200707"/>
          <a:ext cx="3637766" cy="268387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1911695</xdr:colOff>
      <xdr:row>11</xdr:row>
      <xdr:rowOff>170365</xdr:rowOff>
    </xdr:from>
    <xdr:to>
      <xdr:col>15</xdr:col>
      <xdr:colOff>4350814</xdr:colOff>
      <xdr:row>23</xdr:row>
      <xdr:rowOff>15127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xmlns="" id="{00000000-0008-0000-09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0388"/>
        <a:stretch/>
      </xdr:blipFill>
      <xdr:spPr>
        <a:xfrm>
          <a:off x="11093795" y="2723065"/>
          <a:ext cx="2439119" cy="224506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  <xdr:twoCellAnchor editAs="oneCell">
    <xdr:from>
      <xdr:col>15</xdr:col>
      <xdr:colOff>59914</xdr:colOff>
      <xdr:row>2</xdr:row>
      <xdr:rowOff>66676</xdr:rowOff>
    </xdr:from>
    <xdr:to>
      <xdr:col>15</xdr:col>
      <xdr:colOff>4379915</xdr:colOff>
      <xdr:row>31</xdr:row>
      <xdr:rowOff>25951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xmlns="" id="{15FDB3AD-9558-4D8E-8C72-5B884563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8522015" y="1539150"/>
          <a:ext cx="5760000" cy="432000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58325</xdr:colOff>
      <xdr:row>2</xdr:row>
      <xdr:rowOff>66675</xdr:rowOff>
    </xdr:from>
    <xdr:to>
      <xdr:col>16</xdr:col>
      <xdr:colOff>4378325</xdr:colOff>
      <xdr:row>31</xdr:row>
      <xdr:rowOff>25950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xmlns="" id="{879E236B-5DC1-4E9E-96A7-687067C8D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12968600" y="1539150"/>
          <a:ext cx="5760000" cy="43200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57150</xdr:colOff>
      <xdr:row>31</xdr:row>
      <xdr:rowOff>85727</xdr:rowOff>
    </xdr:from>
    <xdr:to>
      <xdr:col>15</xdr:col>
      <xdr:colOff>4377150</xdr:colOff>
      <xdr:row>47</xdr:row>
      <xdr:rowOff>140568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xmlns="" id="{59338F20-A55D-40CF-B4B4-7C89AD945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9250" y="6638927"/>
          <a:ext cx="4320000" cy="322666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57150</xdr:colOff>
      <xdr:row>48</xdr:row>
      <xdr:rowOff>57151</xdr:rowOff>
    </xdr:from>
    <xdr:to>
      <xdr:col>15</xdr:col>
      <xdr:colOff>4377150</xdr:colOff>
      <xdr:row>69</xdr:row>
      <xdr:rowOff>83418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xmlns="" id="{A56C34D9-5104-44A1-BCC2-4140038E6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9250" y="9934576"/>
          <a:ext cx="4320000" cy="3226667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15</xdr:col>
      <xdr:colOff>57150</xdr:colOff>
      <xdr:row>69</xdr:row>
      <xdr:rowOff>152400</xdr:rowOff>
    </xdr:from>
    <xdr:to>
      <xdr:col>15</xdr:col>
      <xdr:colOff>4377150</xdr:colOff>
      <xdr:row>85</xdr:row>
      <xdr:rowOff>140566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xmlns="" id="{5F6D5702-96FB-4556-9A22-C476F9288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239250" y="13230225"/>
          <a:ext cx="4320000" cy="322666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64673</xdr:colOff>
      <xdr:row>31</xdr:row>
      <xdr:rowOff>95252</xdr:rowOff>
    </xdr:from>
    <xdr:to>
      <xdr:col>16</xdr:col>
      <xdr:colOff>4384673</xdr:colOff>
      <xdr:row>64</xdr:row>
      <xdr:rowOff>92627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xmlns="" id="{CB0D9AC0-1A1D-40AA-AD19-9A2666F06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rot="5400000">
          <a:off x="12974948" y="7368452"/>
          <a:ext cx="5760000" cy="43200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1236419</xdr:colOff>
      <xdr:row>2</xdr:row>
      <xdr:rowOff>64111</xdr:rowOff>
    </xdr:from>
    <xdr:to>
      <xdr:col>15</xdr:col>
      <xdr:colOff>1236644</xdr:colOff>
      <xdr:row>15</xdr:row>
      <xdr:rowOff>141804</xdr:rowOff>
    </xdr:to>
    <xdr:pic>
      <xdr:nvPicPr>
        <xdr:cNvPr id="2" name="Image 1" descr="088 B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18519" y="816586"/>
          <a:ext cx="225" cy="2678018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2</xdr:row>
      <xdr:rowOff>66677</xdr:rowOff>
    </xdr:from>
    <xdr:to>
      <xdr:col>15</xdr:col>
      <xdr:colOff>4377150</xdr:colOff>
      <xdr:row>19</xdr:row>
      <xdr:rowOff>112545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xmlns="" id="{F06F67A2-3E54-4687-8CBC-20D492E32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239250" y="819152"/>
          <a:ext cx="4320000" cy="344629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57150</xdr:colOff>
      <xdr:row>2</xdr:row>
      <xdr:rowOff>66675</xdr:rowOff>
    </xdr:from>
    <xdr:to>
      <xdr:col>16</xdr:col>
      <xdr:colOff>4377150</xdr:colOff>
      <xdr:row>38</xdr:row>
      <xdr:rowOff>148319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xmlns="" id="{650589D9-BEA5-48A4-AF1E-C52009AFF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687425" y="819150"/>
          <a:ext cx="4320000" cy="768259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profs01\Downloads\BTS%20MSE%20-%20Formation%20Travaux%20en%20hauteur%20-%20Tableau%20de%20bilan%202020V0623-Hassan5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Liste Ets"/>
      <sheetName val="21 - Dijon"/>
      <sheetName val="86 - Montmorillon"/>
      <sheetName val="Annexe"/>
      <sheetName val="Aide &amp; Annexe"/>
    </sheetNames>
    <sheetDataSet>
      <sheetData sheetId="0"/>
      <sheetData sheetId="1"/>
      <sheetData sheetId="2"/>
      <sheetData sheetId="3">
        <row r="3">
          <cell r="H3" t="str">
            <v>Milan</v>
          </cell>
        </row>
        <row r="7">
          <cell r="C7" t="str">
            <v>Coulisseau Haca</v>
          </cell>
          <cell r="E7" t="str">
            <v>$D$7</v>
          </cell>
        </row>
        <row r="8">
          <cell r="C8" t="str">
            <v>Rail pour Coulisseau Haca</v>
          </cell>
          <cell r="E8" t="str">
            <v>$D$8</v>
          </cell>
        </row>
        <row r="9">
          <cell r="C9" t="str">
            <v>Coulisseau Avanti</v>
          </cell>
          <cell r="E9" t="str">
            <v>$D$9</v>
          </cell>
        </row>
        <row r="10">
          <cell r="C10" t="str">
            <v>Rail pour Coulisseau Avanti</v>
          </cell>
          <cell r="E10" t="str">
            <v>$D$10</v>
          </cell>
        </row>
        <row r="11">
          <cell r="C11" t="str">
            <v>Coulisseau Söll</v>
          </cell>
          <cell r="E11" t="str">
            <v>$D$11</v>
          </cell>
        </row>
        <row r="12">
          <cell r="C12" t="str">
            <v xml:space="preserve">Coulisseau HM Protect Söll </v>
          </cell>
          <cell r="E12" t="str">
            <v>$D$12</v>
          </cell>
        </row>
        <row r="13">
          <cell r="C13" t="str">
            <v>Rail pour Coulisseau Söll</v>
          </cell>
          <cell r="E13" t="str">
            <v>$D$13</v>
          </cell>
        </row>
        <row r="14">
          <cell r="C14" t="str">
            <v>Jag 
System</v>
          </cell>
          <cell r="E14" t="str">
            <v>$D$14</v>
          </cell>
        </row>
        <row r="15">
          <cell r="C15" t="str">
            <v>Milan</v>
          </cell>
          <cell r="E15" t="str">
            <v>$D$15</v>
          </cell>
        </row>
        <row r="16">
          <cell r="C16" t="str">
            <v>She
Solution</v>
          </cell>
          <cell r="E16" t="str">
            <v>$D$16</v>
          </cell>
        </row>
        <row r="17">
          <cell r="C17" t="str">
            <v>TSL SRK - 15</v>
          </cell>
          <cell r="E17" t="str">
            <v>$D$17</v>
          </cell>
        </row>
        <row r="18">
          <cell r="C18" t="str">
            <v>Miller</v>
          </cell>
          <cell r="E18" t="str">
            <v>$D$18</v>
          </cell>
        </row>
      </sheetData>
      <sheetData sheetId="4"/>
    </sheetDataSet>
  </externalBook>
</externalLink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4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9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0.xml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1.xml"/><Relationship Id="rId2" Type="http://schemas.openxmlformats.org/officeDocument/2006/relationships/vmlDrawing" Target="../drawings/vmlDrawing11.vml"/><Relationship Id="rId1" Type="http://schemas.openxmlformats.org/officeDocument/2006/relationships/printerSettings" Target="../printerSettings/printerSettings7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2.xml"/><Relationship Id="rId2" Type="http://schemas.openxmlformats.org/officeDocument/2006/relationships/vmlDrawing" Target="../drawings/vmlDrawing12.vml"/><Relationship Id="rId1" Type="http://schemas.openxmlformats.org/officeDocument/2006/relationships/printerSettings" Target="../printerSettings/printerSettings8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3.xml"/><Relationship Id="rId2" Type="http://schemas.openxmlformats.org/officeDocument/2006/relationships/vmlDrawing" Target="../drawings/vmlDrawing13.v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K86"/>
  <sheetViews>
    <sheetView tabSelected="1" zoomScale="90" zoomScaleNormal="90" workbookViewId="0">
      <selection activeCell="K63" sqref="K63"/>
    </sheetView>
  </sheetViews>
  <sheetFormatPr baseColWidth="10" defaultRowHeight="14.25"/>
  <cols>
    <col min="1" max="1" width="14.7109375" style="1" customWidth="1"/>
    <col min="2" max="2" width="8.7109375" style="1" customWidth="1"/>
    <col min="3" max="3" width="45.7109375" style="1" customWidth="1"/>
    <col min="4" max="4" width="40.7109375" style="1" customWidth="1"/>
    <col min="5" max="5" width="3.7109375" style="1" customWidth="1"/>
    <col min="6" max="6" width="10.7109375" style="1" customWidth="1"/>
    <col min="7" max="7" width="30.7109375" style="1" customWidth="1"/>
    <col min="8" max="8" width="3.7109375" style="1" customWidth="1"/>
    <col min="9" max="9" width="10.7109375" style="1" customWidth="1"/>
    <col min="10" max="10" width="30.7109375" style="1" customWidth="1"/>
    <col min="11" max="16384" width="11.42578125" style="1"/>
  </cols>
  <sheetData>
    <row r="1" spans="1:11" ht="50.1" customHeight="1">
      <c r="A1" s="295" t="s">
        <v>212</v>
      </c>
      <c r="B1" s="295"/>
      <c r="C1" s="295"/>
      <c r="D1" s="295"/>
      <c r="E1" s="295"/>
      <c r="F1" s="295"/>
      <c r="G1" s="295"/>
      <c r="H1" s="295"/>
      <c r="I1" s="295"/>
      <c r="J1" s="296"/>
    </row>
    <row r="2" spans="1:11" s="6" customFormat="1" ht="30" customHeight="1">
      <c r="A2" s="43" t="s">
        <v>59</v>
      </c>
      <c r="B2" s="43" t="s">
        <v>60</v>
      </c>
      <c r="C2" s="292" t="s">
        <v>208</v>
      </c>
      <c r="D2" s="294"/>
      <c r="E2" s="292" t="s">
        <v>214</v>
      </c>
      <c r="F2" s="293"/>
      <c r="G2" s="294"/>
      <c r="H2" s="292" t="s">
        <v>231</v>
      </c>
      <c r="I2" s="293"/>
      <c r="J2" s="293"/>
      <c r="K2" s="56"/>
    </row>
    <row r="3" spans="1:11" ht="15" customHeight="1">
      <c r="A3" s="312" t="s">
        <v>65</v>
      </c>
      <c r="B3" s="315" t="s">
        <v>65</v>
      </c>
      <c r="C3" s="342" t="s">
        <v>66</v>
      </c>
      <c r="D3" s="332" t="s">
        <v>61</v>
      </c>
      <c r="E3" s="297">
        <v>1</v>
      </c>
      <c r="F3" s="44" t="s">
        <v>63</v>
      </c>
      <c r="G3" s="74" t="s">
        <v>508</v>
      </c>
      <c r="H3" s="297">
        <v>1</v>
      </c>
      <c r="I3" s="44" t="s">
        <v>63</v>
      </c>
      <c r="J3" s="74" t="s">
        <v>508</v>
      </c>
      <c r="K3" s="53"/>
    </row>
    <row r="4" spans="1:11" ht="15" customHeight="1">
      <c r="A4" s="313"/>
      <c r="B4" s="316"/>
      <c r="C4" s="343"/>
      <c r="D4" s="333"/>
      <c r="E4" s="298"/>
      <c r="F4" s="44" t="s">
        <v>64</v>
      </c>
      <c r="G4" s="75" t="s">
        <v>509</v>
      </c>
      <c r="H4" s="298"/>
      <c r="I4" s="44" t="s">
        <v>64</v>
      </c>
      <c r="J4" s="75" t="s">
        <v>509</v>
      </c>
      <c r="K4" s="53"/>
    </row>
    <row r="5" spans="1:11" ht="15" customHeight="1">
      <c r="A5" s="313"/>
      <c r="B5" s="316"/>
      <c r="C5" s="343"/>
      <c r="D5" s="334" t="s">
        <v>230</v>
      </c>
      <c r="E5" s="298"/>
      <c r="F5" s="41" t="s">
        <v>210</v>
      </c>
      <c r="G5" s="75" t="s">
        <v>510</v>
      </c>
      <c r="H5" s="298"/>
      <c r="I5" s="41" t="s">
        <v>210</v>
      </c>
      <c r="J5" s="75" t="s">
        <v>510</v>
      </c>
      <c r="K5" s="53"/>
    </row>
    <row r="6" spans="1:11" ht="15" customHeight="1">
      <c r="A6" s="313"/>
      <c r="B6" s="316"/>
      <c r="C6" s="57" t="s">
        <v>522</v>
      </c>
      <c r="D6" s="334"/>
      <c r="E6" s="299"/>
      <c r="F6" s="41" t="s">
        <v>211</v>
      </c>
      <c r="G6" s="76" t="s">
        <v>507</v>
      </c>
      <c r="H6" s="299"/>
      <c r="I6" s="41" t="s">
        <v>211</v>
      </c>
      <c r="J6" s="76" t="s">
        <v>507</v>
      </c>
      <c r="K6" s="53"/>
    </row>
    <row r="7" spans="1:11" ht="15" customHeight="1">
      <c r="A7" s="313"/>
      <c r="B7" s="316"/>
      <c r="C7" s="57" t="s">
        <v>223</v>
      </c>
      <c r="D7" s="329" t="s">
        <v>62</v>
      </c>
      <c r="E7" s="300">
        <v>2</v>
      </c>
      <c r="F7" s="45" t="s">
        <v>63</v>
      </c>
      <c r="G7" s="62" t="s">
        <v>70</v>
      </c>
      <c r="H7" s="300">
        <v>2</v>
      </c>
      <c r="I7" s="45" t="s">
        <v>63</v>
      </c>
      <c r="J7" s="65" t="s">
        <v>68</v>
      </c>
      <c r="K7" s="53"/>
    </row>
    <row r="8" spans="1:11" ht="15" customHeight="1">
      <c r="A8" s="313"/>
      <c r="B8" s="316"/>
      <c r="C8" s="57" t="s">
        <v>523</v>
      </c>
      <c r="D8" s="329"/>
      <c r="E8" s="301"/>
      <c r="F8" s="45" t="s">
        <v>64</v>
      </c>
      <c r="G8" s="63" t="s">
        <v>71</v>
      </c>
      <c r="H8" s="301"/>
      <c r="I8" s="45" t="s">
        <v>64</v>
      </c>
      <c r="J8" s="66" t="s">
        <v>69</v>
      </c>
      <c r="K8" s="52"/>
    </row>
    <row r="9" spans="1:11" ht="15" customHeight="1">
      <c r="A9" s="313"/>
      <c r="B9" s="316"/>
      <c r="C9" s="58" t="s">
        <v>227</v>
      </c>
      <c r="D9" s="330" t="s">
        <v>67</v>
      </c>
      <c r="E9" s="301"/>
      <c r="F9" s="46" t="s">
        <v>210</v>
      </c>
      <c r="G9" s="63" t="s">
        <v>511</v>
      </c>
      <c r="H9" s="301"/>
      <c r="I9" s="46" t="s">
        <v>210</v>
      </c>
      <c r="J9" s="66"/>
      <c r="K9" s="53"/>
    </row>
    <row r="10" spans="1:11" ht="15" customHeight="1">
      <c r="A10" s="314"/>
      <c r="B10" s="317"/>
      <c r="C10" s="51" t="s">
        <v>271</v>
      </c>
      <c r="D10" s="331"/>
      <c r="E10" s="302"/>
      <c r="F10" s="46" t="s">
        <v>211</v>
      </c>
      <c r="G10" s="64"/>
      <c r="H10" s="302"/>
      <c r="I10" s="46" t="s">
        <v>211</v>
      </c>
      <c r="J10" s="67"/>
      <c r="K10" s="53"/>
    </row>
    <row r="11" spans="1:11" ht="15" customHeight="1">
      <c r="A11" s="303" t="s">
        <v>72</v>
      </c>
      <c r="B11" s="306" t="s">
        <v>72</v>
      </c>
      <c r="C11" s="338" t="s">
        <v>73</v>
      </c>
      <c r="D11" s="326" t="s">
        <v>61</v>
      </c>
      <c r="E11" s="309">
        <v>1</v>
      </c>
      <c r="F11" s="47" t="s">
        <v>63</v>
      </c>
      <c r="G11" s="71" t="s">
        <v>76</v>
      </c>
      <c r="H11" s="309">
        <v>1</v>
      </c>
      <c r="I11" s="47" t="s">
        <v>63</v>
      </c>
      <c r="J11" s="77" t="s">
        <v>76</v>
      </c>
      <c r="K11" s="52"/>
    </row>
    <row r="12" spans="1:11" ht="15" customHeight="1">
      <c r="A12" s="304"/>
      <c r="B12" s="307"/>
      <c r="C12" s="339"/>
      <c r="D12" s="327"/>
      <c r="E12" s="310"/>
      <c r="F12" s="47" t="s">
        <v>64</v>
      </c>
      <c r="G12" s="72" t="s">
        <v>77</v>
      </c>
      <c r="H12" s="310"/>
      <c r="I12" s="47" t="s">
        <v>64</v>
      </c>
      <c r="J12" s="78" t="s">
        <v>77</v>
      </c>
      <c r="K12" s="53"/>
    </row>
    <row r="13" spans="1:11" ht="15" customHeight="1">
      <c r="A13" s="304"/>
      <c r="B13" s="307"/>
      <c r="C13" s="339"/>
      <c r="D13" s="328" t="s">
        <v>74</v>
      </c>
      <c r="E13" s="310"/>
      <c r="F13" s="48" t="s">
        <v>210</v>
      </c>
      <c r="G13" s="72" t="s">
        <v>221</v>
      </c>
      <c r="H13" s="310"/>
      <c r="I13" s="48" t="s">
        <v>210</v>
      </c>
      <c r="J13" s="78" t="s">
        <v>209</v>
      </c>
      <c r="K13" s="53"/>
    </row>
    <row r="14" spans="1:11" ht="15" customHeight="1">
      <c r="A14" s="304"/>
      <c r="B14" s="307"/>
      <c r="C14" s="59" t="s">
        <v>525</v>
      </c>
      <c r="D14" s="328"/>
      <c r="E14" s="311"/>
      <c r="F14" s="48" t="s">
        <v>211</v>
      </c>
      <c r="G14" s="73">
        <v>642059043</v>
      </c>
      <c r="H14" s="311"/>
      <c r="I14" s="48" t="s">
        <v>211</v>
      </c>
      <c r="J14" s="79">
        <v>642059043</v>
      </c>
      <c r="K14" s="53"/>
    </row>
    <row r="15" spans="1:11" ht="15" customHeight="1">
      <c r="A15" s="304"/>
      <c r="B15" s="307"/>
      <c r="C15" s="59" t="s">
        <v>223</v>
      </c>
      <c r="D15" s="329" t="s">
        <v>62</v>
      </c>
      <c r="E15" s="300">
        <v>2</v>
      </c>
      <c r="F15" s="45" t="s">
        <v>63</v>
      </c>
      <c r="G15" s="62"/>
      <c r="H15" s="300">
        <v>2</v>
      </c>
      <c r="I15" s="45" t="s">
        <v>63</v>
      </c>
      <c r="J15" s="65"/>
      <c r="K15" s="53"/>
    </row>
    <row r="16" spans="1:11" ht="15" customHeight="1">
      <c r="A16" s="304"/>
      <c r="B16" s="307"/>
      <c r="C16" s="59" t="s">
        <v>526</v>
      </c>
      <c r="D16" s="329"/>
      <c r="E16" s="301"/>
      <c r="F16" s="45" t="s">
        <v>64</v>
      </c>
      <c r="G16" s="63"/>
      <c r="H16" s="301"/>
      <c r="I16" s="45" t="s">
        <v>64</v>
      </c>
      <c r="J16" s="66"/>
      <c r="K16" s="53"/>
    </row>
    <row r="17" spans="1:11" ht="15" customHeight="1">
      <c r="A17" s="304"/>
      <c r="B17" s="307"/>
      <c r="C17" s="60" t="s">
        <v>527</v>
      </c>
      <c r="D17" s="330" t="s">
        <v>75</v>
      </c>
      <c r="E17" s="301"/>
      <c r="F17" s="46" t="s">
        <v>210</v>
      </c>
      <c r="G17" s="63"/>
      <c r="H17" s="301"/>
      <c r="I17" s="46" t="s">
        <v>210</v>
      </c>
      <c r="J17" s="66"/>
      <c r="K17" s="53"/>
    </row>
    <row r="18" spans="1:11" ht="15" customHeight="1">
      <c r="A18" s="305"/>
      <c r="B18" s="308"/>
      <c r="C18" s="50" t="s">
        <v>270</v>
      </c>
      <c r="D18" s="331"/>
      <c r="E18" s="302"/>
      <c r="F18" s="46" t="s">
        <v>211</v>
      </c>
      <c r="G18" s="64"/>
      <c r="H18" s="302"/>
      <c r="I18" s="46" t="s">
        <v>211</v>
      </c>
      <c r="J18" s="67"/>
      <c r="K18" s="53"/>
    </row>
    <row r="19" spans="1:11" ht="15" customHeight="1">
      <c r="A19" s="318" t="s">
        <v>78</v>
      </c>
      <c r="B19" s="321" t="s">
        <v>79</v>
      </c>
      <c r="C19" s="340" t="s">
        <v>80</v>
      </c>
      <c r="D19" s="332" t="s">
        <v>61</v>
      </c>
      <c r="E19" s="297">
        <v>1</v>
      </c>
      <c r="F19" s="44" t="s">
        <v>63</v>
      </c>
      <c r="G19" s="68" t="s">
        <v>84</v>
      </c>
      <c r="H19" s="297">
        <v>1</v>
      </c>
      <c r="I19" s="44" t="s">
        <v>63</v>
      </c>
      <c r="J19" s="74" t="s">
        <v>532</v>
      </c>
      <c r="K19" s="324"/>
    </row>
    <row r="20" spans="1:11" ht="15" customHeight="1">
      <c r="A20" s="319"/>
      <c r="B20" s="322"/>
      <c r="C20" s="341"/>
      <c r="D20" s="333"/>
      <c r="E20" s="298"/>
      <c r="F20" s="44" t="s">
        <v>64</v>
      </c>
      <c r="G20" s="69" t="s">
        <v>85</v>
      </c>
      <c r="H20" s="298"/>
      <c r="I20" s="44" t="s">
        <v>64</v>
      </c>
      <c r="J20" s="75" t="s">
        <v>533</v>
      </c>
      <c r="K20" s="325"/>
    </row>
    <row r="21" spans="1:11" ht="15" customHeight="1">
      <c r="A21" s="319"/>
      <c r="B21" s="322"/>
      <c r="C21" s="341"/>
      <c r="D21" s="334" t="s">
        <v>81</v>
      </c>
      <c r="E21" s="298"/>
      <c r="F21" s="41" t="s">
        <v>210</v>
      </c>
      <c r="G21" s="69" t="s">
        <v>531</v>
      </c>
      <c r="H21" s="298"/>
      <c r="I21" s="41" t="s">
        <v>210</v>
      </c>
      <c r="J21" s="75" t="s">
        <v>534</v>
      </c>
      <c r="K21" s="325"/>
    </row>
    <row r="22" spans="1:11" ht="15" customHeight="1">
      <c r="A22" s="319"/>
      <c r="B22" s="322"/>
      <c r="C22" s="61" t="s">
        <v>528</v>
      </c>
      <c r="D22" s="334"/>
      <c r="E22" s="299"/>
      <c r="F22" s="41" t="s">
        <v>211</v>
      </c>
      <c r="G22" s="70" t="s">
        <v>449</v>
      </c>
      <c r="H22" s="299"/>
      <c r="I22" s="41" t="s">
        <v>211</v>
      </c>
      <c r="J22" s="76"/>
      <c r="K22" s="325"/>
    </row>
    <row r="23" spans="1:11" ht="15" customHeight="1">
      <c r="A23" s="319"/>
      <c r="B23" s="322"/>
      <c r="C23" s="61" t="s">
        <v>223</v>
      </c>
      <c r="D23" s="329" t="s">
        <v>62</v>
      </c>
      <c r="E23" s="300">
        <v>2</v>
      </c>
      <c r="F23" s="45" t="s">
        <v>63</v>
      </c>
      <c r="G23" s="62" t="s">
        <v>538</v>
      </c>
      <c r="H23" s="300">
        <v>2</v>
      </c>
      <c r="I23" s="45" t="s">
        <v>63</v>
      </c>
      <c r="J23" s="65" t="s">
        <v>535</v>
      </c>
      <c r="K23" s="325"/>
    </row>
    <row r="24" spans="1:11" ht="15" customHeight="1">
      <c r="A24" s="319"/>
      <c r="B24" s="322"/>
      <c r="C24" s="61" t="s">
        <v>529</v>
      </c>
      <c r="D24" s="329"/>
      <c r="E24" s="301"/>
      <c r="F24" s="45" t="s">
        <v>64</v>
      </c>
      <c r="G24" s="63" t="s">
        <v>539</v>
      </c>
      <c r="H24" s="301"/>
      <c r="I24" s="45" t="s">
        <v>64</v>
      </c>
      <c r="J24" s="66" t="s">
        <v>536</v>
      </c>
      <c r="K24" s="325"/>
    </row>
    <row r="25" spans="1:11" ht="15" customHeight="1">
      <c r="A25" s="319"/>
      <c r="B25" s="322"/>
      <c r="C25" s="58" t="s">
        <v>530</v>
      </c>
      <c r="D25" s="81" t="s">
        <v>82</v>
      </c>
      <c r="E25" s="301"/>
      <c r="F25" s="46" t="s">
        <v>210</v>
      </c>
      <c r="G25" s="63" t="s">
        <v>540</v>
      </c>
      <c r="H25" s="301"/>
      <c r="I25" s="46" t="s">
        <v>210</v>
      </c>
      <c r="J25" s="66" t="s">
        <v>537</v>
      </c>
      <c r="K25" s="325"/>
    </row>
    <row r="26" spans="1:11" ht="15" customHeight="1">
      <c r="A26" s="320"/>
      <c r="B26" s="323"/>
      <c r="C26" s="49" t="s">
        <v>269</v>
      </c>
      <c r="D26" s="80" t="s">
        <v>83</v>
      </c>
      <c r="E26" s="302"/>
      <c r="F26" s="46" t="s">
        <v>211</v>
      </c>
      <c r="G26" s="64"/>
      <c r="H26" s="302"/>
      <c r="I26" s="46" t="s">
        <v>211</v>
      </c>
      <c r="J26" s="67"/>
      <c r="K26" s="325"/>
    </row>
    <row r="27" spans="1:11" ht="15" customHeight="1">
      <c r="A27" s="303" t="s">
        <v>86</v>
      </c>
      <c r="B27" s="306" t="s">
        <v>87</v>
      </c>
      <c r="C27" s="338" t="s">
        <v>88</v>
      </c>
      <c r="D27" s="326" t="s">
        <v>61</v>
      </c>
      <c r="E27" s="309">
        <v>1</v>
      </c>
      <c r="F27" s="47" t="s">
        <v>63</v>
      </c>
      <c r="G27" s="71" t="s">
        <v>90</v>
      </c>
      <c r="H27" s="309">
        <v>1</v>
      </c>
      <c r="I27" s="47" t="s">
        <v>63</v>
      </c>
      <c r="J27" s="77" t="s">
        <v>450</v>
      </c>
      <c r="K27" s="52"/>
    </row>
    <row r="28" spans="1:11" ht="15" customHeight="1">
      <c r="A28" s="304"/>
      <c r="B28" s="307"/>
      <c r="C28" s="339"/>
      <c r="D28" s="327"/>
      <c r="E28" s="310"/>
      <c r="F28" s="47" t="s">
        <v>64</v>
      </c>
      <c r="G28" s="72" t="s">
        <v>91</v>
      </c>
      <c r="H28" s="310"/>
      <c r="I28" s="47" t="s">
        <v>64</v>
      </c>
      <c r="J28" s="78" t="s">
        <v>320</v>
      </c>
      <c r="K28" s="53"/>
    </row>
    <row r="29" spans="1:11" ht="15" customHeight="1">
      <c r="A29" s="304"/>
      <c r="B29" s="307"/>
      <c r="C29" s="339"/>
      <c r="D29" s="328" t="s">
        <v>232</v>
      </c>
      <c r="E29" s="310"/>
      <c r="F29" s="48" t="s">
        <v>210</v>
      </c>
      <c r="G29" s="72" t="s">
        <v>314</v>
      </c>
      <c r="H29" s="310"/>
      <c r="I29" s="48" t="s">
        <v>210</v>
      </c>
      <c r="J29" s="78" t="s">
        <v>321</v>
      </c>
      <c r="K29" s="53"/>
    </row>
    <row r="30" spans="1:11" ht="15" customHeight="1">
      <c r="A30" s="304"/>
      <c r="B30" s="307"/>
      <c r="C30" s="59" t="s">
        <v>311</v>
      </c>
      <c r="D30" s="328"/>
      <c r="E30" s="311"/>
      <c r="F30" s="48" t="s">
        <v>211</v>
      </c>
      <c r="G30" s="73" t="s">
        <v>315</v>
      </c>
      <c r="H30" s="311"/>
      <c r="I30" s="48" t="s">
        <v>211</v>
      </c>
      <c r="J30" s="79">
        <v>640674986</v>
      </c>
      <c r="K30" s="53"/>
    </row>
    <row r="31" spans="1:11" ht="15" customHeight="1">
      <c r="A31" s="304"/>
      <c r="B31" s="307"/>
      <c r="C31" s="59" t="s">
        <v>223</v>
      </c>
      <c r="D31" s="329" t="s">
        <v>62</v>
      </c>
      <c r="E31" s="300">
        <v>2</v>
      </c>
      <c r="F31" s="45" t="s">
        <v>63</v>
      </c>
      <c r="G31" s="62" t="s">
        <v>316</v>
      </c>
      <c r="H31" s="300">
        <v>2</v>
      </c>
      <c r="I31" s="45" t="s">
        <v>63</v>
      </c>
      <c r="J31" s="65" t="s">
        <v>322</v>
      </c>
      <c r="K31" s="53"/>
    </row>
    <row r="32" spans="1:11" ht="15" customHeight="1">
      <c r="A32" s="304"/>
      <c r="B32" s="307"/>
      <c r="C32" s="59" t="s">
        <v>312</v>
      </c>
      <c r="D32" s="329"/>
      <c r="E32" s="301"/>
      <c r="F32" s="45" t="s">
        <v>64</v>
      </c>
      <c r="G32" s="63" t="s">
        <v>317</v>
      </c>
      <c r="H32" s="301"/>
      <c r="I32" s="45" t="s">
        <v>64</v>
      </c>
      <c r="J32" s="66" t="s">
        <v>323</v>
      </c>
      <c r="K32" s="53"/>
    </row>
    <row r="33" spans="1:11" ht="15" customHeight="1">
      <c r="A33" s="304"/>
      <c r="B33" s="307"/>
      <c r="C33" s="60" t="s">
        <v>313</v>
      </c>
      <c r="D33" s="330" t="s">
        <v>89</v>
      </c>
      <c r="E33" s="301"/>
      <c r="F33" s="46" t="s">
        <v>210</v>
      </c>
      <c r="G33" s="63" t="s">
        <v>318</v>
      </c>
      <c r="H33" s="301"/>
      <c r="I33" s="46" t="s">
        <v>210</v>
      </c>
      <c r="J33" s="66" t="s">
        <v>324</v>
      </c>
      <c r="K33" s="53"/>
    </row>
    <row r="34" spans="1:11" ht="15" customHeight="1">
      <c r="A34" s="305"/>
      <c r="B34" s="308"/>
      <c r="C34" s="50" t="s">
        <v>267</v>
      </c>
      <c r="D34" s="331"/>
      <c r="E34" s="302"/>
      <c r="F34" s="46" t="s">
        <v>211</v>
      </c>
      <c r="G34" s="64" t="s">
        <v>319</v>
      </c>
      <c r="H34" s="302"/>
      <c r="I34" s="46" t="s">
        <v>211</v>
      </c>
      <c r="J34" s="67">
        <v>637213088</v>
      </c>
      <c r="K34" s="53"/>
    </row>
    <row r="35" spans="1:11" ht="15" customHeight="1">
      <c r="A35" s="318" t="s">
        <v>86</v>
      </c>
      <c r="B35" s="321" t="s">
        <v>92</v>
      </c>
      <c r="C35" s="340" t="s">
        <v>228</v>
      </c>
      <c r="D35" s="332" t="s">
        <v>61</v>
      </c>
      <c r="E35" s="297">
        <v>1</v>
      </c>
      <c r="F35" s="44" t="s">
        <v>63</v>
      </c>
      <c r="G35" s="68" t="s">
        <v>95</v>
      </c>
      <c r="H35" s="297">
        <v>1</v>
      </c>
      <c r="I35" s="44" t="s">
        <v>63</v>
      </c>
      <c r="J35" s="74" t="s">
        <v>544</v>
      </c>
      <c r="K35" s="52"/>
    </row>
    <row r="36" spans="1:11" ht="15" customHeight="1">
      <c r="A36" s="319"/>
      <c r="B36" s="322"/>
      <c r="C36" s="341"/>
      <c r="D36" s="333"/>
      <c r="E36" s="298"/>
      <c r="F36" s="44" t="s">
        <v>64</v>
      </c>
      <c r="G36" s="69" t="s">
        <v>96</v>
      </c>
      <c r="H36" s="298"/>
      <c r="I36" s="44" t="s">
        <v>64</v>
      </c>
      <c r="J36" s="75" t="s">
        <v>546</v>
      </c>
      <c r="K36" s="53"/>
    </row>
    <row r="37" spans="1:11" ht="15" customHeight="1">
      <c r="A37" s="319"/>
      <c r="B37" s="322"/>
      <c r="C37" s="341"/>
      <c r="D37" s="334" t="s">
        <v>93</v>
      </c>
      <c r="E37" s="298"/>
      <c r="F37" s="41" t="s">
        <v>210</v>
      </c>
      <c r="G37" s="69" t="s">
        <v>541</v>
      </c>
      <c r="H37" s="298"/>
      <c r="I37" s="41" t="s">
        <v>210</v>
      </c>
      <c r="J37" s="75" t="s">
        <v>547</v>
      </c>
      <c r="K37" s="53"/>
    </row>
    <row r="38" spans="1:11" ht="15" customHeight="1">
      <c r="A38" s="319"/>
      <c r="B38" s="322"/>
      <c r="C38" s="61" t="s">
        <v>548</v>
      </c>
      <c r="D38" s="334"/>
      <c r="E38" s="299"/>
      <c r="F38" s="41" t="s">
        <v>211</v>
      </c>
      <c r="G38" s="70"/>
      <c r="H38" s="299"/>
      <c r="I38" s="41" t="s">
        <v>211</v>
      </c>
      <c r="J38" s="76" t="s">
        <v>545</v>
      </c>
      <c r="K38" s="53"/>
    </row>
    <row r="39" spans="1:11" ht="15" customHeight="1">
      <c r="A39" s="319"/>
      <c r="B39" s="322"/>
      <c r="C39" s="61" t="s">
        <v>223</v>
      </c>
      <c r="D39" s="329" t="s">
        <v>62</v>
      </c>
      <c r="E39" s="300">
        <v>2</v>
      </c>
      <c r="F39" s="45" t="s">
        <v>63</v>
      </c>
      <c r="G39" s="62" t="s">
        <v>97</v>
      </c>
      <c r="H39" s="300">
        <v>2</v>
      </c>
      <c r="I39" s="45" t="s">
        <v>63</v>
      </c>
      <c r="J39" s="65"/>
      <c r="K39" s="53"/>
    </row>
    <row r="40" spans="1:11" ht="15" customHeight="1">
      <c r="A40" s="319"/>
      <c r="B40" s="322"/>
      <c r="C40" s="61" t="s">
        <v>549</v>
      </c>
      <c r="D40" s="329"/>
      <c r="E40" s="301"/>
      <c r="F40" s="45" t="s">
        <v>64</v>
      </c>
      <c r="G40" s="63" t="s">
        <v>98</v>
      </c>
      <c r="H40" s="301"/>
      <c r="I40" s="45" t="s">
        <v>64</v>
      </c>
      <c r="J40" s="66"/>
      <c r="K40" s="53"/>
    </row>
    <row r="41" spans="1:11" ht="15" customHeight="1">
      <c r="A41" s="319"/>
      <c r="B41" s="322"/>
      <c r="C41" s="58" t="s">
        <v>550</v>
      </c>
      <c r="D41" s="330" t="s">
        <v>94</v>
      </c>
      <c r="E41" s="301"/>
      <c r="F41" s="46" t="s">
        <v>210</v>
      </c>
      <c r="G41" s="63" t="s">
        <v>543</v>
      </c>
      <c r="H41" s="301"/>
      <c r="I41" s="46" t="s">
        <v>210</v>
      </c>
      <c r="J41" s="66"/>
      <c r="K41" s="53"/>
    </row>
    <row r="42" spans="1:11" ht="15" customHeight="1">
      <c r="A42" s="320"/>
      <c r="B42" s="323"/>
      <c r="C42" s="49" t="s">
        <v>266</v>
      </c>
      <c r="D42" s="331"/>
      <c r="E42" s="302"/>
      <c r="F42" s="46" t="s">
        <v>211</v>
      </c>
      <c r="G42" s="64" t="s">
        <v>542</v>
      </c>
      <c r="H42" s="302"/>
      <c r="I42" s="46" t="s">
        <v>211</v>
      </c>
      <c r="J42" s="67"/>
      <c r="K42" s="53"/>
    </row>
    <row r="43" spans="1:11" ht="15" customHeight="1">
      <c r="A43" s="303" t="s">
        <v>86</v>
      </c>
      <c r="B43" s="306" t="s">
        <v>86</v>
      </c>
      <c r="C43" s="338" t="s">
        <v>229</v>
      </c>
      <c r="D43" s="326" t="s">
        <v>61</v>
      </c>
      <c r="E43" s="309">
        <v>1</v>
      </c>
      <c r="F43" s="47" t="s">
        <v>63</v>
      </c>
      <c r="G43" s="71" t="s">
        <v>100</v>
      </c>
      <c r="H43" s="309">
        <v>1</v>
      </c>
      <c r="I43" s="47" t="s">
        <v>63</v>
      </c>
      <c r="J43" s="77"/>
      <c r="K43" s="52"/>
    </row>
    <row r="44" spans="1:11" ht="15" customHeight="1">
      <c r="A44" s="304"/>
      <c r="B44" s="307"/>
      <c r="C44" s="339"/>
      <c r="D44" s="327"/>
      <c r="E44" s="310"/>
      <c r="F44" s="47" t="s">
        <v>64</v>
      </c>
      <c r="G44" s="72" t="s">
        <v>101</v>
      </c>
      <c r="H44" s="310"/>
      <c r="I44" s="47" t="s">
        <v>64</v>
      </c>
      <c r="J44" s="78"/>
      <c r="K44" s="53"/>
    </row>
    <row r="45" spans="1:11" ht="15" customHeight="1">
      <c r="A45" s="304"/>
      <c r="B45" s="307"/>
      <c r="C45" s="339"/>
      <c r="D45" s="328" t="s">
        <v>99</v>
      </c>
      <c r="E45" s="310"/>
      <c r="F45" s="48" t="s">
        <v>210</v>
      </c>
      <c r="G45" s="72"/>
      <c r="H45" s="310"/>
      <c r="I45" s="48" t="s">
        <v>210</v>
      </c>
      <c r="J45" s="78"/>
      <c r="K45" s="53"/>
    </row>
    <row r="46" spans="1:11" ht="15" customHeight="1">
      <c r="A46" s="304"/>
      <c r="B46" s="307"/>
      <c r="C46" s="59" t="s">
        <v>225</v>
      </c>
      <c r="D46" s="328"/>
      <c r="E46" s="311"/>
      <c r="F46" s="48" t="s">
        <v>211</v>
      </c>
      <c r="G46" s="73"/>
      <c r="H46" s="311"/>
      <c r="I46" s="48" t="s">
        <v>211</v>
      </c>
      <c r="J46" s="79"/>
      <c r="K46" s="53"/>
    </row>
    <row r="47" spans="1:11" ht="15" customHeight="1">
      <c r="A47" s="304"/>
      <c r="B47" s="307"/>
      <c r="C47" s="59" t="s">
        <v>223</v>
      </c>
      <c r="D47" s="329" t="s">
        <v>62</v>
      </c>
      <c r="E47" s="300">
        <v>2</v>
      </c>
      <c r="F47" s="45" t="s">
        <v>63</v>
      </c>
      <c r="G47" s="62" t="s">
        <v>102</v>
      </c>
      <c r="H47" s="300">
        <v>2</v>
      </c>
      <c r="I47" s="45" t="s">
        <v>63</v>
      </c>
      <c r="J47" s="65"/>
      <c r="K47" s="53"/>
    </row>
    <row r="48" spans="1:11" ht="15" customHeight="1">
      <c r="A48" s="304"/>
      <c r="B48" s="307"/>
      <c r="C48" s="59" t="s">
        <v>226</v>
      </c>
      <c r="D48" s="329"/>
      <c r="E48" s="301"/>
      <c r="F48" s="45" t="s">
        <v>64</v>
      </c>
      <c r="G48" s="63" t="s">
        <v>103</v>
      </c>
      <c r="H48" s="301"/>
      <c r="I48" s="45" t="s">
        <v>64</v>
      </c>
      <c r="J48" s="66"/>
      <c r="K48" s="53"/>
    </row>
    <row r="49" spans="1:11" ht="15" customHeight="1">
      <c r="A49" s="304"/>
      <c r="B49" s="307"/>
      <c r="C49" s="60" t="s">
        <v>227</v>
      </c>
      <c r="D49" s="330" t="s">
        <v>233</v>
      </c>
      <c r="E49" s="301"/>
      <c r="F49" s="46" t="s">
        <v>210</v>
      </c>
      <c r="G49" s="63"/>
      <c r="H49" s="301"/>
      <c r="I49" s="46" t="s">
        <v>210</v>
      </c>
      <c r="J49" s="66"/>
      <c r="K49" s="53"/>
    </row>
    <row r="50" spans="1:11" ht="15" customHeight="1">
      <c r="A50" s="305"/>
      <c r="B50" s="308"/>
      <c r="C50" s="50" t="s">
        <v>268</v>
      </c>
      <c r="D50" s="331"/>
      <c r="E50" s="302"/>
      <c r="F50" s="46" t="s">
        <v>211</v>
      </c>
      <c r="G50" s="64"/>
      <c r="H50" s="302"/>
      <c r="I50" s="46" t="s">
        <v>211</v>
      </c>
      <c r="J50" s="67"/>
      <c r="K50" s="53"/>
    </row>
    <row r="51" spans="1:11" ht="50.1" customHeight="1">
      <c r="A51" s="295" t="s">
        <v>215</v>
      </c>
      <c r="B51" s="295"/>
      <c r="C51" s="295"/>
      <c r="D51" s="295"/>
      <c r="E51" s="295"/>
      <c r="F51" s="295"/>
      <c r="G51" s="295"/>
      <c r="H51" s="295"/>
      <c r="I51" s="295"/>
      <c r="J51" s="296"/>
    </row>
    <row r="52" spans="1:11" ht="30" customHeight="1">
      <c r="A52" s="42" t="s">
        <v>59</v>
      </c>
      <c r="B52" s="42" t="s">
        <v>60</v>
      </c>
      <c r="C52" s="42" t="s">
        <v>208</v>
      </c>
      <c r="D52" s="42" t="s">
        <v>61</v>
      </c>
      <c r="E52" s="335" t="s">
        <v>214</v>
      </c>
      <c r="F52" s="336"/>
      <c r="G52" s="337"/>
      <c r="H52" s="335" t="s">
        <v>213</v>
      </c>
      <c r="I52" s="336"/>
      <c r="J52" s="337"/>
    </row>
    <row r="53" spans="1:11" ht="15" customHeight="1">
      <c r="A53" s="318" t="s">
        <v>104</v>
      </c>
      <c r="B53" s="321" t="s">
        <v>105</v>
      </c>
      <c r="C53" s="340" t="s">
        <v>106</v>
      </c>
      <c r="D53" s="332" t="s">
        <v>61</v>
      </c>
      <c r="E53" s="297">
        <v>1</v>
      </c>
      <c r="F53" s="44" t="s">
        <v>63</v>
      </c>
      <c r="G53" s="68" t="s">
        <v>108</v>
      </c>
      <c r="H53" s="297">
        <v>1</v>
      </c>
      <c r="I53" s="44" t="s">
        <v>63</v>
      </c>
      <c r="J53" s="74" t="s">
        <v>108</v>
      </c>
      <c r="K53" s="54"/>
    </row>
    <row r="54" spans="1:11" ht="15" customHeight="1">
      <c r="A54" s="319"/>
      <c r="B54" s="322"/>
      <c r="C54" s="341"/>
      <c r="D54" s="333"/>
      <c r="E54" s="298"/>
      <c r="F54" s="44" t="s">
        <v>64</v>
      </c>
      <c r="G54" s="69" t="s">
        <v>216</v>
      </c>
      <c r="H54" s="298"/>
      <c r="I54" s="44" t="s">
        <v>64</v>
      </c>
      <c r="J54" s="75" t="s">
        <v>216</v>
      </c>
      <c r="K54" s="55"/>
    </row>
    <row r="55" spans="1:11" ht="15" customHeight="1">
      <c r="A55" s="319"/>
      <c r="B55" s="322"/>
      <c r="C55" s="341"/>
      <c r="D55" s="334" t="s">
        <v>107</v>
      </c>
      <c r="E55" s="298"/>
      <c r="F55" s="41" t="s">
        <v>210</v>
      </c>
      <c r="G55" s="69" t="s">
        <v>217</v>
      </c>
      <c r="H55" s="298"/>
      <c r="I55" s="41" t="s">
        <v>210</v>
      </c>
      <c r="J55" s="75" t="s">
        <v>217</v>
      </c>
      <c r="K55" s="55"/>
    </row>
    <row r="56" spans="1:11" ht="15" customHeight="1">
      <c r="A56" s="319"/>
      <c r="B56" s="322"/>
      <c r="C56" s="61" t="s">
        <v>222</v>
      </c>
      <c r="D56" s="334"/>
      <c r="E56" s="299"/>
      <c r="F56" s="41" t="s">
        <v>211</v>
      </c>
      <c r="G56" s="70">
        <v>620956778</v>
      </c>
      <c r="H56" s="299"/>
      <c r="I56" s="41" t="s">
        <v>211</v>
      </c>
      <c r="J56" s="76">
        <v>620956778</v>
      </c>
      <c r="K56" s="55"/>
    </row>
    <row r="57" spans="1:11" ht="15" customHeight="1">
      <c r="A57" s="319"/>
      <c r="B57" s="322"/>
      <c r="C57" s="61" t="s">
        <v>223</v>
      </c>
      <c r="D57" s="329" t="s">
        <v>62</v>
      </c>
      <c r="E57" s="300">
        <v>2</v>
      </c>
      <c r="F57" s="45" t="s">
        <v>63</v>
      </c>
      <c r="G57" s="65" t="s">
        <v>218</v>
      </c>
      <c r="H57" s="300">
        <v>2</v>
      </c>
      <c r="I57" s="45" t="s">
        <v>63</v>
      </c>
      <c r="J57" s="65" t="s">
        <v>218</v>
      </c>
      <c r="K57" s="55"/>
    </row>
    <row r="58" spans="1:11" ht="15" customHeight="1">
      <c r="A58" s="319"/>
      <c r="B58" s="322"/>
      <c r="C58" s="61" t="s">
        <v>224</v>
      </c>
      <c r="D58" s="329"/>
      <c r="E58" s="301"/>
      <c r="F58" s="45" t="s">
        <v>64</v>
      </c>
      <c r="G58" s="66" t="s">
        <v>219</v>
      </c>
      <c r="H58" s="301"/>
      <c r="I58" s="45" t="s">
        <v>64</v>
      </c>
      <c r="J58" s="66" t="s">
        <v>219</v>
      </c>
      <c r="K58" s="55"/>
    </row>
    <row r="59" spans="1:11" ht="15" customHeight="1">
      <c r="A59" s="319"/>
      <c r="B59" s="322"/>
      <c r="C59" s="58">
        <v>549830616</v>
      </c>
      <c r="D59" s="330" t="s">
        <v>234</v>
      </c>
      <c r="E59" s="301"/>
      <c r="F59" s="46" t="s">
        <v>210</v>
      </c>
      <c r="G59" s="66" t="s">
        <v>220</v>
      </c>
      <c r="H59" s="301"/>
      <c r="I59" s="46" t="s">
        <v>210</v>
      </c>
      <c r="J59" s="66" t="s">
        <v>220</v>
      </c>
      <c r="K59" s="55"/>
    </row>
    <row r="60" spans="1:11" ht="15" customHeight="1">
      <c r="A60" s="320"/>
      <c r="B60" s="323"/>
      <c r="C60" s="49" t="s">
        <v>262</v>
      </c>
      <c r="D60" s="331"/>
      <c r="E60" s="302"/>
      <c r="F60" s="46" t="s">
        <v>211</v>
      </c>
      <c r="G60" s="67">
        <v>626685747</v>
      </c>
      <c r="H60" s="302"/>
      <c r="I60" s="46" t="s">
        <v>211</v>
      </c>
      <c r="J60" s="67">
        <v>626685747</v>
      </c>
      <c r="K60" s="55"/>
    </row>
    <row r="61" spans="1:11" ht="15" customHeight="1">
      <c r="A61" s="303" t="s">
        <v>109</v>
      </c>
      <c r="B61" s="306" t="s">
        <v>110</v>
      </c>
      <c r="C61" s="338" t="s">
        <v>111</v>
      </c>
      <c r="D61" s="326" t="s">
        <v>61</v>
      </c>
      <c r="E61" s="309">
        <v>1</v>
      </c>
      <c r="F61" s="47" t="s">
        <v>63</v>
      </c>
      <c r="G61" s="71" t="s">
        <v>114</v>
      </c>
      <c r="H61" s="309">
        <v>1</v>
      </c>
      <c r="I61" s="47" t="s">
        <v>63</v>
      </c>
      <c r="J61" s="77" t="s">
        <v>569</v>
      </c>
      <c r="K61" s="54"/>
    </row>
    <row r="62" spans="1:11" ht="15" customHeight="1">
      <c r="A62" s="304"/>
      <c r="B62" s="307"/>
      <c r="C62" s="339"/>
      <c r="D62" s="327"/>
      <c r="E62" s="310"/>
      <c r="F62" s="47" t="s">
        <v>64</v>
      </c>
      <c r="G62" s="72" t="s">
        <v>115</v>
      </c>
      <c r="H62" s="310"/>
      <c r="I62" s="47" t="s">
        <v>64</v>
      </c>
      <c r="J62" s="78" t="s">
        <v>570</v>
      </c>
      <c r="K62" s="55"/>
    </row>
    <row r="63" spans="1:11" ht="15" customHeight="1">
      <c r="A63" s="304"/>
      <c r="B63" s="307"/>
      <c r="C63" s="339"/>
      <c r="D63" s="328" t="s">
        <v>112</v>
      </c>
      <c r="E63" s="310"/>
      <c r="F63" s="48" t="s">
        <v>210</v>
      </c>
      <c r="G63" s="72" t="s">
        <v>551</v>
      </c>
      <c r="H63" s="310"/>
      <c r="I63" s="48" t="s">
        <v>210</v>
      </c>
      <c r="J63" s="78" t="s">
        <v>571</v>
      </c>
      <c r="K63" s="55"/>
    </row>
    <row r="64" spans="1:11" ht="15" customHeight="1">
      <c r="A64" s="304"/>
      <c r="B64" s="307"/>
      <c r="C64" s="59" t="s">
        <v>558</v>
      </c>
      <c r="D64" s="328"/>
      <c r="E64" s="311"/>
      <c r="F64" s="48" t="s">
        <v>211</v>
      </c>
      <c r="G64" s="73" t="s">
        <v>446</v>
      </c>
      <c r="H64" s="311"/>
      <c r="I64" s="48" t="s">
        <v>211</v>
      </c>
      <c r="J64" s="79" t="s">
        <v>572</v>
      </c>
      <c r="K64" s="55"/>
    </row>
    <row r="65" spans="1:11" ht="15" customHeight="1">
      <c r="A65" s="304"/>
      <c r="B65" s="307"/>
      <c r="C65" s="59" t="s">
        <v>223</v>
      </c>
      <c r="D65" s="329" t="s">
        <v>62</v>
      </c>
      <c r="E65" s="300">
        <v>2</v>
      </c>
      <c r="F65" s="45" t="s">
        <v>63</v>
      </c>
      <c r="G65" s="62" t="s">
        <v>116</v>
      </c>
      <c r="H65" s="300">
        <v>2</v>
      </c>
      <c r="I65" s="45" t="s">
        <v>63</v>
      </c>
      <c r="J65" s="65" t="s">
        <v>573</v>
      </c>
      <c r="K65" s="55"/>
    </row>
    <row r="66" spans="1:11" ht="15" customHeight="1">
      <c r="A66" s="304"/>
      <c r="B66" s="307"/>
      <c r="C66" s="59" t="s">
        <v>560</v>
      </c>
      <c r="D66" s="329"/>
      <c r="E66" s="301"/>
      <c r="F66" s="45" t="s">
        <v>64</v>
      </c>
      <c r="G66" s="63" t="s">
        <v>117</v>
      </c>
      <c r="H66" s="301"/>
      <c r="I66" s="45" t="s">
        <v>64</v>
      </c>
      <c r="J66" s="65" t="s">
        <v>574</v>
      </c>
      <c r="K66" s="55"/>
    </row>
    <row r="67" spans="1:11" ht="15" customHeight="1">
      <c r="A67" s="304"/>
      <c r="B67" s="307"/>
      <c r="C67" s="60" t="s">
        <v>559</v>
      </c>
      <c r="D67" s="330" t="s">
        <v>113</v>
      </c>
      <c r="E67" s="301"/>
      <c r="F67" s="46" t="s">
        <v>210</v>
      </c>
      <c r="G67" s="63" t="s">
        <v>552</v>
      </c>
      <c r="H67" s="301"/>
      <c r="I67" s="46" t="s">
        <v>210</v>
      </c>
      <c r="J67" s="66" t="s">
        <v>575</v>
      </c>
      <c r="K67" s="55"/>
    </row>
    <row r="68" spans="1:11" ht="15" customHeight="1">
      <c r="A68" s="305"/>
      <c r="B68" s="308"/>
      <c r="C68" s="50" t="s">
        <v>263</v>
      </c>
      <c r="D68" s="331"/>
      <c r="E68" s="302"/>
      <c r="F68" s="46" t="s">
        <v>211</v>
      </c>
      <c r="G68" s="64" t="s">
        <v>447</v>
      </c>
      <c r="H68" s="302"/>
      <c r="I68" s="46" t="s">
        <v>211</v>
      </c>
      <c r="J68" s="67" t="s">
        <v>576</v>
      </c>
      <c r="K68" s="55"/>
    </row>
    <row r="69" spans="1:11" ht="15" customHeight="1">
      <c r="A69" s="318" t="s">
        <v>118</v>
      </c>
      <c r="B69" s="321" t="s">
        <v>119</v>
      </c>
      <c r="C69" s="340" t="s">
        <v>120</v>
      </c>
      <c r="D69" s="332" t="s">
        <v>61</v>
      </c>
      <c r="E69" s="297">
        <v>1</v>
      </c>
      <c r="F69" s="44" t="s">
        <v>63</v>
      </c>
      <c r="G69" s="68" t="s">
        <v>302</v>
      </c>
      <c r="H69" s="297">
        <v>1</v>
      </c>
      <c r="I69" s="44" t="s">
        <v>63</v>
      </c>
      <c r="J69" s="74" t="s">
        <v>304</v>
      </c>
      <c r="K69" s="54"/>
    </row>
    <row r="70" spans="1:11" ht="15" customHeight="1">
      <c r="A70" s="319"/>
      <c r="B70" s="322"/>
      <c r="C70" s="341"/>
      <c r="D70" s="333"/>
      <c r="E70" s="298"/>
      <c r="F70" s="44" t="s">
        <v>64</v>
      </c>
      <c r="G70" s="69" t="s">
        <v>123</v>
      </c>
      <c r="H70" s="298"/>
      <c r="I70" s="44" t="s">
        <v>64</v>
      </c>
      <c r="J70" s="75" t="s">
        <v>305</v>
      </c>
      <c r="K70" s="55"/>
    </row>
    <row r="71" spans="1:11" ht="15" customHeight="1">
      <c r="A71" s="319"/>
      <c r="B71" s="322"/>
      <c r="C71" s="341"/>
      <c r="D71" s="334" t="s">
        <v>121</v>
      </c>
      <c r="E71" s="298"/>
      <c r="F71" s="41" t="s">
        <v>210</v>
      </c>
      <c r="G71" s="69" t="s">
        <v>303</v>
      </c>
      <c r="H71" s="298"/>
      <c r="I71" s="41" t="s">
        <v>210</v>
      </c>
      <c r="J71" s="75" t="s">
        <v>306</v>
      </c>
      <c r="K71" s="55"/>
    </row>
    <row r="72" spans="1:11" ht="15" customHeight="1">
      <c r="A72" s="319"/>
      <c r="B72" s="322"/>
      <c r="C72" s="61" t="s">
        <v>299</v>
      </c>
      <c r="D72" s="334"/>
      <c r="E72" s="299"/>
      <c r="F72" s="41" t="s">
        <v>211</v>
      </c>
      <c r="G72" s="70"/>
      <c r="H72" s="299"/>
      <c r="I72" s="41" t="s">
        <v>211</v>
      </c>
      <c r="J72" s="76"/>
      <c r="K72" s="55"/>
    </row>
    <row r="73" spans="1:11" ht="15" customHeight="1">
      <c r="A73" s="319"/>
      <c r="B73" s="322"/>
      <c r="C73" s="61" t="s">
        <v>300</v>
      </c>
      <c r="D73" s="329" t="s">
        <v>62</v>
      </c>
      <c r="E73" s="300">
        <v>2</v>
      </c>
      <c r="F73" s="45" t="s">
        <v>63</v>
      </c>
      <c r="G73" s="62" t="s">
        <v>236</v>
      </c>
      <c r="H73" s="300">
        <v>2</v>
      </c>
      <c r="I73" s="45" t="s">
        <v>63</v>
      </c>
      <c r="J73" s="65" t="s">
        <v>308</v>
      </c>
      <c r="K73" s="55"/>
    </row>
    <row r="74" spans="1:11" ht="15" customHeight="1">
      <c r="A74" s="319"/>
      <c r="B74" s="322"/>
      <c r="C74" s="61" t="s">
        <v>301</v>
      </c>
      <c r="D74" s="329"/>
      <c r="E74" s="301"/>
      <c r="F74" s="45" t="s">
        <v>64</v>
      </c>
      <c r="G74" s="63" t="s">
        <v>124</v>
      </c>
      <c r="H74" s="301"/>
      <c r="I74" s="45" t="s">
        <v>64</v>
      </c>
      <c r="J74" s="66" t="s">
        <v>309</v>
      </c>
      <c r="K74" s="55"/>
    </row>
    <row r="75" spans="1:11" ht="15" customHeight="1">
      <c r="A75" s="319"/>
      <c r="B75" s="322"/>
      <c r="C75" s="58">
        <v>296668721</v>
      </c>
      <c r="D75" s="330" t="s">
        <v>122</v>
      </c>
      <c r="E75" s="301"/>
      <c r="F75" s="46" t="s">
        <v>210</v>
      </c>
      <c r="G75" s="63" t="s">
        <v>307</v>
      </c>
      <c r="H75" s="301"/>
      <c r="I75" s="46" t="s">
        <v>210</v>
      </c>
      <c r="J75" s="66" t="s">
        <v>310</v>
      </c>
      <c r="K75" s="55"/>
    </row>
    <row r="76" spans="1:11" ht="15" customHeight="1">
      <c r="A76" s="320"/>
      <c r="B76" s="323"/>
      <c r="C76" s="49" t="s">
        <v>264</v>
      </c>
      <c r="D76" s="331"/>
      <c r="E76" s="302"/>
      <c r="F76" s="46" t="s">
        <v>211</v>
      </c>
      <c r="G76" s="64"/>
      <c r="H76" s="302"/>
      <c r="I76" s="46" t="s">
        <v>211</v>
      </c>
      <c r="J76" s="67"/>
      <c r="K76" s="55"/>
    </row>
    <row r="77" spans="1:11" ht="15" customHeight="1">
      <c r="A77" s="303" t="s">
        <v>125</v>
      </c>
      <c r="B77" s="306" t="s">
        <v>126</v>
      </c>
      <c r="C77" s="338" t="s">
        <v>127</v>
      </c>
      <c r="D77" s="326" t="s">
        <v>61</v>
      </c>
      <c r="E77" s="309">
        <v>1</v>
      </c>
      <c r="F77" s="47" t="s">
        <v>63</v>
      </c>
      <c r="G77" s="71" t="s">
        <v>129</v>
      </c>
      <c r="H77" s="309">
        <v>1</v>
      </c>
      <c r="I77" s="47" t="s">
        <v>63</v>
      </c>
      <c r="J77" s="77" t="s">
        <v>563</v>
      </c>
      <c r="K77" s="54"/>
    </row>
    <row r="78" spans="1:11" ht="15" customHeight="1">
      <c r="A78" s="304"/>
      <c r="B78" s="307"/>
      <c r="C78" s="339"/>
      <c r="D78" s="327"/>
      <c r="E78" s="310"/>
      <c r="F78" s="47" t="s">
        <v>64</v>
      </c>
      <c r="G78" s="72" t="s">
        <v>130</v>
      </c>
      <c r="H78" s="310"/>
      <c r="I78" s="47" t="s">
        <v>64</v>
      </c>
      <c r="J78" s="78" t="s">
        <v>96</v>
      </c>
      <c r="K78" s="55"/>
    </row>
    <row r="79" spans="1:11" ht="15" customHeight="1">
      <c r="A79" s="304"/>
      <c r="B79" s="307"/>
      <c r="C79" s="339"/>
      <c r="D79" s="328" t="s">
        <v>235</v>
      </c>
      <c r="E79" s="310"/>
      <c r="F79" s="48" t="s">
        <v>210</v>
      </c>
      <c r="G79" s="72" t="s">
        <v>553</v>
      </c>
      <c r="H79" s="310"/>
      <c r="I79" s="48" t="s">
        <v>210</v>
      </c>
      <c r="J79" s="78" t="s">
        <v>564</v>
      </c>
      <c r="K79" s="55"/>
    </row>
    <row r="80" spans="1:11" ht="15" customHeight="1">
      <c r="A80" s="304"/>
      <c r="B80" s="307"/>
      <c r="C80" s="59" t="s">
        <v>555</v>
      </c>
      <c r="D80" s="328"/>
      <c r="E80" s="311"/>
      <c r="F80" s="48" t="s">
        <v>211</v>
      </c>
      <c r="G80" s="73" t="s">
        <v>561</v>
      </c>
      <c r="H80" s="311"/>
      <c r="I80" s="48" t="s">
        <v>211</v>
      </c>
      <c r="J80" s="79">
        <v>627413831</v>
      </c>
      <c r="K80" s="55"/>
    </row>
    <row r="81" spans="1:11" ht="15" customHeight="1">
      <c r="A81" s="304"/>
      <c r="B81" s="307"/>
      <c r="C81" s="59" t="s">
        <v>223</v>
      </c>
      <c r="D81" s="329" t="s">
        <v>62</v>
      </c>
      <c r="E81" s="300">
        <v>2</v>
      </c>
      <c r="F81" s="45" t="s">
        <v>63</v>
      </c>
      <c r="G81" s="62" t="s">
        <v>131</v>
      </c>
      <c r="H81" s="300">
        <v>2</v>
      </c>
      <c r="I81" s="45" t="s">
        <v>63</v>
      </c>
      <c r="J81" s="65" t="s">
        <v>565</v>
      </c>
      <c r="K81" s="55"/>
    </row>
    <row r="82" spans="1:11" ht="15" customHeight="1">
      <c r="A82" s="304"/>
      <c r="B82" s="307"/>
      <c r="C82" s="59" t="s">
        <v>556</v>
      </c>
      <c r="D82" s="329"/>
      <c r="E82" s="301"/>
      <c r="F82" s="45" t="s">
        <v>64</v>
      </c>
      <c r="G82" s="63" t="s">
        <v>132</v>
      </c>
      <c r="H82" s="301"/>
      <c r="I82" s="45" t="s">
        <v>64</v>
      </c>
      <c r="J82" s="66" t="s">
        <v>566</v>
      </c>
      <c r="K82" s="55"/>
    </row>
    <row r="83" spans="1:11" ht="15" customHeight="1">
      <c r="A83" s="304"/>
      <c r="B83" s="307"/>
      <c r="C83" s="60" t="s">
        <v>557</v>
      </c>
      <c r="D83" s="330" t="s">
        <v>128</v>
      </c>
      <c r="E83" s="301"/>
      <c r="F83" s="46" t="s">
        <v>210</v>
      </c>
      <c r="G83" s="63" t="s">
        <v>554</v>
      </c>
      <c r="H83" s="301"/>
      <c r="I83" s="46" t="s">
        <v>210</v>
      </c>
      <c r="J83" s="66" t="s">
        <v>567</v>
      </c>
      <c r="K83" s="55"/>
    </row>
    <row r="84" spans="1:11" ht="15" customHeight="1">
      <c r="A84" s="305"/>
      <c r="B84" s="308"/>
      <c r="C84" s="50" t="s">
        <v>265</v>
      </c>
      <c r="D84" s="331"/>
      <c r="E84" s="302"/>
      <c r="F84" s="46" t="s">
        <v>211</v>
      </c>
      <c r="G84" s="64" t="s">
        <v>562</v>
      </c>
      <c r="H84" s="302"/>
      <c r="I84" s="46" t="s">
        <v>211</v>
      </c>
      <c r="J84" s="67" t="s">
        <v>568</v>
      </c>
      <c r="K84" s="55"/>
    </row>
    <row r="86" spans="1:11" ht="15">
      <c r="D86" s="40"/>
    </row>
  </sheetData>
  <mergeCells count="117">
    <mergeCell ref="D11:D12"/>
    <mergeCell ref="D13:D14"/>
    <mergeCell ref="D15:D16"/>
    <mergeCell ref="D17:D18"/>
    <mergeCell ref="D73:D74"/>
    <mergeCell ref="D75:D76"/>
    <mergeCell ref="D77:D78"/>
    <mergeCell ref="D79:D80"/>
    <mergeCell ref="D81:D82"/>
    <mergeCell ref="D57:D58"/>
    <mergeCell ref="D59:D60"/>
    <mergeCell ref="D61:D62"/>
    <mergeCell ref="D63:D64"/>
    <mergeCell ref="D65:D66"/>
    <mergeCell ref="D3:D4"/>
    <mergeCell ref="D7:D8"/>
    <mergeCell ref="D9:D10"/>
    <mergeCell ref="D5:D6"/>
    <mergeCell ref="C2:D2"/>
    <mergeCell ref="E77:E80"/>
    <mergeCell ref="E81:E84"/>
    <mergeCell ref="H77:H80"/>
    <mergeCell ref="H81:H84"/>
    <mergeCell ref="C53:C55"/>
    <mergeCell ref="C3:C5"/>
    <mergeCell ref="C19:C21"/>
    <mergeCell ref="C35:C37"/>
    <mergeCell ref="C69:C71"/>
    <mergeCell ref="C11:C13"/>
    <mergeCell ref="C27:C29"/>
    <mergeCell ref="C43:C45"/>
    <mergeCell ref="C61:C63"/>
    <mergeCell ref="E43:E46"/>
    <mergeCell ref="E47:E50"/>
    <mergeCell ref="H43:H46"/>
    <mergeCell ref="H47:H50"/>
    <mergeCell ref="H27:H30"/>
    <mergeCell ref="H31:H34"/>
    <mergeCell ref="A77:A84"/>
    <mergeCell ref="B77:B84"/>
    <mergeCell ref="C77:C79"/>
    <mergeCell ref="D83:D84"/>
    <mergeCell ref="E61:E64"/>
    <mergeCell ref="E65:E68"/>
    <mergeCell ref="H61:H64"/>
    <mergeCell ref="H65:H68"/>
    <mergeCell ref="A69:A76"/>
    <mergeCell ref="B69:B76"/>
    <mergeCell ref="E69:E72"/>
    <mergeCell ref="E73:E76"/>
    <mergeCell ref="H69:H72"/>
    <mergeCell ref="H73:H76"/>
    <mergeCell ref="D67:D68"/>
    <mergeCell ref="D69:D70"/>
    <mergeCell ref="D71:D72"/>
    <mergeCell ref="A61:A68"/>
    <mergeCell ref="B61:B68"/>
    <mergeCell ref="A53:A60"/>
    <mergeCell ref="B53:B60"/>
    <mergeCell ref="E53:E56"/>
    <mergeCell ref="E57:E60"/>
    <mergeCell ref="H53:H56"/>
    <mergeCell ref="H57:H60"/>
    <mergeCell ref="D43:D44"/>
    <mergeCell ref="D45:D46"/>
    <mergeCell ref="A43:A50"/>
    <mergeCell ref="B43:B50"/>
    <mergeCell ref="D47:D48"/>
    <mergeCell ref="D49:D50"/>
    <mergeCell ref="E52:G52"/>
    <mergeCell ref="H52:J52"/>
    <mergeCell ref="D53:D54"/>
    <mergeCell ref="D55:D56"/>
    <mergeCell ref="A19:A26"/>
    <mergeCell ref="B19:B26"/>
    <mergeCell ref="K19:K26"/>
    <mergeCell ref="A35:A42"/>
    <mergeCell ref="B35:B42"/>
    <mergeCell ref="E35:E38"/>
    <mergeCell ref="E39:E42"/>
    <mergeCell ref="H35:H38"/>
    <mergeCell ref="H39:H42"/>
    <mergeCell ref="D27:D28"/>
    <mergeCell ref="D29:D30"/>
    <mergeCell ref="D31:D32"/>
    <mergeCell ref="D33:D34"/>
    <mergeCell ref="D35:D36"/>
    <mergeCell ref="D37:D38"/>
    <mergeCell ref="D39:D40"/>
    <mergeCell ref="D41:D42"/>
    <mergeCell ref="D19:D20"/>
    <mergeCell ref="D21:D22"/>
    <mergeCell ref="D23:D24"/>
    <mergeCell ref="E2:G2"/>
    <mergeCell ref="H2:J2"/>
    <mergeCell ref="A1:J1"/>
    <mergeCell ref="A51:J51"/>
    <mergeCell ref="E19:E22"/>
    <mergeCell ref="E23:E26"/>
    <mergeCell ref="H19:H22"/>
    <mergeCell ref="H23:H26"/>
    <mergeCell ref="A27:A34"/>
    <mergeCell ref="B27:B34"/>
    <mergeCell ref="E27:E30"/>
    <mergeCell ref="E31:E34"/>
    <mergeCell ref="E3:E6"/>
    <mergeCell ref="E7:E10"/>
    <mergeCell ref="A3:A10"/>
    <mergeCell ref="B3:B10"/>
    <mergeCell ref="H3:H6"/>
    <mergeCell ref="H7:H10"/>
    <mergeCell ref="A11:A18"/>
    <mergeCell ref="B11:B18"/>
    <mergeCell ref="E11:E14"/>
    <mergeCell ref="E15:E18"/>
    <mergeCell ref="H11:H14"/>
    <mergeCell ref="H15:H18"/>
  </mergeCells>
  <printOptions horizontalCentered="1" verticalCentered="1"/>
  <pageMargins left="0.39370078740157483" right="0.39370078740157483" top="0.39370078740157483" bottom="0.39370078740157483" header="0" footer="0"/>
  <pageSetup paperSize="8" pageOrder="overThenDown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:Q104"/>
  <sheetViews>
    <sheetView topLeftCell="A25" zoomScaleNormal="100" workbookViewId="0">
      <selection activeCell="D30" sqref="D30:G31"/>
    </sheetView>
  </sheetViews>
  <sheetFormatPr baseColWidth="10" defaultRowHeight="14.25"/>
  <cols>
    <col min="1" max="1" width="5.7109375" style="100" customWidth="1"/>
    <col min="2" max="2" width="30.7109375" style="100" customWidth="1"/>
    <col min="3" max="3" width="5.7109375" style="100" customWidth="1"/>
    <col min="4" max="4" width="30.7109375" style="100" customWidth="1"/>
    <col min="5" max="5" width="5.7109375" style="100" customWidth="1"/>
    <col min="6" max="6" width="8.7109375" style="100" customWidth="1"/>
    <col min="7" max="7" width="8.7109375" style="147" customWidth="1"/>
    <col min="8" max="8" width="6.7109375" style="100" customWidth="1"/>
    <col min="9" max="14" width="4.7109375" style="100" customWidth="1"/>
    <col min="15" max="15" width="6.7109375" style="100" customWidth="1"/>
    <col min="16" max="17" width="66.7109375" style="100" customWidth="1"/>
    <col min="18" max="16384" width="11.42578125" style="100"/>
  </cols>
  <sheetData>
    <row r="1" spans="1:17" ht="39.950000000000003" customHeight="1">
      <c r="A1" s="424" t="s">
        <v>27</v>
      </c>
      <c r="B1" s="424"/>
      <c r="C1" s="425" t="str">
        <f>'Liste Ets'!$C$18</f>
        <v>021 - Dijon</v>
      </c>
      <c r="D1" s="425"/>
      <c r="E1" s="425"/>
      <c r="F1" s="425"/>
      <c r="G1" s="425"/>
      <c r="H1" s="425"/>
      <c r="I1" s="425"/>
      <c r="J1" s="425"/>
      <c r="K1" s="425"/>
      <c r="L1" s="425"/>
      <c r="M1" s="425"/>
      <c r="N1" s="425"/>
      <c r="O1" s="425"/>
      <c r="P1" s="419" t="s">
        <v>279</v>
      </c>
      <c r="Q1" s="419"/>
    </row>
    <row r="2" spans="1:17" ht="20.100000000000001" customHeight="1">
      <c r="A2" s="426" t="s">
        <v>148</v>
      </c>
      <c r="B2" s="427" t="s">
        <v>159</v>
      </c>
      <c r="C2" s="427"/>
      <c r="D2" s="428" t="s">
        <v>2</v>
      </c>
      <c r="E2" s="428"/>
      <c r="F2" s="428"/>
      <c r="G2" s="428"/>
      <c r="H2" s="429" t="s">
        <v>23</v>
      </c>
      <c r="I2" s="429"/>
      <c r="J2" s="429"/>
      <c r="K2" s="429"/>
      <c r="L2" s="429"/>
      <c r="M2" s="429"/>
      <c r="N2" s="429"/>
      <c r="O2" s="429"/>
      <c r="P2" s="101" t="s">
        <v>280</v>
      </c>
      <c r="Q2" s="101" t="s">
        <v>281</v>
      </c>
    </row>
    <row r="3" spans="1:17" ht="15.95" customHeight="1">
      <c r="A3" s="426"/>
      <c r="B3" s="102" t="s">
        <v>0</v>
      </c>
      <c r="C3" s="103" t="s">
        <v>133</v>
      </c>
      <c r="D3" s="430" t="s">
        <v>28</v>
      </c>
      <c r="E3" s="430"/>
      <c r="F3" s="431"/>
      <c r="G3" s="431"/>
      <c r="H3" s="398" t="s">
        <v>53</v>
      </c>
      <c r="I3" s="398"/>
      <c r="J3" s="398"/>
      <c r="K3" s="398"/>
      <c r="L3" s="398"/>
      <c r="M3" s="398"/>
      <c r="N3" s="398"/>
      <c r="O3" s="398"/>
      <c r="P3" s="420"/>
      <c r="Q3" s="420"/>
    </row>
    <row r="4" spans="1:17" ht="15.95" customHeight="1">
      <c r="A4" s="426"/>
      <c r="B4" s="104" t="s">
        <v>162</v>
      </c>
      <c r="C4" s="120" t="s">
        <v>134</v>
      </c>
      <c r="D4" s="102" t="s">
        <v>149</v>
      </c>
      <c r="E4" s="106">
        <v>8</v>
      </c>
      <c r="F4" s="432"/>
      <c r="G4" s="107"/>
      <c r="H4" s="399" t="s">
        <v>24</v>
      </c>
      <c r="I4" s="410" t="s">
        <v>24</v>
      </c>
      <c r="J4" s="410"/>
      <c r="K4" s="410"/>
      <c r="L4" s="410"/>
      <c r="M4" s="410"/>
      <c r="N4" s="410"/>
      <c r="O4" s="108" t="s">
        <v>133</v>
      </c>
      <c r="P4" s="420"/>
      <c r="Q4" s="420"/>
    </row>
    <row r="5" spans="1:17" ht="15.95" customHeight="1">
      <c r="A5" s="426"/>
      <c r="B5" s="102" t="s">
        <v>163</v>
      </c>
      <c r="C5" s="103" t="s">
        <v>134</v>
      </c>
      <c r="D5" s="109" t="s">
        <v>150</v>
      </c>
      <c r="E5" s="110">
        <v>1</v>
      </c>
      <c r="F5" s="432"/>
      <c r="G5" s="107"/>
      <c r="H5" s="399"/>
      <c r="I5" s="391" t="s">
        <v>25</v>
      </c>
      <c r="J5" s="391"/>
      <c r="K5" s="391"/>
      <c r="L5" s="391"/>
      <c r="M5" s="391"/>
      <c r="N5" s="391"/>
      <c r="O5" s="111" t="s">
        <v>133</v>
      </c>
      <c r="P5" s="420"/>
      <c r="Q5" s="420"/>
    </row>
    <row r="6" spans="1:17" ht="15.95" customHeight="1">
      <c r="A6" s="426"/>
      <c r="B6" s="125" t="s">
        <v>443</v>
      </c>
      <c r="C6" s="120" t="s">
        <v>134</v>
      </c>
      <c r="D6" s="112" t="s">
        <v>151</v>
      </c>
      <c r="E6" s="106">
        <v>8</v>
      </c>
      <c r="F6" s="432"/>
      <c r="G6" s="107"/>
      <c r="H6" s="399"/>
      <c r="I6" s="393" t="s">
        <v>54</v>
      </c>
      <c r="J6" s="393"/>
      <c r="K6" s="393"/>
      <c r="L6" s="393"/>
      <c r="M6" s="393"/>
      <c r="N6" s="393"/>
      <c r="O6" s="108" t="s">
        <v>134</v>
      </c>
      <c r="P6" s="420"/>
      <c r="Q6" s="420"/>
    </row>
    <row r="7" spans="1:17" ht="15.95" customHeight="1">
      <c r="A7" s="426"/>
      <c r="B7" s="389" t="s">
        <v>160</v>
      </c>
      <c r="C7" s="389"/>
      <c r="D7" s="109" t="s">
        <v>152</v>
      </c>
      <c r="E7" s="110">
        <v>2</v>
      </c>
      <c r="F7" s="432"/>
      <c r="G7" s="107"/>
      <c r="H7" s="399"/>
      <c r="I7" s="391" t="s">
        <v>33</v>
      </c>
      <c r="J7" s="391"/>
      <c r="K7" s="391"/>
      <c r="L7" s="391"/>
      <c r="M7" s="391"/>
      <c r="N7" s="391"/>
      <c r="O7" s="111" t="s">
        <v>134</v>
      </c>
      <c r="P7" s="420"/>
      <c r="Q7" s="420"/>
    </row>
    <row r="8" spans="1:17" ht="15.95" customHeight="1">
      <c r="A8" s="426"/>
      <c r="B8" s="102" t="s">
        <v>3</v>
      </c>
      <c r="C8" s="103" t="s">
        <v>134</v>
      </c>
      <c r="D8" s="422" t="s">
        <v>135</v>
      </c>
      <c r="E8" s="422"/>
      <c r="F8" s="423">
        <f>E7/E6</f>
        <v>0.25</v>
      </c>
      <c r="G8" s="423"/>
      <c r="H8" s="399"/>
      <c r="I8" s="410" t="s">
        <v>492</v>
      </c>
      <c r="J8" s="410"/>
      <c r="K8" s="410"/>
      <c r="L8" s="410"/>
      <c r="M8" s="410"/>
      <c r="N8" s="410"/>
      <c r="O8" s="114">
        <v>9</v>
      </c>
      <c r="P8" s="420"/>
      <c r="Q8" s="420"/>
    </row>
    <row r="9" spans="1:17" ht="15.95" customHeight="1">
      <c r="A9" s="426"/>
      <c r="B9" s="104" t="s">
        <v>4</v>
      </c>
      <c r="C9" s="120" t="s">
        <v>134</v>
      </c>
      <c r="D9" s="430" t="s">
        <v>29</v>
      </c>
      <c r="E9" s="430"/>
      <c r="F9" s="115"/>
      <c r="G9" s="116"/>
      <c r="H9" s="398"/>
      <c r="I9" s="398"/>
      <c r="J9" s="398"/>
      <c r="K9" s="398"/>
      <c r="L9" s="398"/>
      <c r="M9" s="398"/>
      <c r="N9" s="398"/>
      <c r="O9" s="398"/>
      <c r="P9" s="420"/>
      <c r="Q9" s="420"/>
    </row>
    <row r="10" spans="1:17" ht="15.95" customHeight="1">
      <c r="A10" s="426"/>
      <c r="B10" s="102" t="s">
        <v>5</v>
      </c>
      <c r="C10" s="103" t="s">
        <v>133</v>
      </c>
      <c r="D10" s="102" t="s">
        <v>153</v>
      </c>
      <c r="E10" s="106">
        <v>1</v>
      </c>
      <c r="F10" s="433" t="s">
        <v>6</v>
      </c>
      <c r="G10" s="117">
        <v>0.16666666666666666</v>
      </c>
      <c r="H10" s="399" t="s">
        <v>32</v>
      </c>
      <c r="I10" s="393" t="s">
        <v>55</v>
      </c>
      <c r="J10" s="393"/>
      <c r="K10" s="393"/>
      <c r="L10" s="393"/>
      <c r="M10" s="393"/>
      <c r="N10" s="393"/>
      <c r="O10" s="108" t="s">
        <v>133</v>
      </c>
      <c r="P10" s="420"/>
      <c r="Q10" s="420"/>
    </row>
    <row r="11" spans="1:17" ht="15.95" customHeight="1">
      <c r="A11" s="426"/>
      <c r="B11" s="104" t="s">
        <v>52</v>
      </c>
      <c r="C11" s="120" t="s">
        <v>134</v>
      </c>
      <c r="D11" s="109" t="s">
        <v>154</v>
      </c>
      <c r="E11" s="110">
        <v>6</v>
      </c>
      <c r="F11" s="433"/>
      <c r="G11" s="118">
        <v>0.16666666666666666</v>
      </c>
      <c r="H11" s="399"/>
      <c r="I11" s="391" t="s">
        <v>56</v>
      </c>
      <c r="J11" s="391"/>
      <c r="K11" s="391"/>
      <c r="L11" s="391"/>
      <c r="M11" s="391"/>
      <c r="N11" s="391"/>
      <c r="O11" s="111" t="s">
        <v>133</v>
      </c>
      <c r="P11" s="420"/>
      <c r="Q11" s="420"/>
    </row>
    <row r="12" spans="1:17" ht="15.95" customHeight="1">
      <c r="A12" s="426"/>
      <c r="B12" s="389" t="s">
        <v>161</v>
      </c>
      <c r="C12" s="389"/>
      <c r="D12" s="102" t="s">
        <v>155</v>
      </c>
      <c r="E12" s="106">
        <v>1</v>
      </c>
      <c r="F12" s="433"/>
      <c r="G12" s="117">
        <v>0.16666666666666666</v>
      </c>
      <c r="H12" s="399"/>
      <c r="I12" s="415" t="s">
        <v>278</v>
      </c>
      <c r="J12" s="415"/>
      <c r="K12" s="416"/>
      <c r="L12" s="416"/>
      <c r="M12" s="416"/>
      <c r="N12" s="416"/>
      <c r="O12" s="108" t="s">
        <v>134</v>
      </c>
      <c r="P12" s="420"/>
      <c r="Q12" s="420"/>
    </row>
    <row r="13" spans="1:17" ht="15.95" customHeight="1">
      <c r="A13" s="426"/>
      <c r="B13" s="102" t="s">
        <v>36</v>
      </c>
      <c r="C13" s="103" t="s">
        <v>134</v>
      </c>
      <c r="D13" s="411" t="s">
        <v>48</v>
      </c>
      <c r="E13" s="411"/>
      <c r="F13" s="119"/>
      <c r="G13" s="119"/>
      <c r="H13" s="398" t="s">
        <v>46</v>
      </c>
      <c r="I13" s="398"/>
      <c r="J13" s="398"/>
      <c r="K13" s="398"/>
      <c r="L13" s="398"/>
      <c r="M13" s="398"/>
      <c r="N13" s="398"/>
      <c r="O13" s="398"/>
      <c r="P13" s="420"/>
      <c r="Q13" s="420"/>
    </row>
    <row r="14" spans="1:17" ht="15.95" customHeight="1">
      <c r="A14" s="426"/>
      <c r="B14" s="412" t="s">
        <v>156</v>
      </c>
      <c r="C14" s="413" t="s">
        <v>355</v>
      </c>
      <c r="D14" s="121" t="s">
        <v>164</v>
      </c>
      <c r="E14" s="103" t="s">
        <v>133</v>
      </c>
      <c r="F14" s="122"/>
      <c r="G14" s="107"/>
      <c r="H14" s="414" t="s">
        <v>44</v>
      </c>
      <c r="I14" s="393" t="s">
        <v>57</v>
      </c>
      <c r="J14" s="393"/>
      <c r="K14" s="393"/>
      <c r="L14" s="393"/>
      <c r="M14" s="393"/>
      <c r="N14" s="393"/>
      <c r="O14" s="108" t="s">
        <v>133</v>
      </c>
      <c r="P14" s="420"/>
      <c r="Q14" s="420"/>
    </row>
    <row r="15" spans="1:17" ht="15.95" customHeight="1">
      <c r="A15" s="426"/>
      <c r="B15" s="412"/>
      <c r="C15" s="413"/>
      <c r="D15" s="123" t="s">
        <v>49</v>
      </c>
      <c r="E15" s="103" t="s">
        <v>133</v>
      </c>
      <c r="F15" s="122"/>
      <c r="G15" s="107"/>
      <c r="H15" s="414"/>
      <c r="I15" s="391" t="s">
        <v>47</v>
      </c>
      <c r="J15" s="391"/>
      <c r="K15" s="391"/>
      <c r="L15" s="391"/>
      <c r="M15" s="391"/>
      <c r="N15" s="391"/>
      <c r="O15" s="111" t="s">
        <v>133</v>
      </c>
      <c r="P15" s="420"/>
      <c r="Q15" s="420"/>
    </row>
    <row r="16" spans="1:17" ht="15.95" customHeight="1">
      <c r="A16" s="426"/>
      <c r="B16" s="124" t="s">
        <v>37</v>
      </c>
      <c r="C16" s="103" t="s">
        <v>133</v>
      </c>
      <c r="D16" s="121" t="s">
        <v>50</v>
      </c>
      <c r="E16" s="103" t="s">
        <v>133</v>
      </c>
      <c r="F16" s="122"/>
      <c r="G16" s="107"/>
      <c r="H16" s="414"/>
      <c r="I16" s="393" t="s">
        <v>58</v>
      </c>
      <c r="J16" s="393"/>
      <c r="K16" s="393"/>
      <c r="L16" s="393"/>
      <c r="M16" s="393"/>
      <c r="N16" s="393"/>
      <c r="O16" s="108" t="s">
        <v>133</v>
      </c>
      <c r="P16" s="420"/>
      <c r="Q16" s="420"/>
    </row>
    <row r="17" spans="1:17" ht="15.95" customHeight="1">
      <c r="A17" s="426"/>
      <c r="B17" s="406" t="s">
        <v>136</v>
      </c>
      <c r="C17" s="407" t="s">
        <v>137</v>
      </c>
      <c r="D17" s="123" t="s">
        <v>157</v>
      </c>
      <c r="E17" s="103" t="s">
        <v>133</v>
      </c>
      <c r="F17" s="122"/>
      <c r="G17" s="107"/>
      <c r="H17" s="414"/>
      <c r="I17" s="417" t="s">
        <v>278</v>
      </c>
      <c r="J17" s="417"/>
      <c r="K17" s="418"/>
      <c r="L17" s="418"/>
      <c r="M17" s="418"/>
      <c r="N17" s="418"/>
      <c r="O17" s="111" t="s">
        <v>134</v>
      </c>
      <c r="P17" s="420"/>
      <c r="Q17" s="420"/>
    </row>
    <row r="18" spans="1:17" ht="15.95" customHeight="1">
      <c r="A18" s="426"/>
      <c r="B18" s="406"/>
      <c r="C18" s="407"/>
      <c r="D18" s="126" t="s">
        <v>51</v>
      </c>
      <c r="E18" s="103" t="s">
        <v>133</v>
      </c>
      <c r="F18" s="122"/>
      <c r="G18" s="107"/>
      <c r="H18" s="398" t="s">
        <v>158</v>
      </c>
      <c r="I18" s="398"/>
      <c r="J18" s="398"/>
      <c r="K18" s="398"/>
      <c r="L18" s="398"/>
      <c r="M18" s="398"/>
      <c r="N18" s="398"/>
      <c r="O18" s="398"/>
      <c r="P18" s="420"/>
      <c r="Q18" s="420"/>
    </row>
    <row r="19" spans="1:17" ht="15.95" customHeight="1">
      <c r="A19" s="426"/>
      <c r="B19" s="389" t="s">
        <v>138</v>
      </c>
      <c r="C19" s="389"/>
      <c r="D19" s="123" t="s">
        <v>52</v>
      </c>
      <c r="E19" s="103" t="s">
        <v>134</v>
      </c>
      <c r="F19" s="122"/>
      <c r="G19" s="107"/>
      <c r="H19" s="408" t="s">
        <v>35</v>
      </c>
      <c r="I19" s="393" t="s">
        <v>274</v>
      </c>
      <c r="J19" s="393"/>
      <c r="K19" s="393"/>
      <c r="L19" s="393"/>
      <c r="M19" s="393"/>
      <c r="N19" s="393"/>
      <c r="O19" s="108" t="s">
        <v>133</v>
      </c>
      <c r="P19" s="420"/>
      <c r="Q19" s="420"/>
    </row>
    <row r="20" spans="1:17" ht="15.95" customHeight="1">
      <c r="A20" s="426"/>
      <c r="B20" s="127" t="s">
        <v>3</v>
      </c>
      <c r="C20" s="103" t="s">
        <v>134</v>
      </c>
      <c r="D20" s="392" t="s">
        <v>252</v>
      </c>
      <c r="E20" s="392"/>
      <c r="F20" s="392"/>
      <c r="G20" s="392"/>
      <c r="H20" s="408"/>
      <c r="I20" s="391" t="s">
        <v>276</v>
      </c>
      <c r="J20" s="391"/>
      <c r="K20" s="391"/>
      <c r="L20" s="391"/>
      <c r="M20" s="391"/>
      <c r="N20" s="391"/>
      <c r="O20" s="111" t="s">
        <v>133</v>
      </c>
      <c r="P20" s="420"/>
      <c r="Q20" s="420"/>
    </row>
    <row r="21" spans="1:17" ht="15.95" customHeight="1">
      <c r="A21" s="426"/>
      <c r="B21" s="128" t="s">
        <v>4</v>
      </c>
      <c r="C21" s="120" t="s">
        <v>133</v>
      </c>
      <c r="D21" s="129" t="s">
        <v>256</v>
      </c>
      <c r="E21" s="409" t="s">
        <v>257</v>
      </c>
      <c r="F21" s="409"/>
      <c r="G21" s="409"/>
      <c r="H21" s="408"/>
      <c r="I21" s="393" t="s">
        <v>275</v>
      </c>
      <c r="J21" s="393"/>
      <c r="K21" s="393"/>
      <c r="L21" s="393"/>
      <c r="M21" s="393"/>
      <c r="N21" s="393"/>
      <c r="O21" s="108" t="s">
        <v>133</v>
      </c>
      <c r="P21" s="420"/>
      <c r="Q21" s="420"/>
    </row>
    <row r="22" spans="1:17" ht="15.95" customHeight="1">
      <c r="A22" s="426"/>
      <c r="B22" s="127" t="s">
        <v>139</v>
      </c>
      <c r="C22" s="103" t="s">
        <v>134</v>
      </c>
      <c r="D22" s="130" t="s">
        <v>255</v>
      </c>
      <c r="E22" s="397" t="s">
        <v>356</v>
      </c>
      <c r="F22" s="397"/>
      <c r="G22" s="397"/>
      <c r="H22" s="408"/>
      <c r="I22" s="391" t="s">
        <v>277</v>
      </c>
      <c r="J22" s="391"/>
      <c r="K22" s="391"/>
      <c r="L22" s="391"/>
      <c r="M22" s="391"/>
      <c r="N22" s="391"/>
      <c r="O22" s="111" t="s">
        <v>133</v>
      </c>
      <c r="P22" s="420"/>
      <c r="Q22" s="420"/>
    </row>
    <row r="23" spans="1:17" ht="15.95" customHeight="1">
      <c r="A23" s="426"/>
      <c r="B23" s="389" t="s">
        <v>140</v>
      </c>
      <c r="C23" s="389"/>
      <c r="D23" s="131" t="s">
        <v>254</v>
      </c>
      <c r="E23" s="402" t="s">
        <v>356</v>
      </c>
      <c r="F23" s="402"/>
      <c r="G23" s="402"/>
      <c r="H23" s="408"/>
      <c r="I23" s="403" t="s">
        <v>278</v>
      </c>
      <c r="J23" s="404"/>
      <c r="K23" s="405"/>
      <c r="L23" s="405"/>
      <c r="M23" s="405"/>
      <c r="N23" s="405"/>
      <c r="O23" s="108"/>
      <c r="P23" s="420"/>
      <c r="Q23" s="420"/>
    </row>
    <row r="24" spans="1:17" ht="15.95" customHeight="1">
      <c r="A24" s="426"/>
      <c r="B24" s="127" t="s">
        <v>3</v>
      </c>
      <c r="C24" s="103" t="s">
        <v>134</v>
      </c>
      <c r="D24" s="133" t="s">
        <v>253</v>
      </c>
      <c r="E24" s="397" t="s">
        <v>356</v>
      </c>
      <c r="F24" s="397"/>
      <c r="G24" s="397"/>
      <c r="H24" s="398" t="s">
        <v>40</v>
      </c>
      <c r="I24" s="398"/>
      <c r="J24" s="398"/>
      <c r="K24" s="398"/>
      <c r="L24" s="398"/>
      <c r="M24" s="398"/>
      <c r="N24" s="398"/>
      <c r="O24" s="398"/>
      <c r="P24" s="420"/>
      <c r="Q24" s="420"/>
    </row>
    <row r="25" spans="1:17" ht="15.95" customHeight="1">
      <c r="A25" s="426"/>
      <c r="B25" s="134" t="s">
        <v>4</v>
      </c>
      <c r="C25" s="120" t="s">
        <v>133</v>
      </c>
      <c r="D25" s="392" t="s">
        <v>261</v>
      </c>
      <c r="E25" s="392"/>
      <c r="F25" s="392"/>
      <c r="G25" s="392"/>
      <c r="H25" s="399" t="s">
        <v>39</v>
      </c>
      <c r="I25" s="393" t="s">
        <v>8</v>
      </c>
      <c r="J25" s="393"/>
      <c r="K25" s="393"/>
      <c r="L25" s="393"/>
      <c r="M25" s="393"/>
      <c r="N25" s="393"/>
      <c r="O25" s="108" t="s">
        <v>133</v>
      </c>
      <c r="P25" s="420"/>
      <c r="Q25" s="420"/>
    </row>
    <row r="26" spans="1:17" ht="15.95" customHeight="1">
      <c r="A26" s="426"/>
      <c r="B26" s="127" t="s">
        <v>139</v>
      </c>
      <c r="C26" s="103" t="s">
        <v>134</v>
      </c>
      <c r="D26" s="400" t="s">
        <v>357</v>
      </c>
      <c r="E26" s="400"/>
      <c r="F26" s="400"/>
      <c r="G26" s="400"/>
      <c r="H26" s="399"/>
      <c r="I26" s="391" t="s">
        <v>9</v>
      </c>
      <c r="J26" s="391"/>
      <c r="K26" s="391"/>
      <c r="L26" s="391"/>
      <c r="M26" s="391"/>
      <c r="N26" s="391"/>
      <c r="O26" s="111" t="s">
        <v>133</v>
      </c>
      <c r="P26" s="420"/>
      <c r="Q26" s="420"/>
    </row>
    <row r="27" spans="1:17" ht="15.95" customHeight="1">
      <c r="A27" s="426"/>
      <c r="B27" s="134"/>
      <c r="C27" s="134"/>
      <c r="D27" s="401" t="s">
        <v>358</v>
      </c>
      <c r="E27" s="401"/>
      <c r="F27" s="401"/>
      <c r="G27" s="401"/>
      <c r="H27" s="399"/>
      <c r="I27" s="393" t="s">
        <v>11</v>
      </c>
      <c r="J27" s="393"/>
      <c r="K27" s="393"/>
      <c r="L27" s="393"/>
      <c r="M27" s="393"/>
      <c r="N27" s="393"/>
      <c r="O27" s="108" t="s">
        <v>133</v>
      </c>
      <c r="P27" s="420"/>
      <c r="Q27" s="420"/>
    </row>
    <row r="28" spans="1:17" ht="15.95" customHeight="1">
      <c r="A28" s="426"/>
      <c r="B28" s="389" t="s">
        <v>30</v>
      </c>
      <c r="C28" s="389"/>
      <c r="D28" s="390"/>
      <c r="E28" s="390"/>
      <c r="F28" s="390"/>
      <c r="G28" s="390"/>
      <c r="H28" s="399"/>
      <c r="I28" s="391" t="s">
        <v>10</v>
      </c>
      <c r="J28" s="391"/>
      <c r="K28" s="391"/>
      <c r="L28" s="391"/>
      <c r="M28" s="391"/>
      <c r="N28" s="391"/>
      <c r="O28" s="111" t="s">
        <v>133</v>
      </c>
      <c r="P28" s="420"/>
      <c r="Q28" s="420"/>
    </row>
    <row r="29" spans="1:17" ht="15.95" customHeight="1">
      <c r="A29" s="426"/>
      <c r="B29" s="102" t="s">
        <v>1</v>
      </c>
      <c r="C29" s="103" t="s">
        <v>134</v>
      </c>
      <c r="D29" s="392" t="s">
        <v>272</v>
      </c>
      <c r="E29" s="392"/>
      <c r="F29" s="392"/>
      <c r="G29" s="392"/>
      <c r="H29" s="399"/>
      <c r="I29" s="393" t="s">
        <v>41</v>
      </c>
      <c r="J29" s="393"/>
      <c r="K29" s="393"/>
      <c r="L29" s="393"/>
      <c r="M29" s="393"/>
      <c r="N29" s="393"/>
      <c r="O29" s="108" t="s">
        <v>133</v>
      </c>
      <c r="P29" s="420"/>
      <c r="Q29" s="420"/>
    </row>
    <row r="30" spans="1:17" ht="15.95" customHeight="1">
      <c r="A30" s="426"/>
      <c r="B30" s="104" t="s">
        <v>31</v>
      </c>
      <c r="C30" s="120" t="s">
        <v>134</v>
      </c>
      <c r="D30" s="394" t="s">
        <v>444</v>
      </c>
      <c r="E30" s="394"/>
      <c r="F30" s="394"/>
      <c r="G30" s="394"/>
      <c r="H30" s="399"/>
      <c r="I30" s="391" t="s">
        <v>42</v>
      </c>
      <c r="J30" s="391"/>
      <c r="K30" s="391"/>
      <c r="L30" s="391"/>
      <c r="M30" s="391"/>
      <c r="N30" s="391"/>
      <c r="O30" s="111" t="s">
        <v>133</v>
      </c>
      <c r="P30" s="420"/>
      <c r="Q30" s="420"/>
    </row>
    <row r="31" spans="1:17" ht="15.95" customHeight="1">
      <c r="A31" s="426"/>
      <c r="B31" s="102" t="s">
        <v>7</v>
      </c>
      <c r="C31" s="103" t="s">
        <v>133</v>
      </c>
      <c r="D31" s="394"/>
      <c r="E31" s="394"/>
      <c r="F31" s="394"/>
      <c r="G31" s="394"/>
      <c r="H31" s="399"/>
      <c r="I31" s="395" t="s">
        <v>278</v>
      </c>
      <c r="J31" s="395"/>
      <c r="K31" s="396" t="s">
        <v>43</v>
      </c>
      <c r="L31" s="396"/>
      <c r="M31" s="396"/>
      <c r="N31" s="396"/>
      <c r="O31" s="108"/>
      <c r="P31" s="420"/>
      <c r="Q31" s="420"/>
    </row>
    <row r="32" spans="1:17" ht="69.95" customHeight="1">
      <c r="A32" s="383" t="s">
        <v>38</v>
      </c>
      <c r="B32" s="383"/>
      <c r="C32" s="384" t="s">
        <v>26</v>
      </c>
      <c r="D32" s="384"/>
      <c r="E32" s="384"/>
      <c r="F32" s="384"/>
      <c r="G32" s="384"/>
      <c r="H32" s="384"/>
      <c r="I32" s="135" t="s">
        <v>142</v>
      </c>
      <c r="J32" s="136" t="s">
        <v>145</v>
      </c>
      <c r="K32" s="135" t="s">
        <v>149</v>
      </c>
      <c r="L32" s="136" t="s">
        <v>171</v>
      </c>
      <c r="M32" s="135" t="s">
        <v>6</v>
      </c>
      <c r="N32" s="136" t="s">
        <v>172</v>
      </c>
      <c r="O32" s="137" t="s">
        <v>22</v>
      </c>
      <c r="P32" s="420"/>
      <c r="Q32" s="420"/>
    </row>
    <row r="33" spans="1:17" ht="12" customHeight="1">
      <c r="A33" s="385" t="s">
        <v>12</v>
      </c>
      <c r="B33" s="138" t="s">
        <v>13</v>
      </c>
      <c r="C33" s="139" t="s">
        <v>141</v>
      </c>
      <c r="D33" s="374" t="s">
        <v>359</v>
      </c>
      <c r="E33" s="374"/>
      <c r="F33" s="374"/>
      <c r="G33" s="374"/>
      <c r="H33" s="374"/>
      <c r="I33" s="386" t="s">
        <v>143</v>
      </c>
      <c r="J33" s="387" t="s">
        <v>1</v>
      </c>
      <c r="K33" s="361">
        <v>8</v>
      </c>
      <c r="L33" s="361">
        <v>1</v>
      </c>
      <c r="M33" s="376">
        <v>0.16666666666666666</v>
      </c>
      <c r="N33" s="381">
        <f>L33/K33</f>
        <v>0.125</v>
      </c>
      <c r="O33" s="382">
        <f>PRODUCT(L33,M33)</f>
        <v>0.16666666666666666</v>
      </c>
      <c r="P33" s="420"/>
      <c r="Q33" s="420"/>
    </row>
    <row r="34" spans="1:17" ht="12" customHeight="1">
      <c r="A34" s="385"/>
      <c r="B34" s="373" t="s">
        <v>176</v>
      </c>
      <c r="C34" s="139" t="s">
        <v>141</v>
      </c>
      <c r="D34" s="374" t="s">
        <v>360</v>
      </c>
      <c r="E34" s="374"/>
      <c r="F34" s="374"/>
      <c r="G34" s="374"/>
      <c r="H34" s="374"/>
      <c r="I34" s="386"/>
      <c r="J34" s="387"/>
      <c r="K34" s="361"/>
      <c r="L34" s="361"/>
      <c r="M34" s="376"/>
      <c r="N34" s="381"/>
      <c r="O34" s="382"/>
      <c r="P34" s="420"/>
      <c r="Q34" s="420"/>
    </row>
    <row r="35" spans="1:17" ht="12" customHeight="1">
      <c r="A35" s="385"/>
      <c r="B35" s="373"/>
      <c r="C35" s="139" t="s">
        <v>141</v>
      </c>
      <c r="D35" s="374" t="s">
        <v>361</v>
      </c>
      <c r="E35" s="374"/>
      <c r="F35" s="374"/>
      <c r="G35" s="374"/>
      <c r="H35" s="374"/>
      <c r="I35" s="386"/>
      <c r="J35" s="387"/>
      <c r="K35" s="361"/>
      <c r="L35" s="361"/>
      <c r="M35" s="376"/>
      <c r="N35" s="381"/>
      <c r="O35" s="382"/>
      <c r="P35" s="420"/>
      <c r="Q35" s="420"/>
    </row>
    <row r="36" spans="1:17" ht="12" customHeight="1">
      <c r="A36" s="385"/>
      <c r="B36" s="373"/>
      <c r="C36" s="139" t="s">
        <v>141</v>
      </c>
      <c r="D36" s="374" t="s">
        <v>362</v>
      </c>
      <c r="E36" s="374"/>
      <c r="F36" s="374"/>
      <c r="G36" s="374"/>
      <c r="H36" s="374"/>
      <c r="I36" s="386"/>
      <c r="J36" s="387"/>
      <c r="K36" s="361"/>
      <c r="L36" s="361"/>
      <c r="M36" s="376"/>
      <c r="N36" s="381"/>
      <c r="O36" s="382"/>
      <c r="P36" s="420"/>
      <c r="Q36" s="420"/>
    </row>
    <row r="37" spans="1:17" ht="12" customHeight="1">
      <c r="A37" s="385"/>
      <c r="B37" s="373"/>
      <c r="C37" s="139" t="s">
        <v>141</v>
      </c>
      <c r="D37" s="374" t="s">
        <v>363</v>
      </c>
      <c r="E37" s="374"/>
      <c r="F37" s="374"/>
      <c r="G37" s="374"/>
      <c r="H37" s="374"/>
      <c r="I37" s="386"/>
      <c r="J37" s="387"/>
      <c r="K37" s="361"/>
      <c r="L37" s="361"/>
      <c r="M37" s="376"/>
      <c r="N37" s="381"/>
      <c r="O37" s="382"/>
      <c r="P37" s="420"/>
      <c r="Q37" s="420"/>
    </row>
    <row r="38" spans="1:17" ht="12" customHeight="1">
      <c r="A38" s="385"/>
      <c r="B38" s="140" t="s">
        <v>14</v>
      </c>
      <c r="C38" s="141" t="s">
        <v>141</v>
      </c>
      <c r="D38" s="380" t="s">
        <v>364</v>
      </c>
      <c r="E38" s="380"/>
      <c r="F38" s="380"/>
      <c r="G38" s="380"/>
      <c r="H38" s="380"/>
      <c r="I38" s="388" t="s">
        <v>144</v>
      </c>
      <c r="J38" s="367" t="s">
        <v>146</v>
      </c>
      <c r="K38" s="369">
        <v>8</v>
      </c>
      <c r="L38" s="369">
        <v>2</v>
      </c>
      <c r="M38" s="378">
        <v>0.16666666666666666</v>
      </c>
      <c r="N38" s="353">
        <f>L38/K38</f>
        <v>0.25</v>
      </c>
      <c r="O38" s="363">
        <f>PRODUCT(L38,M38)</f>
        <v>0.33333333333333331</v>
      </c>
      <c r="P38" s="420"/>
      <c r="Q38" s="420"/>
    </row>
    <row r="39" spans="1:17" ht="12" customHeight="1">
      <c r="A39" s="385"/>
      <c r="B39" s="379" t="s">
        <v>365</v>
      </c>
      <c r="C39" s="141" t="s">
        <v>141</v>
      </c>
      <c r="D39" s="380" t="s">
        <v>366</v>
      </c>
      <c r="E39" s="380"/>
      <c r="F39" s="380"/>
      <c r="G39" s="380"/>
      <c r="H39" s="380"/>
      <c r="I39" s="388"/>
      <c r="J39" s="367"/>
      <c r="K39" s="369"/>
      <c r="L39" s="369"/>
      <c r="M39" s="378"/>
      <c r="N39" s="353"/>
      <c r="O39" s="363"/>
      <c r="P39" s="420"/>
      <c r="Q39" s="420"/>
    </row>
    <row r="40" spans="1:17" ht="12" customHeight="1">
      <c r="A40" s="385"/>
      <c r="B40" s="379"/>
      <c r="C40" s="141" t="s">
        <v>141</v>
      </c>
      <c r="D40" s="380" t="s">
        <v>367</v>
      </c>
      <c r="E40" s="380"/>
      <c r="F40" s="380"/>
      <c r="G40" s="380"/>
      <c r="H40" s="380"/>
      <c r="I40" s="388"/>
      <c r="J40" s="367"/>
      <c r="K40" s="369"/>
      <c r="L40" s="369"/>
      <c r="M40" s="378"/>
      <c r="N40" s="353"/>
      <c r="O40" s="363"/>
      <c r="P40" s="420"/>
      <c r="Q40" s="420"/>
    </row>
    <row r="41" spans="1:17" ht="12" customHeight="1">
      <c r="A41" s="385"/>
      <c r="B41" s="379"/>
      <c r="C41" s="141" t="s">
        <v>141</v>
      </c>
      <c r="D41" s="380" t="s">
        <v>368</v>
      </c>
      <c r="E41" s="380"/>
      <c r="F41" s="380"/>
      <c r="G41" s="380"/>
      <c r="H41" s="380"/>
      <c r="I41" s="388"/>
      <c r="J41" s="367"/>
      <c r="K41" s="369"/>
      <c r="L41" s="369"/>
      <c r="M41" s="378"/>
      <c r="N41" s="353"/>
      <c r="O41" s="363"/>
      <c r="P41" s="420"/>
      <c r="Q41" s="420"/>
    </row>
    <row r="42" spans="1:17" ht="12" customHeight="1">
      <c r="A42" s="385"/>
      <c r="B42" s="138" t="s">
        <v>15</v>
      </c>
      <c r="C42" s="139" t="s">
        <v>141</v>
      </c>
      <c r="D42" s="357" t="s">
        <v>369</v>
      </c>
      <c r="E42" s="357"/>
      <c r="F42" s="357"/>
      <c r="G42" s="357"/>
      <c r="H42" s="357"/>
      <c r="I42" s="358" t="s">
        <v>144</v>
      </c>
      <c r="J42" s="359" t="s">
        <v>146</v>
      </c>
      <c r="K42" s="360">
        <v>8</v>
      </c>
      <c r="L42" s="361">
        <v>2</v>
      </c>
      <c r="M42" s="362">
        <v>0.16666666666666666</v>
      </c>
      <c r="N42" s="353">
        <f>L42/K42</f>
        <v>0.25</v>
      </c>
      <c r="O42" s="354">
        <f>PRODUCT(L42,M42)</f>
        <v>0.33333333333333331</v>
      </c>
      <c r="P42" s="420"/>
      <c r="Q42" s="420"/>
    </row>
    <row r="43" spans="1:17" ht="12" customHeight="1">
      <c r="A43" s="385"/>
      <c r="B43" s="355" t="s">
        <v>370</v>
      </c>
      <c r="C43" s="139" t="s">
        <v>141</v>
      </c>
      <c r="D43" s="357" t="s">
        <v>371</v>
      </c>
      <c r="E43" s="357"/>
      <c r="F43" s="357"/>
      <c r="G43" s="357"/>
      <c r="H43" s="357"/>
      <c r="I43" s="358"/>
      <c r="J43" s="359"/>
      <c r="K43" s="360"/>
      <c r="L43" s="361"/>
      <c r="M43" s="362"/>
      <c r="N43" s="353"/>
      <c r="O43" s="354"/>
      <c r="P43" s="420"/>
      <c r="Q43" s="420"/>
    </row>
    <row r="44" spans="1:17" ht="12" customHeight="1">
      <c r="A44" s="385"/>
      <c r="B44" s="355"/>
      <c r="C44" s="139" t="s">
        <v>141</v>
      </c>
      <c r="D44" s="357" t="s">
        <v>372</v>
      </c>
      <c r="E44" s="357"/>
      <c r="F44" s="357"/>
      <c r="G44" s="357"/>
      <c r="H44" s="357"/>
      <c r="I44" s="358"/>
      <c r="J44" s="359"/>
      <c r="K44" s="360"/>
      <c r="L44" s="361"/>
      <c r="M44" s="362"/>
      <c r="N44" s="353"/>
      <c r="O44" s="354"/>
      <c r="P44" s="420"/>
      <c r="Q44" s="420"/>
    </row>
    <row r="45" spans="1:17" ht="12" customHeight="1">
      <c r="A45" s="385"/>
      <c r="B45" s="355"/>
      <c r="C45" s="139" t="s">
        <v>141</v>
      </c>
      <c r="D45" s="357" t="s">
        <v>373</v>
      </c>
      <c r="E45" s="357"/>
      <c r="F45" s="357"/>
      <c r="G45" s="357"/>
      <c r="H45" s="357"/>
      <c r="I45" s="358"/>
      <c r="J45" s="359"/>
      <c r="K45" s="360"/>
      <c r="L45" s="361"/>
      <c r="M45" s="362"/>
      <c r="N45" s="353"/>
      <c r="O45" s="354"/>
      <c r="P45" s="420"/>
      <c r="Q45" s="420"/>
    </row>
    <row r="46" spans="1:17" ht="12" customHeight="1">
      <c r="A46" s="385"/>
      <c r="B46" s="140" t="s">
        <v>16</v>
      </c>
      <c r="C46" s="141" t="s">
        <v>141</v>
      </c>
      <c r="D46" s="365" t="s">
        <v>374</v>
      </c>
      <c r="E46" s="365"/>
      <c r="F46" s="365"/>
      <c r="G46" s="365"/>
      <c r="H46" s="365"/>
      <c r="I46" s="366" t="s">
        <v>144</v>
      </c>
      <c r="J46" s="367" t="s">
        <v>146</v>
      </c>
      <c r="K46" s="368">
        <v>8</v>
      </c>
      <c r="L46" s="369">
        <v>2</v>
      </c>
      <c r="M46" s="370">
        <v>0.16666666666666666</v>
      </c>
      <c r="N46" s="353">
        <f>L46/K46</f>
        <v>0.25</v>
      </c>
      <c r="O46" s="363">
        <f>PRODUCT(L46,M46)</f>
        <v>0.33333333333333331</v>
      </c>
      <c r="P46" s="420"/>
      <c r="Q46" s="420"/>
    </row>
    <row r="47" spans="1:17" ht="12" customHeight="1">
      <c r="A47" s="385"/>
      <c r="B47" s="364" t="s">
        <v>375</v>
      </c>
      <c r="C47" s="141" t="s">
        <v>141</v>
      </c>
      <c r="D47" s="377"/>
      <c r="E47" s="377"/>
      <c r="F47" s="377"/>
      <c r="G47" s="377"/>
      <c r="H47" s="377"/>
      <c r="I47" s="366"/>
      <c r="J47" s="367"/>
      <c r="K47" s="368"/>
      <c r="L47" s="369"/>
      <c r="M47" s="370"/>
      <c r="N47" s="353"/>
      <c r="O47" s="363"/>
      <c r="P47" s="420"/>
      <c r="Q47" s="420"/>
    </row>
    <row r="48" spans="1:17" ht="12" customHeight="1">
      <c r="A48" s="385"/>
      <c r="B48" s="372"/>
      <c r="C48" s="141" t="s">
        <v>141</v>
      </c>
      <c r="D48" s="377"/>
      <c r="E48" s="377"/>
      <c r="F48" s="377"/>
      <c r="G48" s="377"/>
      <c r="H48" s="377"/>
      <c r="I48" s="366"/>
      <c r="J48" s="367"/>
      <c r="K48" s="368"/>
      <c r="L48" s="369"/>
      <c r="M48" s="370"/>
      <c r="N48" s="353"/>
      <c r="O48" s="363"/>
      <c r="P48" s="420"/>
      <c r="Q48" s="420"/>
    </row>
    <row r="49" spans="1:17" ht="12" customHeight="1">
      <c r="A49" s="385"/>
      <c r="B49" s="372"/>
      <c r="C49" s="141" t="s">
        <v>141</v>
      </c>
      <c r="D49" s="98"/>
      <c r="E49" s="98"/>
      <c r="F49" s="98"/>
      <c r="G49" s="98"/>
      <c r="H49" s="98"/>
      <c r="I49" s="366"/>
      <c r="J49" s="367"/>
      <c r="K49" s="368"/>
      <c r="L49" s="369"/>
      <c r="M49" s="370"/>
      <c r="N49" s="353"/>
      <c r="O49" s="363"/>
      <c r="P49" s="420"/>
      <c r="Q49" s="420"/>
    </row>
    <row r="50" spans="1:17" ht="12" customHeight="1">
      <c r="A50" s="385"/>
      <c r="B50" s="138" t="s">
        <v>17</v>
      </c>
      <c r="C50" s="139" t="s">
        <v>141</v>
      </c>
      <c r="D50" s="374" t="s">
        <v>376</v>
      </c>
      <c r="E50" s="374"/>
      <c r="F50" s="374"/>
      <c r="G50" s="374"/>
      <c r="H50" s="374"/>
      <c r="I50" s="375" t="s">
        <v>144</v>
      </c>
      <c r="J50" s="359" t="s">
        <v>146</v>
      </c>
      <c r="K50" s="361">
        <v>8</v>
      </c>
      <c r="L50" s="361">
        <v>2</v>
      </c>
      <c r="M50" s="376">
        <v>0.16666666666666666</v>
      </c>
      <c r="N50" s="353">
        <f>L50/K50</f>
        <v>0.25</v>
      </c>
      <c r="O50" s="354">
        <f>PRODUCT(L50,M50)</f>
        <v>0.33333333333333331</v>
      </c>
      <c r="P50" s="420"/>
      <c r="Q50" s="420"/>
    </row>
    <row r="51" spans="1:17" ht="12" customHeight="1">
      <c r="A51" s="385"/>
      <c r="B51" s="373" t="s">
        <v>377</v>
      </c>
      <c r="C51" s="139" t="s">
        <v>141</v>
      </c>
      <c r="D51" s="374"/>
      <c r="E51" s="374"/>
      <c r="F51" s="374"/>
      <c r="G51" s="374"/>
      <c r="H51" s="374"/>
      <c r="I51" s="375"/>
      <c r="J51" s="359"/>
      <c r="K51" s="361"/>
      <c r="L51" s="361"/>
      <c r="M51" s="376"/>
      <c r="N51" s="353"/>
      <c r="O51" s="354"/>
      <c r="P51" s="420"/>
      <c r="Q51" s="420"/>
    </row>
    <row r="52" spans="1:17" ht="12" customHeight="1">
      <c r="A52" s="385"/>
      <c r="B52" s="373"/>
      <c r="C52" s="139" t="s">
        <v>141</v>
      </c>
      <c r="D52" s="374"/>
      <c r="E52" s="374"/>
      <c r="F52" s="374"/>
      <c r="G52" s="374"/>
      <c r="H52" s="374"/>
      <c r="I52" s="375"/>
      <c r="J52" s="359"/>
      <c r="K52" s="361"/>
      <c r="L52" s="361"/>
      <c r="M52" s="376"/>
      <c r="N52" s="353"/>
      <c r="O52" s="354"/>
      <c r="P52" s="420"/>
      <c r="Q52" s="420"/>
    </row>
    <row r="53" spans="1:17" ht="12" customHeight="1">
      <c r="A53" s="385"/>
      <c r="B53" s="373"/>
      <c r="C53" s="139" t="s">
        <v>141</v>
      </c>
      <c r="D53" s="374"/>
      <c r="E53" s="374"/>
      <c r="F53" s="374"/>
      <c r="G53" s="374"/>
      <c r="H53" s="374"/>
      <c r="I53" s="375"/>
      <c r="J53" s="359"/>
      <c r="K53" s="361"/>
      <c r="L53" s="361"/>
      <c r="M53" s="376"/>
      <c r="N53" s="353"/>
      <c r="O53" s="354"/>
      <c r="P53" s="420"/>
      <c r="Q53" s="420"/>
    </row>
    <row r="54" spans="1:17" ht="12" customHeight="1">
      <c r="A54" s="385"/>
      <c r="B54" s="140" t="s">
        <v>18</v>
      </c>
      <c r="C54" s="141" t="s">
        <v>141</v>
      </c>
      <c r="D54" s="365" t="s">
        <v>378</v>
      </c>
      <c r="E54" s="365"/>
      <c r="F54" s="365"/>
      <c r="G54" s="365"/>
      <c r="H54" s="365"/>
      <c r="I54" s="366" t="s">
        <v>144</v>
      </c>
      <c r="J54" s="367" t="s">
        <v>7</v>
      </c>
      <c r="K54" s="368">
        <v>8</v>
      </c>
      <c r="L54" s="369">
        <v>2</v>
      </c>
      <c r="M54" s="370">
        <v>0.16666666666666666</v>
      </c>
      <c r="N54" s="353">
        <f>L54/K54</f>
        <v>0.25</v>
      </c>
      <c r="O54" s="363">
        <f>PRODUCT(L54,M54)</f>
        <v>0.33333333333333331</v>
      </c>
      <c r="P54" s="420"/>
      <c r="Q54" s="420"/>
    </row>
    <row r="55" spans="1:17" ht="12" customHeight="1">
      <c r="A55" s="385"/>
      <c r="B55" s="364" t="s">
        <v>379</v>
      </c>
      <c r="C55" s="141" t="s">
        <v>141</v>
      </c>
      <c r="D55" s="365" t="s">
        <v>380</v>
      </c>
      <c r="E55" s="365"/>
      <c r="F55" s="365"/>
      <c r="G55" s="365"/>
      <c r="H55" s="365"/>
      <c r="I55" s="366"/>
      <c r="J55" s="367"/>
      <c r="K55" s="368"/>
      <c r="L55" s="369"/>
      <c r="M55" s="370"/>
      <c r="N55" s="353"/>
      <c r="O55" s="363"/>
      <c r="P55" s="420"/>
      <c r="Q55" s="420"/>
    </row>
    <row r="56" spans="1:17" ht="12" customHeight="1">
      <c r="A56" s="385"/>
      <c r="B56" s="372"/>
      <c r="C56" s="141" t="s">
        <v>141</v>
      </c>
      <c r="D56" s="365" t="s">
        <v>381</v>
      </c>
      <c r="E56" s="365"/>
      <c r="F56" s="365"/>
      <c r="G56" s="365"/>
      <c r="H56" s="365"/>
      <c r="I56" s="366"/>
      <c r="J56" s="367"/>
      <c r="K56" s="368"/>
      <c r="L56" s="369"/>
      <c r="M56" s="370"/>
      <c r="N56" s="353"/>
      <c r="O56" s="363"/>
      <c r="P56" s="420"/>
      <c r="Q56" s="420"/>
    </row>
    <row r="57" spans="1:17" ht="12" customHeight="1">
      <c r="A57" s="385"/>
      <c r="B57" s="372"/>
      <c r="C57" s="141" t="s">
        <v>141</v>
      </c>
      <c r="D57" s="365" t="s">
        <v>382</v>
      </c>
      <c r="E57" s="365"/>
      <c r="F57" s="365"/>
      <c r="G57" s="365"/>
      <c r="H57" s="365"/>
      <c r="I57" s="366"/>
      <c r="J57" s="367"/>
      <c r="K57" s="368"/>
      <c r="L57" s="369"/>
      <c r="M57" s="370"/>
      <c r="N57" s="353"/>
      <c r="O57" s="363"/>
      <c r="P57" s="420"/>
      <c r="Q57" s="420"/>
    </row>
    <row r="58" spans="1:17" ht="12" customHeight="1">
      <c r="A58" s="385"/>
      <c r="B58" s="138" t="s">
        <v>19</v>
      </c>
      <c r="C58" s="139" t="s">
        <v>141</v>
      </c>
      <c r="D58" s="357" t="s">
        <v>383</v>
      </c>
      <c r="E58" s="357"/>
      <c r="F58" s="357"/>
      <c r="G58" s="357"/>
      <c r="H58" s="357"/>
      <c r="I58" s="358" t="s">
        <v>144</v>
      </c>
      <c r="J58" s="359" t="s">
        <v>146</v>
      </c>
      <c r="K58" s="360">
        <v>8</v>
      </c>
      <c r="L58" s="361">
        <v>2</v>
      </c>
      <c r="M58" s="362">
        <v>0.16666666666666666</v>
      </c>
      <c r="N58" s="353">
        <f>L58/K58</f>
        <v>0.25</v>
      </c>
      <c r="O58" s="354">
        <f>PRODUCT(L58,M58)</f>
        <v>0.33333333333333331</v>
      </c>
      <c r="P58" s="420"/>
      <c r="Q58" s="420"/>
    </row>
    <row r="59" spans="1:17" ht="12" customHeight="1">
      <c r="A59" s="385"/>
      <c r="B59" s="355" t="s">
        <v>384</v>
      </c>
      <c r="C59" s="139" t="s">
        <v>141</v>
      </c>
      <c r="D59" s="357" t="s">
        <v>385</v>
      </c>
      <c r="E59" s="357"/>
      <c r="F59" s="357"/>
      <c r="G59" s="357"/>
      <c r="H59" s="357"/>
      <c r="I59" s="358"/>
      <c r="J59" s="359"/>
      <c r="K59" s="360"/>
      <c r="L59" s="361"/>
      <c r="M59" s="362"/>
      <c r="N59" s="353"/>
      <c r="O59" s="354"/>
      <c r="P59" s="420"/>
      <c r="Q59" s="420"/>
    </row>
    <row r="60" spans="1:17" ht="12" customHeight="1">
      <c r="A60" s="385"/>
      <c r="B60" s="371"/>
      <c r="C60" s="139" t="s">
        <v>141</v>
      </c>
      <c r="D60" s="357" t="s">
        <v>386</v>
      </c>
      <c r="E60" s="357"/>
      <c r="F60" s="357"/>
      <c r="G60" s="357"/>
      <c r="H60" s="357"/>
      <c r="I60" s="358"/>
      <c r="J60" s="359"/>
      <c r="K60" s="360"/>
      <c r="L60" s="361"/>
      <c r="M60" s="362"/>
      <c r="N60" s="353"/>
      <c r="O60" s="354"/>
      <c r="P60" s="420"/>
      <c r="Q60" s="420"/>
    </row>
    <row r="61" spans="1:17" ht="12" customHeight="1">
      <c r="A61" s="385"/>
      <c r="B61" s="371"/>
      <c r="C61" s="139" t="s">
        <v>141</v>
      </c>
      <c r="D61" s="357"/>
      <c r="E61" s="357"/>
      <c r="F61" s="357"/>
      <c r="G61" s="357"/>
      <c r="H61" s="357"/>
      <c r="I61" s="358"/>
      <c r="J61" s="359"/>
      <c r="K61" s="360"/>
      <c r="L61" s="361"/>
      <c r="M61" s="362"/>
      <c r="N61" s="353"/>
      <c r="O61" s="354"/>
      <c r="P61" s="420"/>
      <c r="Q61" s="420"/>
    </row>
    <row r="62" spans="1:17" ht="12" customHeight="1">
      <c r="A62" s="385"/>
      <c r="B62" s="140" t="s">
        <v>20</v>
      </c>
      <c r="C62" s="141" t="s">
        <v>141</v>
      </c>
      <c r="D62" s="365" t="s">
        <v>387</v>
      </c>
      <c r="E62" s="365"/>
      <c r="F62" s="365"/>
      <c r="G62" s="365"/>
      <c r="H62" s="365"/>
      <c r="I62" s="366" t="s">
        <v>144</v>
      </c>
      <c r="J62" s="367" t="s">
        <v>146</v>
      </c>
      <c r="K62" s="368">
        <v>8</v>
      </c>
      <c r="L62" s="369">
        <v>2</v>
      </c>
      <c r="M62" s="370">
        <v>0.16666666666666666</v>
      </c>
      <c r="N62" s="353">
        <f>L62/K62</f>
        <v>0.25</v>
      </c>
      <c r="O62" s="363">
        <f>PRODUCT(L62,M62)</f>
        <v>0.33333333333333331</v>
      </c>
      <c r="P62" s="420"/>
      <c r="Q62" s="420"/>
    </row>
    <row r="63" spans="1:17" ht="12" customHeight="1">
      <c r="A63" s="385"/>
      <c r="B63" s="364" t="s">
        <v>388</v>
      </c>
      <c r="C63" s="141" t="s">
        <v>141</v>
      </c>
      <c r="D63" s="365" t="s">
        <v>387</v>
      </c>
      <c r="E63" s="365"/>
      <c r="F63" s="365"/>
      <c r="G63" s="365"/>
      <c r="H63" s="365"/>
      <c r="I63" s="366"/>
      <c r="J63" s="367"/>
      <c r="K63" s="368"/>
      <c r="L63" s="369"/>
      <c r="M63" s="370"/>
      <c r="N63" s="353"/>
      <c r="O63" s="363"/>
      <c r="P63" s="420"/>
      <c r="Q63" s="420"/>
    </row>
    <row r="64" spans="1:17" ht="12" customHeight="1">
      <c r="A64" s="385"/>
      <c r="B64" s="364"/>
      <c r="C64" s="141" t="s">
        <v>141</v>
      </c>
      <c r="D64" s="365" t="s">
        <v>389</v>
      </c>
      <c r="E64" s="365"/>
      <c r="F64" s="365"/>
      <c r="G64" s="365"/>
      <c r="H64" s="365"/>
      <c r="I64" s="366"/>
      <c r="J64" s="367"/>
      <c r="K64" s="368"/>
      <c r="L64" s="369"/>
      <c r="M64" s="370"/>
      <c r="N64" s="353"/>
      <c r="O64" s="363"/>
      <c r="P64" s="420"/>
      <c r="Q64" s="420"/>
    </row>
    <row r="65" spans="1:17" ht="12" customHeight="1">
      <c r="A65" s="385"/>
      <c r="B65" s="364"/>
      <c r="C65" s="141" t="s">
        <v>141</v>
      </c>
      <c r="D65" s="365"/>
      <c r="E65" s="365"/>
      <c r="F65" s="365"/>
      <c r="G65" s="365"/>
      <c r="H65" s="365"/>
      <c r="I65" s="366"/>
      <c r="J65" s="367"/>
      <c r="K65" s="368"/>
      <c r="L65" s="369"/>
      <c r="M65" s="370"/>
      <c r="N65" s="353"/>
      <c r="O65" s="363"/>
      <c r="P65" s="420"/>
      <c r="Q65" s="420"/>
    </row>
    <row r="66" spans="1:17" ht="12" customHeight="1">
      <c r="A66" s="385"/>
      <c r="B66" s="138" t="s">
        <v>21</v>
      </c>
      <c r="C66" s="139" t="s">
        <v>141</v>
      </c>
      <c r="D66" s="357" t="s">
        <v>390</v>
      </c>
      <c r="E66" s="357"/>
      <c r="F66" s="357"/>
      <c r="G66" s="357"/>
      <c r="H66" s="357"/>
      <c r="I66" s="358" t="s">
        <v>143</v>
      </c>
      <c r="J66" s="359" t="s">
        <v>7</v>
      </c>
      <c r="K66" s="360">
        <v>8</v>
      </c>
      <c r="L66" s="361">
        <v>1</v>
      </c>
      <c r="M66" s="362">
        <v>8.3333333333333329E-2</v>
      </c>
      <c r="N66" s="353">
        <f>L66/K66</f>
        <v>0.125</v>
      </c>
      <c r="O66" s="354">
        <f>PRODUCT(L66,M66)</f>
        <v>8.3333333333333329E-2</v>
      </c>
      <c r="P66" s="420"/>
      <c r="Q66" s="420"/>
    </row>
    <row r="67" spans="1:17" ht="12" customHeight="1">
      <c r="A67" s="385"/>
      <c r="B67" s="355" t="s">
        <v>377</v>
      </c>
      <c r="C67" s="139" t="s">
        <v>141</v>
      </c>
      <c r="D67" s="356"/>
      <c r="E67" s="356"/>
      <c r="F67" s="356"/>
      <c r="G67" s="356"/>
      <c r="H67" s="356"/>
      <c r="I67" s="358"/>
      <c r="J67" s="359"/>
      <c r="K67" s="360"/>
      <c r="L67" s="361"/>
      <c r="M67" s="362"/>
      <c r="N67" s="353"/>
      <c r="O67" s="354"/>
      <c r="P67" s="420"/>
      <c r="Q67" s="420"/>
    </row>
    <row r="68" spans="1:17" ht="12" customHeight="1">
      <c r="A68" s="385"/>
      <c r="B68" s="355"/>
      <c r="C68" s="139" t="s">
        <v>141</v>
      </c>
      <c r="D68" s="356"/>
      <c r="E68" s="356"/>
      <c r="F68" s="356"/>
      <c r="G68" s="356"/>
      <c r="H68" s="356"/>
      <c r="I68" s="358"/>
      <c r="J68" s="359"/>
      <c r="K68" s="360"/>
      <c r="L68" s="361"/>
      <c r="M68" s="362"/>
      <c r="N68" s="353"/>
      <c r="O68" s="354"/>
      <c r="P68" s="420"/>
      <c r="Q68" s="420"/>
    </row>
    <row r="69" spans="1:17" ht="12" customHeight="1">
      <c r="A69" s="385"/>
      <c r="B69" s="355"/>
      <c r="C69" s="139" t="s">
        <v>141</v>
      </c>
      <c r="D69" s="357"/>
      <c r="E69" s="357"/>
      <c r="F69" s="357"/>
      <c r="G69" s="357"/>
      <c r="H69" s="357"/>
      <c r="I69" s="358"/>
      <c r="J69" s="359"/>
      <c r="K69" s="360"/>
      <c r="L69" s="361"/>
      <c r="M69" s="362"/>
      <c r="N69" s="353"/>
      <c r="O69" s="354"/>
      <c r="P69" s="420"/>
      <c r="Q69" s="420"/>
    </row>
    <row r="70" spans="1:17" s="143" customFormat="1" ht="15" customHeight="1">
      <c r="A70" s="142"/>
      <c r="B70" s="142"/>
      <c r="C70" s="142"/>
      <c r="D70" s="348" t="s">
        <v>173</v>
      </c>
      <c r="E70" s="348"/>
      <c r="F70" s="142"/>
      <c r="G70" s="349">
        <f>SUM(M33,M38,M42,M46,M50,M54,M58,M62,M66)</f>
        <v>1.4166666666666665</v>
      </c>
      <c r="H70" s="349"/>
      <c r="I70" s="350" t="s">
        <v>174</v>
      </c>
      <c r="J70" s="350"/>
      <c r="K70" s="350"/>
      <c r="L70" s="350"/>
      <c r="M70" s="350"/>
      <c r="N70" s="351">
        <f>SUM(O33,PRODUCT(SUM(O38,O42,O46,O50,O54,O58,O62,O66),E5))</f>
        <v>2.583333333333333</v>
      </c>
      <c r="O70" s="351"/>
      <c r="P70" s="420"/>
      <c r="Q70" s="420"/>
    </row>
    <row r="71" spans="1:17" s="144" customFormat="1" ht="30" customHeight="1">
      <c r="A71" s="352" t="s">
        <v>251</v>
      </c>
      <c r="B71" s="352"/>
      <c r="C71" s="352"/>
      <c r="D71" s="352"/>
      <c r="E71" s="352"/>
      <c r="F71" s="352"/>
      <c r="G71" s="352"/>
      <c r="H71" s="352"/>
      <c r="I71" s="352"/>
      <c r="J71" s="352"/>
      <c r="K71" s="352"/>
      <c r="L71" s="352"/>
      <c r="M71" s="352"/>
      <c r="N71" s="352"/>
      <c r="O71" s="352"/>
      <c r="P71" s="420"/>
      <c r="Q71" s="420"/>
    </row>
    <row r="72" spans="1:17" ht="15" customHeight="1">
      <c r="A72" s="145" t="s">
        <v>141</v>
      </c>
      <c r="B72" s="345" t="s">
        <v>391</v>
      </c>
      <c r="C72" s="345"/>
      <c r="D72" s="345"/>
      <c r="E72" s="345"/>
      <c r="F72" s="345"/>
      <c r="G72" s="345"/>
      <c r="H72" s="345"/>
      <c r="I72" s="345"/>
      <c r="J72" s="345"/>
      <c r="K72" s="345"/>
      <c r="L72" s="345"/>
      <c r="M72" s="345"/>
      <c r="N72" s="345"/>
      <c r="O72" s="347"/>
      <c r="P72" s="420"/>
      <c r="Q72" s="420"/>
    </row>
    <row r="73" spans="1:17" ht="15" customHeight="1">
      <c r="A73" s="146" t="s">
        <v>141</v>
      </c>
      <c r="B73" s="344" t="s">
        <v>396</v>
      </c>
      <c r="C73" s="344"/>
      <c r="D73" s="344"/>
      <c r="E73" s="344"/>
      <c r="F73" s="344"/>
      <c r="G73" s="344"/>
      <c r="H73" s="344"/>
      <c r="I73" s="344"/>
      <c r="J73" s="344"/>
      <c r="K73" s="344"/>
      <c r="L73" s="344"/>
      <c r="M73" s="344"/>
      <c r="N73" s="344"/>
      <c r="O73" s="346"/>
      <c r="P73" s="420"/>
      <c r="Q73" s="420"/>
    </row>
    <row r="74" spans="1:17" ht="15" customHeight="1">
      <c r="A74" s="145" t="s">
        <v>141</v>
      </c>
      <c r="B74" s="345" t="s">
        <v>392</v>
      </c>
      <c r="C74" s="345"/>
      <c r="D74" s="345"/>
      <c r="E74" s="345"/>
      <c r="F74" s="345"/>
      <c r="G74" s="345"/>
      <c r="H74" s="345"/>
      <c r="I74" s="345"/>
      <c r="J74" s="345"/>
      <c r="K74" s="345"/>
      <c r="L74" s="345"/>
      <c r="M74" s="345"/>
      <c r="N74" s="345"/>
      <c r="O74" s="347"/>
      <c r="P74" s="420"/>
      <c r="Q74" s="420"/>
    </row>
    <row r="75" spans="1:17" ht="15" customHeight="1">
      <c r="A75" s="146" t="s">
        <v>141</v>
      </c>
      <c r="B75" s="344" t="s">
        <v>393</v>
      </c>
      <c r="C75" s="344"/>
      <c r="D75" s="344"/>
      <c r="E75" s="344"/>
      <c r="F75" s="344"/>
      <c r="G75" s="344"/>
      <c r="H75" s="344"/>
      <c r="I75" s="344"/>
      <c r="J75" s="344"/>
      <c r="K75" s="344"/>
      <c r="L75" s="344"/>
      <c r="M75" s="344"/>
      <c r="N75" s="344"/>
      <c r="O75" s="346"/>
      <c r="P75" s="420"/>
      <c r="Q75" s="420"/>
    </row>
    <row r="76" spans="1:17" ht="15" customHeight="1">
      <c r="A76" s="145" t="s">
        <v>141</v>
      </c>
      <c r="B76" s="345" t="s">
        <v>394</v>
      </c>
      <c r="C76" s="345"/>
      <c r="D76" s="345"/>
      <c r="E76" s="345"/>
      <c r="F76" s="345"/>
      <c r="G76" s="345"/>
      <c r="H76" s="345"/>
      <c r="I76" s="345"/>
      <c r="J76" s="345"/>
      <c r="K76" s="345"/>
      <c r="L76" s="345"/>
      <c r="M76" s="345"/>
      <c r="N76" s="345"/>
      <c r="O76" s="347"/>
      <c r="P76" s="420"/>
      <c r="Q76" s="420"/>
    </row>
    <row r="77" spans="1:17" ht="15" customHeight="1">
      <c r="A77" s="146" t="s">
        <v>141</v>
      </c>
      <c r="B77" s="344" t="s">
        <v>395</v>
      </c>
      <c r="C77" s="344"/>
      <c r="D77" s="344"/>
      <c r="E77" s="344"/>
      <c r="F77" s="344"/>
      <c r="G77" s="344"/>
      <c r="H77" s="344"/>
      <c r="I77" s="344"/>
      <c r="J77" s="344"/>
      <c r="K77" s="344"/>
      <c r="L77" s="344"/>
      <c r="M77" s="344"/>
      <c r="N77" s="344"/>
      <c r="O77" s="346"/>
      <c r="P77" s="420"/>
      <c r="Q77" s="420"/>
    </row>
    <row r="78" spans="1:17" ht="15" customHeight="1">
      <c r="A78" s="145" t="s">
        <v>141</v>
      </c>
      <c r="B78" s="345"/>
      <c r="C78" s="345"/>
      <c r="D78" s="345"/>
      <c r="E78" s="345"/>
      <c r="F78" s="345"/>
      <c r="G78" s="345"/>
      <c r="H78" s="345"/>
      <c r="I78" s="345"/>
      <c r="J78" s="345"/>
      <c r="K78" s="345"/>
      <c r="L78" s="345"/>
      <c r="M78" s="345"/>
      <c r="N78" s="345"/>
      <c r="O78" s="345"/>
      <c r="P78" s="420"/>
      <c r="Q78" s="420"/>
    </row>
    <row r="79" spans="1:17" ht="15" customHeight="1">
      <c r="A79" s="146" t="s">
        <v>141</v>
      </c>
      <c r="B79" s="344"/>
      <c r="C79" s="344"/>
      <c r="D79" s="344"/>
      <c r="E79" s="344"/>
      <c r="F79" s="344"/>
      <c r="G79" s="344"/>
      <c r="H79" s="344"/>
      <c r="I79" s="344"/>
      <c r="J79" s="344"/>
      <c r="K79" s="344"/>
      <c r="L79" s="344"/>
      <c r="M79" s="344"/>
      <c r="N79" s="344"/>
      <c r="O79" s="344"/>
      <c r="P79" s="420"/>
      <c r="Q79" s="420"/>
    </row>
    <row r="80" spans="1:17" ht="15" customHeight="1">
      <c r="A80" s="145" t="s">
        <v>141</v>
      </c>
      <c r="B80" s="345"/>
      <c r="C80" s="345"/>
      <c r="D80" s="345"/>
      <c r="E80" s="345"/>
      <c r="F80" s="345"/>
      <c r="G80" s="345"/>
      <c r="H80" s="345"/>
      <c r="I80" s="345"/>
      <c r="J80" s="345"/>
      <c r="K80" s="345"/>
      <c r="L80" s="345"/>
      <c r="M80" s="345"/>
      <c r="N80" s="345"/>
      <c r="O80" s="345"/>
      <c r="P80" s="420"/>
      <c r="Q80" s="420"/>
    </row>
    <row r="81" spans="1:17" ht="15" customHeight="1">
      <c r="A81" s="146" t="s">
        <v>141</v>
      </c>
      <c r="B81" s="344"/>
      <c r="C81" s="344"/>
      <c r="D81" s="344"/>
      <c r="E81" s="344"/>
      <c r="F81" s="344"/>
      <c r="G81" s="344"/>
      <c r="H81" s="344"/>
      <c r="I81" s="344"/>
      <c r="J81" s="344"/>
      <c r="K81" s="344"/>
      <c r="L81" s="344"/>
      <c r="M81" s="344"/>
      <c r="N81" s="344"/>
      <c r="O81" s="344"/>
      <c r="P81" s="420"/>
      <c r="Q81" s="420"/>
    </row>
    <row r="82" spans="1:17" ht="15" customHeight="1">
      <c r="A82" s="145" t="s">
        <v>141</v>
      </c>
      <c r="B82" s="345"/>
      <c r="C82" s="345"/>
      <c r="D82" s="345"/>
      <c r="E82" s="345"/>
      <c r="F82" s="345"/>
      <c r="G82" s="345"/>
      <c r="H82" s="345"/>
      <c r="I82" s="345"/>
      <c r="J82" s="345"/>
      <c r="K82" s="345"/>
      <c r="L82" s="345"/>
      <c r="M82" s="345"/>
      <c r="N82" s="345"/>
      <c r="O82" s="345"/>
      <c r="P82" s="420"/>
      <c r="Q82" s="420"/>
    </row>
    <row r="83" spans="1:17" ht="15" customHeight="1">
      <c r="A83" s="146" t="s">
        <v>141</v>
      </c>
      <c r="B83" s="344"/>
      <c r="C83" s="344"/>
      <c r="D83" s="344"/>
      <c r="E83" s="344"/>
      <c r="F83" s="344"/>
      <c r="G83" s="344"/>
      <c r="H83" s="344"/>
      <c r="I83" s="344"/>
      <c r="J83" s="344"/>
      <c r="K83" s="344"/>
      <c r="L83" s="344"/>
      <c r="M83" s="344"/>
      <c r="N83" s="344"/>
      <c r="O83" s="344"/>
      <c r="P83" s="420"/>
      <c r="Q83" s="420"/>
    </row>
    <row r="84" spans="1:17" ht="15" customHeight="1">
      <c r="A84" s="145" t="s">
        <v>141</v>
      </c>
      <c r="B84" s="345"/>
      <c r="C84" s="345"/>
      <c r="D84" s="345"/>
      <c r="E84" s="345"/>
      <c r="F84" s="345"/>
      <c r="G84" s="345"/>
      <c r="H84" s="345"/>
      <c r="I84" s="345"/>
      <c r="J84" s="345"/>
      <c r="K84" s="345"/>
      <c r="L84" s="345"/>
      <c r="M84" s="345"/>
      <c r="N84" s="345"/>
      <c r="O84" s="345"/>
      <c r="P84" s="420"/>
      <c r="Q84" s="420"/>
    </row>
    <row r="85" spans="1:17" ht="15" customHeight="1">
      <c r="A85" s="146" t="s">
        <v>141</v>
      </c>
      <c r="B85" s="344"/>
      <c r="C85" s="344"/>
      <c r="D85" s="344"/>
      <c r="E85" s="344"/>
      <c r="F85" s="344"/>
      <c r="G85" s="344"/>
      <c r="H85" s="344"/>
      <c r="I85" s="344"/>
      <c r="J85" s="344"/>
      <c r="K85" s="344"/>
      <c r="L85" s="344"/>
      <c r="M85" s="344"/>
      <c r="N85" s="344"/>
      <c r="O85" s="344"/>
      <c r="P85" s="420"/>
      <c r="Q85" s="420"/>
    </row>
    <row r="86" spans="1:17" ht="15" customHeight="1">
      <c r="A86" s="145" t="s">
        <v>141</v>
      </c>
      <c r="B86" s="345"/>
      <c r="C86" s="345"/>
      <c r="D86" s="345"/>
      <c r="E86" s="345"/>
      <c r="F86" s="345"/>
      <c r="G86" s="345"/>
      <c r="H86" s="345"/>
      <c r="I86" s="345"/>
      <c r="J86" s="345"/>
      <c r="K86" s="345"/>
      <c r="L86" s="345"/>
      <c r="M86" s="345"/>
      <c r="N86" s="345"/>
      <c r="O86" s="345"/>
      <c r="P86" s="420"/>
      <c r="Q86" s="420"/>
    </row>
    <row r="87" spans="1:17" ht="15" customHeight="1">
      <c r="A87" s="146" t="s">
        <v>141</v>
      </c>
      <c r="B87" s="344"/>
      <c r="C87" s="344"/>
      <c r="D87" s="344"/>
      <c r="E87" s="344"/>
      <c r="F87" s="344"/>
      <c r="G87" s="344"/>
      <c r="H87" s="344"/>
      <c r="I87" s="344"/>
      <c r="J87" s="344"/>
      <c r="K87" s="344"/>
      <c r="L87" s="344"/>
      <c r="M87" s="344"/>
      <c r="N87" s="344"/>
      <c r="O87" s="344"/>
      <c r="P87" s="420"/>
      <c r="Q87" s="420"/>
    </row>
    <row r="88" spans="1:17" ht="15" customHeight="1">
      <c r="A88" s="145" t="s">
        <v>141</v>
      </c>
      <c r="B88" s="345"/>
      <c r="C88" s="345"/>
      <c r="D88" s="345"/>
      <c r="E88" s="345"/>
      <c r="F88" s="345"/>
      <c r="G88" s="345"/>
      <c r="H88" s="345"/>
      <c r="I88" s="345"/>
      <c r="J88" s="345"/>
      <c r="K88" s="345"/>
      <c r="L88" s="345"/>
      <c r="M88" s="345"/>
      <c r="N88" s="345"/>
      <c r="O88" s="345"/>
      <c r="P88" s="420"/>
      <c r="Q88" s="420"/>
    </row>
    <row r="89" spans="1:17" ht="15" customHeight="1">
      <c r="A89" s="146" t="s">
        <v>141</v>
      </c>
      <c r="B89" s="344"/>
      <c r="C89" s="344"/>
      <c r="D89" s="344"/>
      <c r="E89" s="344"/>
      <c r="F89" s="344"/>
      <c r="G89" s="344"/>
      <c r="H89" s="344"/>
      <c r="I89" s="344"/>
      <c r="J89" s="344"/>
      <c r="K89" s="344"/>
      <c r="L89" s="344"/>
      <c r="M89" s="344"/>
      <c r="N89" s="344"/>
      <c r="O89" s="344"/>
      <c r="P89" s="420"/>
      <c r="Q89" s="420"/>
    </row>
    <row r="90" spans="1:17" ht="15" customHeight="1">
      <c r="A90" s="145" t="s">
        <v>141</v>
      </c>
      <c r="B90" s="345"/>
      <c r="C90" s="345"/>
      <c r="D90" s="345"/>
      <c r="E90" s="345"/>
      <c r="F90" s="345"/>
      <c r="G90" s="345"/>
      <c r="H90" s="345"/>
      <c r="I90" s="345"/>
      <c r="J90" s="345"/>
      <c r="K90" s="345"/>
      <c r="L90" s="345"/>
      <c r="M90" s="345"/>
      <c r="N90" s="345"/>
      <c r="O90" s="345"/>
      <c r="P90" s="420"/>
      <c r="Q90" s="420"/>
    </row>
    <row r="91" spans="1:17" ht="15" customHeight="1">
      <c r="A91" s="146" t="s">
        <v>141</v>
      </c>
      <c r="B91" s="344"/>
      <c r="C91" s="344"/>
      <c r="D91" s="344"/>
      <c r="E91" s="344"/>
      <c r="F91" s="344"/>
      <c r="G91" s="344"/>
      <c r="H91" s="344"/>
      <c r="I91" s="344"/>
      <c r="J91" s="344"/>
      <c r="K91" s="344"/>
      <c r="L91" s="344"/>
      <c r="M91" s="344"/>
      <c r="N91" s="344"/>
      <c r="O91" s="344"/>
      <c r="P91" s="420"/>
      <c r="Q91" s="420"/>
    </row>
    <row r="92" spans="1:17" ht="15" customHeight="1">
      <c r="A92" s="145" t="s">
        <v>141</v>
      </c>
      <c r="B92" s="345"/>
      <c r="C92" s="345"/>
      <c r="D92" s="345"/>
      <c r="E92" s="345"/>
      <c r="F92" s="345"/>
      <c r="G92" s="345"/>
      <c r="H92" s="345"/>
      <c r="I92" s="345"/>
      <c r="J92" s="345"/>
      <c r="K92" s="345"/>
      <c r="L92" s="345"/>
      <c r="M92" s="345"/>
      <c r="N92" s="345"/>
      <c r="O92" s="345"/>
      <c r="P92" s="420"/>
      <c r="Q92" s="420"/>
    </row>
    <row r="93" spans="1:17" ht="15" customHeight="1">
      <c r="A93" s="146" t="s">
        <v>141</v>
      </c>
      <c r="B93" s="344"/>
      <c r="C93" s="344"/>
      <c r="D93" s="344"/>
      <c r="E93" s="344"/>
      <c r="F93" s="344"/>
      <c r="G93" s="344"/>
      <c r="H93" s="344"/>
      <c r="I93" s="344"/>
      <c r="J93" s="344"/>
      <c r="K93" s="344"/>
      <c r="L93" s="344"/>
      <c r="M93" s="344"/>
      <c r="N93" s="344"/>
      <c r="O93" s="344"/>
      <c r="P93" s="420"/>
      <c r="Q93" s="420"/>
    </row>
    <row r="94" spans="1:17" ht="15" customHeight="1">
      <c r="A94" s="145" t="s">
        <v>141</v>
      </c>
      <c r="B94" s="345"/>
      <c r="C94" s="345"/>
      <c r="D94" s="345"/>
      <c r="E94" s="345"/>
      <c r="F94" s="345"/>
      <c r="G94" s="345"/>
      <c r="H94" s="345"/>
      <c r="I94" s="345"/>
      <c r="J94" s="345"/>
      <c r="K94" s="345"/>
      <c r="L94" s="345"/>
      <c r="M94" s="345"/>
      <c r="N94" s="345"/>
      <c r="O94" s="345"/>
      <c r="P94" s="420"/>
      <c r="Q94" s="420"/>
    </row>
    <row r="95" spans="1:17" ht="15" customHeight="1">
      <c r="A95" s="146" t="s">
        <v>141</v>
      </c>
      <c r="B95" s="344"/>
      <c r="C95" s="344"/>
      <c r="D95" s="344"/>
      <c r="E95" s="344"/>
      <c r="F95" s="344"/>
      <c r="G95" s="344"/>
      <c r="H95" s="344"/>
      <c r="I95" s="344"/>
      <c r="J95" s="344"/>
      <c r="K95" s="344"/>
      <c r="L95" s="344"/>
      <c r="M95" s="344"/>
      <c r="N95" s="344"/>
      <c r="O95" s="344"/>
      <c r="P95" s="420"/>
      <c r="Q95" s="420"/>
    </row>
    <row r="96" spans="1:17" ht="15" customHeight="1">
      <c r="A96" s="145" t="s">
        <v>141</v>
      </c>
      <c r="B96" s="345"/>
      <c r="C96" s="345"/>
      <c r="D96" s="345"/>
      <c r="E96" s="345"/>
      <c r="F96" s="345"/>
      <c r="G96" s="345"/>
      <c r="H96" s="345"/>
      <c r="I96" s="345"/>
      <c r="J96" s="345"/>
      <c r="K96" s="345"/>
      <c r="L96" s="345"/>
      <c r="M96" s="345"/>
      <c r="N96" s="345"/>
      <c r="O96" s="345"/>
      <c r="P96" s="420"/>
      <c r="Q96" s="420"/>
    </row>
    <row r="97" spans="1:17" ht="15" customHeight="1">
      <c r="A97" s="146" t="s">
        <v>141</v>
      </c>
      <c r="B97" s="344"/>
      <c r="C97" s="344"/>
      <c r="D97" s="344"/>
      <c r="E97" s="344"/>
      <c r="F97" s="344"/>
      <c r="G97" s="344"/>
      <c r="H97" s="344"/>
      <c r="I97" s="344"/>
      <c r="J97" s="344"/>
      <c r="K97" s="344"/>
      <c r="L97" s="344"/>
      <c r="M97" s="344"/>
      <c r="N97" s="344"/>
      <c r="O97" s="344"/>
      <c r="P97" s="420"/>
      <c r="Q97" s="420"/>
    </row>
    <row r="98" spans="1:17" ht="15" customHeight="1">
      <c r="A98" s="145" t="s">
        <v>141</v>
      </c>
      <c r="B98" s="345"/>
      <c r="C98" s="345"/>
      <c r="D98" s="345"/>
      <c r="E98" s="345"/>
      <c r="F98" s="345"/>
      <c r="G98" s="345"/>
      <c r="H98" s="345"/>
      <c r="I98" s="345"/>
      <c r="J98" s="345"/>
      <c r="K98" s="345"/>
      <c r="L98" s="345"/>
      <c r="M98" s="345"/>
      <c r="N98" s="345"/>
      <c r="O98" s="345"/>
      <c r="P98" s="420"/>
      <c r="Q98" s="420"/>
    </row>
    <row r="99" spans="1:17" ht="15" customHeight="1">
      <c r="A99" s="146" t="s">
        <v>141</v>
      </c>
      <c r="B99" s="344"/>
      <c r="C99" s="344"/>
      <c r="D99" s="344"/>
      <c r="E99" s="344"/>
      <c r="F99" s="344"/>
      <c r="G99" s="344"/>
      <c r="H99" s="344"/>
      <c r="I99" s="344"/>
      <c r="J99" s="344"/>
      <c r="K99" s="344"/>
      <c r="L99" s="344"/>
      <c r="M99" s="344"/>
      <c r="N99" s="344"/>
      <c r="O99" s="344"/>
      <c r="P99" s="420"/>
      <c r="Q99" s="420"/>
    </row>
    <row r="100" spans="1:17" ht="15" customHeight="1">
      <c r="A100" s="145" t="s">
        <v>141</v>
      </c>
      <c r="B100" s="345"/>
      <c r="C100" s="345"/>
      <c r="D100" s="345"/>
      <c r="E100" s="345"/>
      <c r="F100" s="345"/>
      <c r="G100" s="345"/>
      <c r="H100" s="345"/>
      <c r="I100" s="345"/>
      <c r="J100" s="345"/>
      <c r="K100" s="345"/>
      <c r="L100" s="345"/>
      <c r="M100" s="345"/>
      <c r="N100" s="345"/>
      <c r="O100" s="345"/>
      <c r="P100" s="420"/>
      <c r="Q100" s="420"/>
    </row>
    <row r="101" spans="1:17" ht="15" customHeight="1">
      <c r="A101" s="146" t="s">
        <v>141</v>
      </c>
      <c r="B101" s="344"/>
      <c r="C101" s="344"/>
      <c r="D101" s="344"/>
      <c r="E101" s="344"/>
      <c r="F101" s="344"/>
      <c r="G101" s="344"/>
      <c r="H101" s="344"/>
      <c r="I101" s="344"/>
      <c r="J101" s="344"/>
      <c r="K101" s="344"/>
      <c r="L101" s="344"/>
      <c r="M101" s="344"/>
      <c r="N101" s="344"/>
      <c r="O101" s="344"/>
      <c r="P101" s="420"/>
      <c r="Q101" s="420"/>
    </row>
    <row r="102" spans="1:17" ht="15" customHeight="1">
      <c r="A102" s="145" t="s">
        <v>141</v>
      </c>
      <c r="B102" s="345"/>
      <c r="C102" s="345"/>
      <c r="D102" s="345"/>
      <c r="E102" s="345"/>
      <c r="F102" s="345"/>
      <c r="G102" s="345"/>
      <c r="H102" s="345"/>
      <c r="I102" s="345"/>
      <c r="J102" s="345"/>
      <c r="K102" s="345"/>
      <c r="L102" s="345"/>
      <c r="M102" s="345"/>
      <c r="N102" s="345"/>
      <c r="O102" s="345"/>
      <c r="P102" s="420"/>
      <c r="Q102" s="420"/>
    </row>
    <row r="103" spans="1:17" ht="15" customHeight="1">
      <c r="A103" s="146" t="s">
        <v>141</v>
      </c>
      <c r="B103" s="344"/>
      <c r="C103" s="344"/>
      <c r="D103" s="344"/>
      <c r="E103" s="344"/>
      <c r="F103" s="344"/>
      <c r="G103" s="344"/>
      <c r="H103" s="344"/>
      <c r="I103" s="344"/>
      <c r="J103" s="344"/>
      <c r="K103" s="344"/>
      <c r="L103" s="344"/>
      <c r="M103" s="344"/>
      <c r="N103" s="344"/>
      <c r="O103" s="344"/>
      <c r="P103" s="420"/>
      <c r="Q103" s="420"/>
    </row>
    <row r="104" spans="1:17" ht="15" customHeight="1" thickBot="1">
      <c r="A104" s="145" t="s">
        <v>141</v>
      </c>
      <c r="B104" s="345"/>
      <c r="C104" s="345"/>
      <c r="D104" s="345"/>
      <c r="E104" s="345"/>
      <c r="F104" s="345"/>
      <c r="G104" s="345"/>
      <c r="H104" s="345"/>
      <c r="I104" s="345"/>
      <c r="J104" s="345"/>
      <c r="K104" s="345"/>
      <c r="L104" s="345"/>
      <c r="M104" s="345"/>
      <c r="N104" s="345"/>
      <c r="O104" s="345"/>
      <c r="P104" s="421"/>
      <c r="Q104" s="421"/>
    </row>
  </sheetData>
  <mergeCells count="224">
    <mergeCell ref="P1:Q1"/>
    <mergeCell ref="P3:P104"/>
    <mergeCell ref="Q3:Q104"/>
    <mergeCell ref="B7:C7"/>
    <mergeCell ref="I7:N7"/>
    <mergeCell ref="D8:E8"/>
    <mergeCell ref="F8:G8"/>
    <mergeCell ref="I8:N8"/>
    <mergeCell ref="A1:B1"/>
    <mergeCell ref="C1:O1"/>
    <mergeCell ref="A2:A31"/>
    <mergeCell ref="B2:C2"/>
    <mergeCell ref="D2:G2"/>
    <mergeCell ref="H2:O2"/>
    <mergeCell ref="D3:E3"/>
    <mergeCell ref="F3:G3"/>
    <mergeCell ref="H3:O3"/>
    <mergeCell ref="F4:F7"/>
    <mergeCell ref="D9:E9"/>
    <mergeCell ref="H9:O9"/>
    <mergeCell ref="F10:F12"/>
    <mergeCell ref="H10:H12"/>
    <mergeCell ref="I10:N10"/>
    <mergeCell ref="I11:N11"/>
    <mergeCell ref="H4:H8"/>
    <mergeCell ref="I4:N4"/>
    <mergeCell ref="I5:N5"/>
    <mergeCell ref="I6:N6"/>
    <mergeCell ref="B12:C12"/>
    <mergeCell ref="D13:E13"/>
    <mergeCell ref="H13:O13"/>
    <mergeCell ref="B14:B15"/>
    <mergeCell ref="C14:C15"/>
    <mergeCell ref="H14:H17"/>
    <mergeCell ref="I14:N14"/>
    <mergeCell ref="I15:N15"/>
    <mergeCell ref="I16:N16"/>
    <mergeCell ref="I12:J12"/>
    <mergeCell ref="K12:N12"/>
    <mergeCell ref="I17:J17"/>
    <mergeCell ref="K17:N17"/>
    <mergeCell ref="I21:N21"/>
    <mergeCell ref="E22:G22"/>
    <mergeCell ref="I22:N22"/>
    <mergeCell ref="B23:C23"/>
    <mergeCell ref="E23:G23"/>
    <mergeCell ref="I23:J23"/>
    <mergeCell ref="K23:N23"/>
    <mergeCell ref="B17:B18"/>
    <mergeCell ref="C17:C18"/>
    <mergeCell ref="H18:O18"/>
    <mergeCell ref="B19:C19"/>
    <mergeCell ref="H19:H23"/>
    <mergeCell ref="I19:N19"/>
    <mergeCell ref="D20:G20"/>
    <mergeCell ref="I20:N20"/>
    <mergeCell ref="E21:G21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J33:J69">
      <formula1>"Continue,CCF,Finale,Non,Recyclage"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I33:I69">
      <formula1>"Théorique,Pratique"</formula1>
    </dataValidation>
  </dataValidations>
  <printOptions horizontalCentered="1" verticalCentered="1"/>
  <pageMargins left="0.39370078740157483" right="0.39370078740157483" top="0.39370078740157483" bottom="0.39370078740157483" header="0" footer="0"/>
  <pageSetup paperSize="9" orientation="landscape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Q126"/>
  <sheetViews>
    <sheetView topLeftCell="A22" zoomScale="90" zoomScaleNormal="90" workbookViewId="0">
      <selection activeCell="F8" sqref="F8:G8"/>
    </sheetView>
  </sheetViews>
  <sheetFormatPr baseColWidth="10" defaultRowHeight="14.25"/>
  <cols>
    <col min="1" max="1" width="5.7109375" style="100" customWidth="1"/>
    <col min="2" max="2" width="30.7109375" style="100" customWidth="1"/>
    <col min="3" max="3" width="5.7109375" style="100" customWidth="1"/>
    <col min="4" max="4" width="30.7109375" style="100" customWidth="1"/>
    <col min="5" max="5" width="5.7109375" style="100" customWidth="1"/>
    <col min="6" max="6" width="8.7109375" style="100" customWidth="1"/>
    <col min="7" max="7" width="8.7109375" style="147" customWidth="1"/>
    <col min="8" max="8" width="6.7109375" style="100" customWidth="1"/>
    <col min="9" max="14" width="4.7109375" style="100" customWidth="1"/>
    <col min="15" max="15" width="6.7109375" style="100" customWidth="1"/>
    <col min="16" max="17" width="66.7109375" style="100" customWidth="1"/>
    <col min="18" max="16384" width="11.42578125" style="100"/>
  </cols>
  <sheetData>
    <row r="1" spans="1:17" ht="39.950000000000003" customHeight="1">
      <c r="A1" s="424" t="s">
        <v>27</v>
      </c>
      <c r="B1" s="424"/>
      <c r="C1" s="425" t="str">
        <f>'Liste Ets'!$C$60</f>
        <v>086 - Montmorillon</v>
      </c>
      <c r="D1" s="425"/>
      <c r="E1" s="425"/>
      <c r="F1" s="425"/>
      <c r="G1" s="425"/>
      <c r="H1" s="425"/>
      <c r="I1" s="425"/>
      <c r="J1" s="425"/>
      <c r="K1" s="425"/>
      <c r="L1" s="425"/>
      <c r="M1" s="425"/>
      <c r="N1" s="425"/>
      <c r="O1" s="425"/>
      <c r="P1" s="419" t="s">
        <v>279</v>
      </c>
      <c r="Q1" s="419"/>
    </row>
    <row r="2" spans="1:17" ht="20.100000000000001" customHeight="1">
      <c r="A2" s="426" t="s">
        <v>148</v>
      </c>
      <c r="B2" s="427" t="s">
        <v>159</v>
      </c>
      <c r="C2" s="427"/>
      <c r="D2" s="428" t="s">
        <v>2</v>
      </c>
      <c r="E2" s="428"/>
      <c r="F2" s="428"/>
      <c r="G2" s="428"/>
      <c r="H2" s="429" t="s">
        <v>23</v>
      </c>
      <c r="I2" s="429"/>
      <c r="J2" s="429"/>
      <c r="K2" s="429"/>
      <c r="L2" s="429"/>
      <c r="M2" s="429"/>
      <c r="N2" s="429"/>
      <c r="O2" s="429"/>
      <c r="P2" s="101" t="s">
        <v>280</v>
      </c>
      <c r="Q2" s="101" t="s">
        <v>281</v>
      </c>
    </row>
    <row r="3" spans="1:17" ht="15.95" customHeight="1">
      <c r="A3" s="426"/>
      <c r="B3" s="102" t="s">
        <v>0</v>
      </c>
      <c r="C3" s="103" t="s">
        <v>133</v>
      </c>
      <c r="D3" s="430" t="s">
        <v>28</v>
      </c>
      <c r="E3" s="430"/>
      <c r="F3" s="431"/>
      <c r="G3" s="431"/>
      <c r="H3" s="398" t="s">
        <v>53</v>
      </c>
      <c r="I3" s="398"/>
      <c r="J3" s="398"/>
      <c r="K3" s="398"/>
      <c r="L3" s="398"/>
      <c r="M3" s="398"/>
      <c r="N3" s="398"/>
      <c r="O3" s="398"/>
      <c r="P3" s="446"/>
      <c r="Q3" s="420"/>
    </row>
    <row r="4" spans="1:17" ht="15.95" customHeight="1">
      <c r="A4" s="426"/>
      <c r="B4" s="104" t="s">
        <v>162</v>
      </c>
      <c r="C4" s="105" t="s">
        <v>134</v>
      </c>
      <c r="D4" s="102" t="s">
        <v>149</v>
      </c>
      <c r="E4" s="106">
        <v>12</v>
      </c>
      <c r="F4" s="432"/>
      <c r="G4" s="107"/>
      <c r="H4" s="399" t="s">
        <v>24</v>
      </c>
      <c r="I4" s="410" t="s">
        <v>24</v>
      </c>
      <c r="J4" s="410"/>
      <c r="K4" s="410"/>
      <c r="L4" s="410"/>
      <c r="M4" s="410"/>
      <c r="N4" s="410"/>
      <c r="O4" s="108" t="s">
        <v>133</v>
      </c>
      <c r="P4" s="420"/>
      <c r="Q4" s="420"/>
    </row>
    <row r="5" spans="1:17" ht="15.95" customHeight="1">
      <c r="A5" s="426"/>
      <c r="B5" s="102" t="s">
        <v>163</v>
      </c>
      <c r="C5" s="103" t="s">
        <v>134</v>
      </c>
      <c r="D5" s="109" t="s">
        <v>150</v>
      </c>
      <c r="E5" s="110">
        <v>2</v>
      </c>
      <c r="F5" s="432"/>
      <c r="G5" s="107"/>
      <c r="H5" s="399"/>
      <c r="I5" s="391" t="s">
        <v>25</v>
      </c>
      <c r="J5" s="391"/>
      <c r="K5" s="391"/>
      <c r="L5" s="391"/>
      <c r="M5" s="391"/>
      <c r="N5" s="391"/>
      <c r="O5" s="111" t="s">
        <v>134</v>
      </c>
      <c r="P5" s="420"/>
      <c r="Q5" s="420"/>
    </row>
    <row r="6" spans="1:17" ht="15.95" customHeight="1">
      <c r="A6" s="426"/>
      <c r="B6" s="125" t="s">
        <v>443</v>
      </c>
      <c r="C6" s="120" t="s">
        <v>134</v>
      </c>
      <c r="D6" s="112" t="s">
        <v>151</v>
      </c>
      <c r="E6" s="106">
        <v>6</v>
      </c>
      <c r="F6" s="432"/>
      <c r="G6" s="107"/>
      <c r="H6" s="399"/>
      <c r="I6" s="393" t="s">
        <v>54</v>
      </c>
      <c r="J6" s="393"/>
      <c r="K6" s="393"/>
      <c r="L6" s="393"/>
      <c r="M6" s="393"/>
      <c r="N6" s="393"/>
      <c r="O6" s="108" t="s">
        <v>134</v>
      </c>
      <c r="P6" s="420"/>
      <c r="Q6" s="420"/>
    </row>
    <row r="7" spans="1:17" ht="15.95" customHeight="1">
      <c r="A7" s="426"/>
      <c r="B7" s="389" t="s">
        <v>160</v>
      </c>
      <c r="C7" s="389"/>
      <c r="D7" s="109" t="s">
        <v>152</v>
      </c>
      <c r="E7" s="110">
        <v>2</v>
      </c>
      <c r="F7" s="432"/>
      <c r="G7" s="107"/>
      <c r="H7" s="399"/>
      <c r="I7" s="391" t="s">
        <v>33</v>
      </c>
      <c r="J7" s="391"/>
      <c r="K7" s="391"/>
      <c r="L7" s="391"/>
      <c r="M7" s="391"/>
      <c r="N7" s="391"/>
      <c r="O7" s="111" t="s">
        <v>134</v>
      </c>
      <c r="P7" s="420"/>
      <c r="Q7" s="420"/>
    </row>
    <row r="8" spans="1:17" ht="15.95" customHeight="1">
      <c r="A8" s="426"/>
      <c r="B8" s="102" t="s">
        <v>3</v>
      </c>
      <c r="C8" s="103" t="s">
        <v>133</v>
      </c>
      <c r="D8" s="422" t="s">
        <v>135</v>
      </c>
      <c r="E8" s="422"/>
      <c r="F8" s="423">
        <f>E7/E6</f>
        <v>0.33333333333333331</v>
      </c>
      <c r="G8" s="423"/>
      <c r="H8" s="399"/>
      <c r="I8" s="410" t="s">
        <v>492</v>
      </c>
      <c r="J8" s="410"/>
      <c r="K8" s="410"/>
      <c r="L8" s="410"/>
      <c r="M8" s="410"/>
      <c r="N8" s="410"/>
      <c r="O8" s="114">
        <v>28</v>
      </c>
      <c r="P8" s="420"/>
      <c r="Q8" s="420"/>
    </row>
    <row r="9" spans="1:17" ht="15.95" customHeight="1">
      <c r="A9" s="426"/>
      <c r="B9" s="104" t="s">
        <v>4</v>
      </c>
      <c r="C9" s="105" t="s">
        <v>134</v>
      </c>
      <c r="D9" s="430" t="s">
        <v>29</v>
      </c>
      <c r="E9" s="430"/>
      <c r="F9" s="115"/>
      <c r="G9" s="116"/>
      <c r="H9" s="398" t="s">
        <v>45</v>
      </c>
      <c r="I9" s="398"/>
      <c r="J9" s="398"/>
      <c r="K9" s="398"/>
      <c r="L9" s="398"/>
      <c r="M9" s="398"/>
      <c r="N9" s="398"/>
      <c r="O9" s="398"/>
      <c r="P9" s="420"/>
      <c r="Q9" s="420"/>
    </row>
    <row r="10" spans="1:17" ht="15.95" customHeight="1">
      <c r="A10" s="426"/>
      <c r="B10" s="102" t="s">
        <v>5</v>
      </c>
      <c r="C10" s="103" t="s">
        <v>134</v>
      </c>
      <c r="D10" s="102" t="s">
        <v>153</v>
      </c>
      <c r="E10" s="106">
        <v>1</v>
      </c>
      <c r="F10" s="434" t="s">
        <v>6</v>
      </c>
      <c r="G10" s="117">
        <v>0.16666666666666666</v>
      </c>
      <c r="H10" s="399" t="s">
        <v>32</v>
      </c>
      <c r="I10" s="393" t="s">
        <v>55</v>
      </c>
      <c r="J10" s="393"/>
      <c r="K10" s="393"/>
      <c r="L10" s="393"/>
      <c r="M10" s="393"/>
      <c r="N10" s="393"/>
      <c r="O10" s="108" t="s">
        <v>133</v>
      </c>
      <c r="P10" s="420"/>
      <c r="Q10" s="420"/>
    </row>
    <row r="11" spans="1:17" ht="15.95" customHeight="1">
      <c r="A11" s="426"/>
      <c r="B11" s="104" t="s">
        <v>52</v>
      </c>
      <c r="C11" s="105" t="s">
        <v>134</v>
      </c>
      <c r="D11" s="109" t="s">
        <v>154</v>
      </c>
      <c r="E11" s="110">
        <v>6</v>
      </c>
      <c r="F11" s="434"/>
      <c r="G11" s="118">
        <v>0.16666666666666666</v>
      </c>
      <c r="H11" s="399"/>
      <c r="I11" s="391" t="s">
        <v>56</v>
      </c>
      <c r="J11" s="391"/>
      <c r="K11" s="391"/>
      <c r="L11" s="391"/>
      <c r="M11" s="391"/>
      <c r="N11" s="391"/>
      <c r="O11" s="111" t="s">
        <v>133</v>
      </c>
      <c r="P11" s="420"/>
      <c r="Q11" s="420"/>
    </row>
    <row r="12" spans="1:17" ht="15.95" customHeight="1">
      <c r="A12" s="426"/>
      <c r="B12" s="389" t="s">
        <v>161</v>
      </c>
      <c r="C12" s="389"/>
      <c r="D12" s="102" t="s">
        <v>155</v>
      </c>
      <c r="E12" s="106">
        <v>1</v>
      </c>
      <c r="F12" s="434"/>
      <c r="G12" s="117">
        <v>0.16666666666666666</v>
      </c>
      <c r="H12" s="399"/>
      <c r="I12" s="415" t="s">
        <v>278</v>
      </c>
      <c r="J12" s="415"/>
      <c r="K12" s="416"/>
      <c r="L12" s="416"/>
      <c r="M12" s="416"/>
      <c r="N12" s="416"/>
      <c r="O12" s="108" t="s">
        <v>134</v>
      </c>
      <c r="P12" s="420"/>
      <c r="Q12" s="420"/>
    </row>
    <row r="13" spans="1:17" ht="15.95" customHeight="1">
      <c r="A13" s="426"/>
      <c r="B13" s="102" t="s">
        <v>36</v>
      </c>
      <c r="C13" s="103" t="s">
        <v>133</v>
      </c>
      <c r="D13" s="411" t="s">
        <v>48</v>
      </c>
      <c r="E13" s="411"/>
      <c r="F13" s="119"/>
      <c r="G13" s="119"/>
      <c r="H13" s="398" t="s">
        <v>46</v>
      </c>
      <c r="I13" s="398"/>
      <c r="J13" s="398"/>
      <c r="K13" s="398"/>
      <c r="L13" s="398"/>
      <c r="M13" s="398"/>
      <c r="N13" s="398"/>
      <c r="O13" s="398"/>
      <c r="P13" s="420"/>
      <c r="Q13" s="420"/>
    </row>
    <row r="14" spans="1:17" ht="15.95" customHeight="1">
      <c r="A14" s="426"/>
      <c r="B14" s="412" t="s">
        <v>156</v>
      </c>
      <c r="C14" s="413">
        <v>5</v>
      </c>
      <c r="D14" s="121" t="s">
        <v>164</v>
      </c>
      <c r="E14" s="103" t="s">
        <v>133</v>
      </c>
      <c r="F14" s="122"/>
      <c r="G14" s="107"/>
      <c r="H14" s="414" t="s">
        <v>44</v>
      </c>
      <c r="I14" s="393" t="s">
        <v>57</v>
      </c>
      <c r="J14" s="393"/>
      <c r="K14" s="393"/>
      <c r="L14" s="393"/>
      <c r="M14" s="393"/>
      <c r="N14" s="393"/>
      <c r="O14" s="108" t="s">
        <v>133</v>
      </c>
      <c r="P14" s="420"/>
      <c r="Q14" s="420"/>
    </row>
    <row r="15" spans="1:17" ht="15.95" customHeight="1">
      <c r="A15" s="426"/>
      <c r="B15" s="412"/>
      <c r="C15" s="413"/>
      <c r="D15" s="123" t="s">
        <v>49</v>
      </c>
      <c r="E15" s="258" t="s">
        <v>133</v>
      </c>
      <c r="F15" s="122"/>
      <c r="G15" s="107"/>
      <c r="H15" s="414"/>
      <c r="I15" s="391" t="s">
        <v>47</v>
      </c>
      <c r="J15" s="391"/>
      <c r="K15" s="391"/>
      <c r="L15" s="391"/>
      <c r="M15" s="391"/>
      <c r="N15" s="391"/>
      <c r="O15" s="111" t="s">
        <v>134</v>
      </c>
      <c r="P15" s="420"/>
      <c r="Q15" s="420"/>
    </row>
    <row r="16" spans="1:17" ht="15.95" customHeight="1">
      <c r="A16" s="426"/>
      <c r="B16" s="124" t="s">
        <v>37</v>
      </c>
      <c r="C16" s="103" t="s">
        <v>134</v>
      </c>
      <c r="D16" s="121" t="s">
        <v>50</v>
      </c>
      <c r="E16" s="103" t="s">
        <v>134</v>
      </c>
      <c r="F16" s="122"/>
      <c r="G16" s="107"/>
      <c r="H16" s="414"/>
      <c r="I16" s="393" t="s">
        <v>58</v>
      </c>
      <c r="J16" s="393"/>
      <c r="K16" s="393"/>
      <c r="L16" s="393"/>
      <c r="M16" s="393"/>
      <c r="N16" s="393"/>
      <c r="O16" s="108" t="s">
        <v>134</v>
      </c>
      <c r="P16" s="420"/>
      <c r="Q16" s="420"/>
    </row>
    <row r="17" spans="1:17" ht="15.95" customHeight="1">
      <c r="A17" s="426"/>
      <c r="B17" s="406" t="s">
        <v>136</v>
      </c>
      <c r="C17" s="407" t="s">
        <v>137</v>
      </c>
      <c r="D17" s="123" t="s">
        <v>157</v>
      </c>
      <c r="E17" s="258" t="s">
        <v>133</v>
      </c>
      <c r="F17" s="122"/>
      <c r="G17" s="107"/>
      <c r="H17" s="414"/>
      <c r="I17" s="417" t="s">
        <v>278</v>
      </c>
      <c r="J17" s="417"/>
      <c r="K17" s="418"/>
      <c r="L17" s="418"/>
      <c r="M17" s="418"/>
      <c r="N17" s="418"/>
      <c r="O17" s="111" t="s">
        <v>134</v>
      </c>
      <c r="P17" s="420"/>
      <c r="Q17" s="420"/>
    </row>
    <row r="18" spans="1:17" ht="15.95" customHeight="1">
      <c r="A18" s="426"/>
      <c r="B18" s="406"/>
      <c r="C18" s="407"/>
      <c r="D18" s="126" t="s">
        <v>51</v>
      </c>
      <c r="E18" s="103" t="s">
        <v>133</v>
      </c>
      <c r="F18" s="122"/>
      <c r="G18" s="107"/>
      <c r="H18" s="398" t="s">
        <v>158</v>
      </c>
      <c r="I18" s="398"/>
      <c r="J18" s="398"/>
      <c r="K18" s="398"/>
      <c r="L18" s="398"/>
      <c r="M18" s="398"/>
      <c r="N18" s="398"/>
      <c r="O18" s="398"/>
      <c r="P18" s="420"/>
      <c r="Q18" s="420"/>
    </row>
    <row r="19" spans="1:17" ht="15.95" customHeight="1">
      <c r="A19" s="426"/>
      <c r="B19" s="389" t="s">
        <v>138</v>
      </c>
      <c r="C19" s="389"/>
      <c r="D19" s="123" t="s">
        <v>52</v>
      </c>
      <c r="E19" s="258" t="s">
        <v>134</v>
      </c>
      <c r="F19" s="122"/>
      <c r="G19" s="107"/>
      <c r="H19" s="408" t="s">
        <v>35</v>
      </c>
      <c r="I19" s="393" t="s">
        <v>274</v>
      </c>
      <c r="J19" s="393"/>
      <c r="K19" s="393"/>
      <c r="L19" s="393"/>
      <c r="M19" s="393"/>
      <c r="N19" s="393"/>
      <c r="O19" s="108" t="s">
        <v>134</v>
      </c>
      <c r="P19" s="420"/>
      <c r="Q19" s="420"/>
    </row>
    <row r="20" spans="1:17" ht="15.95" customHeight="1">
      <c r="A20" s="426"/>
      <c r="B20" s="127" t="s">
        <v>3</v>
      </c>
      <c r="C20" s="103" t="s">
        <v>134</v>
      </c>
      <c r="D20" s="392" t="s">
        <v>252</v>
      </c>
      <c r="E20" s="392"/>
      <c r="F20" s="392"/>
      <c r="G20" s="392"/>
      <c r="H20" s="408"/>
      <c r="I20" s="391" t="s">
        <v>276</v>
      </c>
      <c r="J20" s="391"/>
      <c r="K20" s="391"/>
      <c r="L20" s="391"/>
      <c r="M20" s="391"/>
      <c r="N20" s="391"/>
      <c r="O20" s="111" t="s">
        <v>133</v>
      </c>
      <c r="P20" s="420"/>
      <c r="Q20" s="420"/>
    </row>
    <row r="21" spans="1:17" ht="15.95" customHeight="1">
      <c r="A21" s="426"/>
      <c r="B21" s="128" t="s">
        <v>4</v>
      </c>
      <c r="C21" s="105" t="s">
        <v>134</v>
      </c>
      <c r="D21" s="129" t="s">
        <v>256</v>
      </c>
      <c r="E21" s="409" t="s">
        <v>257</v>
      </c>
      <c r="F21" s="409"/>
      <c r="G21" s="409"/>
      <c r="H21" s="408"/>
      <c r="I21" s="393" t="s">
        <v>275</v>
      </c>
      <c r="J21" s="393"/>
      <c r="K21" s="393"/>
      <c r="L21" s="393"/>
      <c r="M21" s="393"/>
      <c r="N21" s="393"/>
      <c r="O21" s="108" t="s">
        <v>134</v>
      </c>
      <c r="P21" s="420"/>
      <c r="Q21" s="420"/>
    </row>
    <row r="22" spans="1:17" ht="15.95" customHeight="1">
      <c r="A22" s="426"/>
      <c r="B22" s="127" t="s">
        <v>139</v>
      </c>
      <c r="C22" s="103" t="s">
        <v>133</v>
      </c>
      <c r="D22" s="130" t="s">
        <v>255</v>
      </c>
      <c r="E22" s="447" t="s">
        <v>258</v>
      </c>
      <c r="F22" s="447"/>
      <c r="G22" s="447"/>
      <c r="H22" s="408"/>
      <c r="I22" s="391" t="s">
        <v>277</v>
      </c>
      <c r="J22" s="391"/>
      <c r="K22" s="391"/>
      <c r="L22" s="391"/>
      <c r="M22" s="391"/>
      <c r="N22" s="391"/>
      <c r="O22" s="111" t="s">
        <v>134</v>
      </c>
      <c r="P22" s="420"/>
      <c r="Q22" s="420"/>
    </row>
    <row r="23" spans="1:17" ht="15.95" customHeight="1">
      <c r="A23" s="426"/>
      <c r="B23" s="389" t="s">
        <v>140</v>
      </c>
      <c r="C23" s="389"/>
      <c r="D23" s="131" t="s">
        <v>254</v>
      </c>
      <c r="E23" s="448" t="s">
        <v>259</v>
      </c>
      <c r="F23" s="448"/>
      <c r="G23" s="448"/>
      <c r="H23" s="408"/>
      <c r="I23" s="403" t="s">
        <v>278</v>
      </c>
      <c r="J23" s="404"/>
      <c r="K23" s="405"/>
      <c r="L23" s="405"/>
      <c r="M23" s="405"/>
      <c r="N23" s="405"/>
      <c r="O23" s="108" t="s">
        <v>134</v>
      </c>
      <c r="P23" s="420"/>
      <c r="Q23" s="420"/>
    </row>
    <row r="24" spans="1:17" ht="15.95" customHeight="1">
      <c r="A24" s="426"/>
      <c r="B24" s="127" t="s">
        <v>3</v>
      </c>
      <c r="C24" s="103" t="s">
        <v>134</v>
      </c>
      <c r="D24" s="133" t="s">
        <v>253</v>
      </c>
      <c r="E24" s="447" t="s">
        <v>260</v>
      </c>
      <c r="F24" s="447"/>
      <c r="G24" s="447"/>
      <c r="H24" s="398" t="s">
        <v>40</v>
      </c>
      <c r="I24" s="398"/>
      <c r="J24" s="398"/>
      <c r="K24" s="398"/>
      <c r="L24" s="398"/>
      <c r="M24" s="398"/>
      <c r="N24" s="398"/>
      <c r="O24" s="398"/>
      <c r="P24" s="420"/>
      <c r="Q24" s="420"/>
    </row>
    <row r="25" spans="1:17" ht="15.95" customHeight="1">
      <c r="A25" s="426"/>
      <c r="B25" s="134" t="s">
        <v>4</v>
      </c>
      <c r="C25" s="105" t="s">
        <v>134</v>
      </c>
      <c r="D25" s="392" t="s">
        <v>261</v>
      </c>
      <c r="E25" s="392"/>
      <c r="F25" s="392"/>
      <c r="G25" s="392"/>
      <c r="H25" s="399" t="s">
        <v>39</v>
      </c>
      <c r="I25" s="393" t="s">
        <v>8</v>
      </c>
      <c r="J25" s="393"/>
      <c r="K25" s="393"/>
      <c r="L25" s="393"/>
      <c r="M25" s="393"/>
      <c r="N25" s="393"/>
      <c r="O25" s="108" t="s">
        <v>133</v>
      </c>
      <c r="P25" s="420"/>
      <c r="Q25" s="420"/>
    </row>
    <row r="26" spans="1:17" ht="15.95" customHeight="1">
      <c r="A26" s="426"/>
      <c r="B26" s="127" t="s">
        <v>139</v>
      </c>
      <c r="C26" s="103" t="s">
        <v>133</v>
      </c>
      <c r="D26" s="400" t="s">
        <v>445</v>
      </c>
      <c r="E26" s="400"/>
      <c r="F26" s="400"/>
      <c r="G26" s="400"/>
      <c r="H26" s="399"/>
      <c r="I26" s="391" t="s">
        <v>9</v>
      </c>
      <c r="J26" s="391"/>
      <c r="K26" s="391"/>
      <c r="L26" s="391"/>
      <c r="M26" s="391"/>
      <c r="N26" s="391"/>
      <c r="O26" s="111" t="s">
        <v>133</v>
      </c>
      <c r="P26" s="420"/>
      <c r="Q26" s="420"/>
    </row>
    <row r="27" spans="1:17" ht="15.95" customHeight="1">
      <c r="A27" s="426"/>
      <c r="B27" s="134"/>
      <c r="C27" s="134"/>
      <c r="D27" s="449"/>
      <c r="E27" s="449"/>
      <c r="F27" s="449"/>
      <c r="G27" s="449"/>
      <c r="H27" s="399"/>
      <c r="I27" s="393" t="s">
        <v>11</v>
      </c>
      <c r="J27" s="393"/>
      <c r="K27" s="393"/>
      <c r="L27" s="393"/>
      <c r="M27" s="393"/>
      <c r="N27" s="393"/>
      <c r="O27" s="108" t="s">
        <v>133</v>
      </c>
      <c r="P27" s="420"/>
      <c r="Q27" s="420"/>
    </row>
    <row r="28" spans="1:17" ht="15.95" customHeight="1">
      <c r="A28" s="426"/>
      <c r="B28" s="389" t="s">
        <v>30</v>
      </c>
      <c r="C28" s="389"/>
      <c r="D28" s="390"/>
      <c r="E28" s="390"/>
      <c r="F28" s="390"/>
      <c r="G28" s="390"/>
      <c r="H28" s="399"/>
      <c r="I28" s="391" t="s">
        <v>10</v>
      </c>
      <c r="J28" s="391"/>
      <c r="K28" s="391"/>
      <c r="L28" s="391"/>
      <c r="M28" s="391"/>
      <c r="N28" s="391"/>
      <c r="O28" s="111" t="s">
        <v>133</v>
      </c>
      <c r="P28" s="420"/>
      <c r="Q28" s="420"/>
    </row>
    <row r="29" spans="1:17" ht="15.95" customHeight="1">
      <c r="A29" s="426"/>
      <c r="B29" s="102" t="s">
        <v>1</v>
      </c>
      <c r="C29" s="103" t="s">
        <v>134</v>
      </c>
      <c r="D29" s="392" t="s">
        <v>272</v>
      </c>
      <c r="E29" s="392"/>
      <c r="F29" s="392"/>
      <c r="G29" s="392"/>
      <c r="H29" s="399"/>
      <c r="I29" s="393" t="s">
        <v>41</v>
      </c>
      <c r="J29" s="393"/>
      <c r="K29" s="393"/>
      <c r="L29" s="393"/>
      <c r="M29" s="393"/>
      <c r="N29" s="393"/>
      <c r="O29" s="108" t="s">
        <v>133</v>
      </c>
      <c r="P29" s="420"/>
      <c r="Q29" s="420"/>
    </row>
    <row r="30" spans="1:17" ht="15.95" customHeight="1">
      <c r="A30" s="426"/>
      <c r="B30" s="104" t="s">
        <v>31</v>
      </c>
      <c r="C30" s="105" t="s">
        <v>134</v>
      </c>
      <c r="D30" s="450" t="s">
        <v>273</v>
      </c>
      <c r="E30" s="450"/>
      <c r="F30" s="450"/>
      <c r="G30" s="450"/>
      <c r="H30" s="399"/>
      <c r="I30" s="391" t="s">
        <v>42</v>
      </c>
      <c r="J30" s="391"/>
      <c r="K30" s="391"/>
      <c r="L30" s="391"/>
      <c r="M30" s="391"/>
      <c r="N30" s="391"/>
      <c r="O30" s="111" t="s">
        <v>133</v>
      </c>
      <c r="P30" s="420"/>
      <c r="Q30" s="420"/>
    </row>
    <row r="31" spans="1:17" ht="15.95" customHeight="1">
      <c r="A31" s="426"/>
      <c r="B31" s="102" t="s">
        <v>7</v>
      </c>
      <c r="C31" s="103" t="s">
        <v>133</v>
      </c>
      <c r="D31" s="450"/>
      <c r="E31" s="450"/>
      <c r="F31" s="450"/>
      <c r="G31" s="450"/>
      <c r="H31" s="399"/>
      <c r="I31" s="395" t="s">
        <v>278</v>
      </c>
      <c r="J31" s="395"/>
      <c r="K31" s="396" t="s">
        <v>43</v>
      </c>
      <c r="L31" s="396"/>
      <c r="M31" s="396"/>
      <c r="N31" s="396"/>
      <c r="O31" s="108" t="s">
        <v>133</v>
      </c>
      <c r="P31" s="420"/>
      <c r="Q31" s="420"/>
    </row>
    <row r="32" spans="1:17" ht="69.95" customHeight="1">
      <c r="A32" s="383" t="s">
        <v>38</v>
      </c>
      <c r="B32" s="383"/>
      <c r="C32" s="384" t="s">
        <v>26</v>
      </c>
      <c r="D32" s="384"/>
      <c r="E32" s="384"/>
      <c r="F32" s="384"/>
      <c r="G32" s="384"/>
      <c r="H32" s="384"/>
      <c r="I32" s="135" t="s">
        <v>142</v>
      </c>
      <c r="J32" s="136" t="s">
        <v>145</v>
      </c>
      <c r="K32" s="135" t="s">
        <v>149</v>
      </c>
      <c r="L32" s="136" t="s">
        <v>171</v>
      </c>
      <c r="M32" s="135" t="s">
        <v>6</v>
      </c>
      <c r="N32" s="136" t="s">
        <v>172</v>
      </c>
      <c r="O32" s="137" t="s">
        <v>22</v>
      </c>
      <c r="P32" s="420"/>
      <c r="Q32" s="420"/>
    </row>
    <row r="33" spans="1:17" ht="12" customHeight="1">
      <c r="A33" s="385" t="s">
        <v>12</v>
      </c>
      <c r="B33" s="138" t="s">
        <v>13</v>
      </c>
      <c r="C33" s="139" t="s">
        <v>141</v>
      </c>
      <c r="D33" s="374" t="s">
        <v>166</v>
      </c>
      <c r="E33" s="374"/>
      <c r="F33" s="374"/>
      <c r="G33" s="374"/>
      <c r="H33" s="374"/>
      <c r="I33" s="435" t="s">
        <v>143</v>
      </c>
      <c r="J33" s="387" t="s">
        <v>1</v>
      </c>
      <c r="K33" s="360">
        <v>12</v>
      </c>
      <c r="L33" s="361">
        <v>1</v>
      </c>
      <c r="M33" s="362">
        <v>0.16666666666666666</v>
      </c>
      <c r="N33" s="381">
        <f>L33/K33</f>
        <v>8.3333333333333329E-2</v>
      </c>
      <c r="O33" s="382">
        <f>PRODUCT(L33,M33)</f>
        <v>0.16666666666666666</v>
      </c>
      <c r="P33" s="420"/>
      <c r="Q33" s="420"/>
    </row>
    <row r="34" spans="1:17" ht="12" customHeight="1">
      <c r="A34" s="385"/>
      <c r="B34" s="373" t="s">
        <v>176</v>
      </c>
      <c r="C34" s="139" t="s">
        <v>141</v>
      </c>
      <c r="D34" s="438" t="s">
        <v>165</v>
      </c>
      <c r="E34" s="374"/>
      <c r="F34" s="374"/>
      <c r="G34" s="374"/>
      <c r="H34" s="374"/>
      <c r="I34" s="435"/>
      <c r="J34" s="387"/>
      <c r="K34" s="360"/>
      <c r="L34" s="361"/>
      <c r="M34" s="362"/>
      <c r="N34" s="381"/>
      <c r="O34" s="382"/>
      <c r="P34" s="420"/>
      <c r="Q34" s="420"/>
    </row>
    <row r="35" spans="1:17" ht="12" customHeight="1">
      <c r="A35" s="385"/>
      <c r="B35" s="373"/>
      <c r="C35" s="139" t="s">
        <v>141</v>
      </c>
      <c r="D35" s="438" t="s">
        <v>167</v>
      </c>
      <c r="E35" s="374"/>
      <c r="F35" s="374"/>
      <c r="G35" s="374"/>
      <c r="H35" s="374"/>
      <c r="I35" s="435"/>
      <c r="J35" s="387"/>
      <c r="K35" s="360"/>
      <c r="L35" s="361"/>
      <c r="M35" s="362"/>
      <c r="N35" s="381"/>
      <c r="O35" s="382"/>
      <c r="P35" s="420"/>
      <c r="Q35" s="420"/>
    </row>
    <row r="36" spans="1:17" ht="12" customHeight="1">
      <c r="A36" s="385"/>
      <c r="B36" s="373"/>
      <c r="C36" s="139" t="s">
        <v>141</v>
      </c>
      <c r="D36" s="374"/>
      <c r="E36" s="374"/>
      <c r="F36" s="374"/>
      <c r="G36" s="374"/>
      <c r="H36" s="374"/>
      <c r="I36" s="435"/>
      <c r="J36" s="387"/>
      <c r="K36" s="360"/>
      <c r="L36" s="361"/>
      <c r="M36" s="362"/>
      <c r="N36" s="381"/>
      <c r="O36" s="382"/>
      <c r="P36" s="420"/>
      <c r="Q36" s="420"/>
    </row>
    <row r="37" spans="1:17" ht="12" customHeight="1">
      <c r="A37" s="385"/>
      <c r="B37" s="373"/>
      <c r="C37" s="139" t="s">
        <v>141</v>
      </c>
      <c r="D37" s="374"/>
      <c r="E37" s="374"/>
      <c r="F37" s="374"/>
      <c r="G37" s="374"/>
      <c r="H37" s="374"/>
      <c r="I37" s="435"/>
      <c r="J37" s="387"/>
      <c r="K37" s="360"/>
      <c r="L37" s="361"/>
      <c r="M37" s="362"/>
      <c r="N37" s="381"/>
      <c r="O37" s="382"/>
      <c r="P37" s="420"/>
      <c r="Q37" s="420"/>
    </row>
    <row r="38" spans="1:17" ht="12" customHeight="1">
      <c r="A38" s="385"/>
      <c r="B38" s="140" t="s">
        <v>14</v>
      </c>
      <c r="C38" s="141" t="s">
        <v>141</v>
      </c>
      <c r="D38" s="380" t="s">
        <v>169</v>
      </c>
      <c r="E38" s="380"/>
      <c r="F38" s="380"/>
      <c r="G38" s="380"/>
      <c r="H38" s="380"/>
      <c r="I38" s="366" t="s">
        <v>144</v>
      </c>
      <c r="J38" s="367" t="s">
        <v>146</v>
      </c>
      <c r="K38" s="368">
        <v>6</v>
      </c>
      <c r="L38" s="369">
        <v>2</v>
      </c>
      <c r="M38" s="370">
        <v>0.16666666666666666</v>
      </c>
      <c r="N38" s="353">
        <f>L38/K38</f>
        <v>0.33333333333333331</v>
      </c>
      <c r="O38" s="363">
        <f>PRODUCT(L38,M38)</f>
        <v>0.33333333333333331</v>
      </c>
      <c r="P38" s="420"/>
      <c r="Q38" s="420"/>
    </row>
    <row r="39" spans="1:17" ht="12" customHeight="1">
      <c r="A39" s="385"/>
      <c r="B39" s="379" t="s">
        <v>175</v>
      </c>
      <c r="C39" s="141" t="s">
        <v>141</v>
      </c>
      <c r="D39" s="380" t="s">
        <v>168</v>
      </c>
      <c r="E39" s="380"/>
      <c r="F39" s="380"/>
      <c r="G39" s="380"/>
      <c r="H39" s="380"/>
      <c r="I39" s="366"/>
      <c r="J39" s="367"/>
      <c r="K39" s="368"/>
      <c r="L39" s="369"/>
      <c r="M39" s="370"/>
      <c r="N39" s="353"/>
      <c r="O39" s="363"/>
      <c r="P39" s="420"/>
      <c r="Q39" s="420"/>
    </row>
    <row r="40" spans="1:17" ht="12" customHeight="1">
      <c r="A40" s="385"/>
      <c r="B40" s="379"/>
      <c r="C40" s="141" t="s">
        <v>141</v>
      </c>
      <c r="D40" s="439" t="s">
        <v>170</v>
      </c>
      <c r="E40" s="439"/>
      <c r="F40" s="439"/>
      <c r="G40" s="439"/>
      <c r="H40" s="439"/>
      <c r="I40" s="366"/>
      <c r="J40" s="367"/>
      <c r="K40" s="368"/>
      <c r="L40" s="369"/>
      <c r="M40" s="370"/>
      <c r="N40" s="353"/>
      <c r="O40" s="363"/>
      <c r="P40" s="420"/>
      <c r="Q40" s="420"/>
    </row>
    <row r="41" spans="1:17" ht="12" customHeight="1">
      <c r="A41" s="385"/>
      <c r="B41" s="379"/>
      <c r="C41" s="141" t="s">
        <v>141</v>
      </c>
      <c r="D41" s="439" t="s">
        <v>177</v>
      </c>
      <c r="E41" s="439"/>
      <c r="F41" s="439"/>
      <c r="G41" s="439"/>
      <c r="H41" s="439"/>
      <c r="I41" s="366"/>
      <c r="J41" s="367"/>
      <c r="K41" s="368"/>
      <c r="L41" s="369"/>
      <c r="M41" s="370"/>
      <c r="N41" s="353"/>
      <c r="O41" s="363"/>
      <c r="P41" s="420"/>
      <c r="Q41" s="420"/>
    </row>
    <row r="42" spans="1:17" ht="12" customHeight="1">
      <c r="A42" s="385"/>
      <c r="B42" s="138" t="s">
        <v>15</v>
      </c>
      <c r="C42" s="139" t="s">
        <v>141</v>
      </c>
      <c r="D42" s="438" t="s">
        <v>196</v>
      </c>
      <c r="E42" s="374"/>
      <c r="F42" s="374"/>
      <c r="G42" s="374"/>
      <c r="H42" s="374"/>
      <c r="I42" s="358" t="s">
        <v>144</v>
      </c>
      <c r="J42" s="359" t="s">
        <v>146</v>
      </c>
      <c r="K42" s="360">
        <v>6</v>
      </c>
      <c r="L42" s="361">
        <v>2</v>
      </c>
      <c r="M42" s="362">
        <v>0.16666666666666666</v>
      </c>
      <c r="N42" s="353">
        <f>L42/K42</f>
        <v>0.33333333333333331</v>
      </c>
      <c r="O42" s="354">
        <f>PRODUCT(L42,M42)</f>
        <v>0.33333333333333331</v>
      </c>
      <c r="P42" s="420"/>
      <c r="Q42" s="420"/>
    </row>
    <row r="43" spans="1:17" ht="12" customHeight="1">
      <c r="A43" s="385"/>
      <c r="B43" s="373" t="s">
        <v>178</v>
      </c>
      <c r="C43" s="139" t="s">
        <v>141</v>
      </c>
      <c r="D43" s="438" t="s">
        <v>195</v>
      </c>
      <c r="E43" s="438"/>
      <c r="F43" s="438"/>
      <c r="G43" s="438"/>
      <c r="H43" s="438"/>
      <c r="I43" s="358"/>
      <c r="J43" s="359"/>
      <c r="K43" s="360"/>
      <c r="L43" s="361"/>
      <c r="M43" s="362"/>
      <c r="N43" s="353"/>
      <c r="O43" s="354"/>
      <c r="P43" s="420"/>
      <c r="Q43" s="420"/>
    </row>
    <row r="44" spans="1:17" ht="12" customHeight="1">
      <c r="A44" s="385"/>
      <c r="B44" s="373"/>
      <c r="C44" s="139" t="s">
        <v>141</v>
      </c>
      <c r="D44" s="441" t="s">
        <v>179</v>
      </c>
      <c r="E44" s="441"/>
      <c r="F44" s="441"/>
      <c r="G44" s="441"/>
      <c r="H44" s="441"/>
      <c r="I44" s="358"/>
      <c r="J44" s="359"/>
      <c r="K44" s="360"/>
      <c r="L44" s="361"/>
      <c r="M44" s="362"/>
      <c r="N44" s="353"/>
      <c r="O44" s="354"/>
      <c r="P44" s="420"/>
      <c r="Q44" s="420"/>
    </row>
    <row r="45" spans="1:17" ht="12" customHeight="1">
      <c r="A45" s="385"/>
      <c r="B45" s="373"/>
      <c r="C45" s="139" t="s">
        <v>141</v>
      </c>
      <c r="D45" s="374"/>
      <c r="E45" s="374"/>
      <c r="F45" s="374"/>
      <c r="G45" s="374"/>
      <c r="H45" s="374"/>
      <c r="I45" s="358"/>
      <c r="J45" s="359"/>
      <c r="K45" s="360"/>
      <c r="L45" s="361"/>
      <c r="M45" s="362"/>
      <c r="N45" s="353"/>
      <c r="O45" s="354"/>
      <c r="P45" s="420"/>
      <c r="Q45" s="420"/>
    </row>
    <row r="46" spans="1:17" ht="12" customHeight="1">
      <c r="A46" s="385"/>
      <c r="B46" s="140" t="s">
        <v>16</v>
      </c>
      <c r="C46" s="141" t="s">
        <v>141</v>
      </c>
      <c r="D46" s="380" t="s">
        <v>197</v>
      </c>
      <c r="E46" s="380"/>
      <c r="F46" s="380"/>
      <c r="G46" s="380"/>
      <c r="H46" s="380"/>
      <c r="I46" s="366" t="s">
        <v>144</v>
      </c>
      <c r="J46" s="367" t="s">
        <v>146</v>
      </c>
      <c r="K46" s="368">
        <v>6</v>
      </c>
      <c r="L46" s="369">
        <v>2</v>
      </c>
      <c r="M46" s="370">
        <v>0.16666666666666666</v>
      </c>
      <c r="N46" s="353">
        <f>L46/K46</f>
        <v>0.33333333333333331</v>
      </c>
      <c r="O46" s="363">
        <f>PRODUCT(L46,M46)</f>
        <v>0.33333333333333331</v>
      </c>
      <c r="P46" s="420"/>
      <c r="Q46" s="420"/>
    </row>
    <row r="47" spans="1:17" ht="12" customHeight="1">
      <c r="A47" s="385"/>
      <c r="B47" s="442" t="s">
        <v>207</v>
      </c>
      <c r="C47" s="141" t="s">
        <v>141</v>
      </c>
      <c r="D47" s="380" t="s">
        <v>206</v>
      </c>
      <c r="E47" s="380"/>
      <c r="F47" s="380"/>
      <c r="G47" s="380"/>
      <c r="H47" s="380"/>
      <c r="I47" s="366"/>
      <c r="J47" s="367"/>
      <c r="K47" s="368"/>
      <c r="L47" s="369"/>
      <c r="M47" s="370"/>
      <c r="N47" s="353"/>
      <c r="O47" s="363"/>
      <c r="P47" s="420"/>
      <c r="Q47" s="420"/>
    </row>
    <row r="48" spans="1:17" ht="12" customHeight="1">
      <c r="A48" s="385"/>
      <c r="B48" s="443"/>
      <c r="C48" s="141" t="s">
        <v>141</v>
      </c>
      <c r="D48" s="439" t="s">
        <v>180</v>
      </c>
      <c r="E48" s="439"/>
      <c r="F48" s="439"/>
      <c r="G48" s="439"/>
      <c r="H48" s="439"/>
      <c r="I48" s="366"/>
      <c r="J48" s="367"/>
      <c r="K48" s="368"/>
      <c r="L48" s="369"/>
      <c r="M48" s="370"/>
      <c r="N48" s="353"/>
      <c r="O48" s="363"/>
      <c r="P48" s="420"/>
      <c r="Q48" s="420"/>
    </row>
    <row r="49" spans="1:17" ht="12" customHeight="1">
      <c r="A49" s="385"/>
      <c r="B49" s="443"/>
      <c r="C49" s="141" t="s">
        <v>141</v>
      </c>
      <c r="D49" s="445" t="s">
        <v>170</v>
      </c>
      <c r="E49" s="445"/>
      <c r="F49" s="445"/>
      <c r="G49" s="445"/>
      <c r="H49" s="445"/>
      <c r="I49" s="366"/>
      <c r="J49" s="367"/>
      <c r="K49" s="368"/>
      <c r="L49" s="369"/>
      <c r="M49" s="370"/>
      <c r="N49" s="353"/>
      <c r="O49" s="363"/>
      <c r="P49" s="420"/>
      <c r="Q49" s="420"/>
    </row>
    <row r="50" spans="1:17" ht="12" customHeight="1">
      <c r="A50" s="385"/>
      <c r="B50" s="138" t="s">
        <v>17</v>
      </c>
      <c r="C50" s="139" t="s">
        <v>141</v>
      </c>
      <c r="D50" s="374" t="s">
        <v>182</v>
      </c>
      <c r="E50" s="374"/>
      <c r="F50" s="374"/>
      <c r="G50" s="374"/>
      <c r="H50" s="374"/>
      <c r="I50" s="358" t="s">
        <v>144</v>
      </c>
      <c r="J50" s="359" t="s">
        <v>146</v>
      </c>
      <c r="K50" s="360">
        <v>6</v>
      </c>
      <c r="L50" s="361">
        <v>2</v>
      </c>
      <c r="M50" s="362">
        <v>0.16666666666666666</v>
      </c>
      <c r="N50" s="353">
        <f>L50/K50</f>
        <v>0.33333333333333331</v>
      </c>
      <c r="O50" s="354">
        <f>PRODUCT(L50,M50)</f>
        <v>0.33333333333333331</v>
      </c>
      <c r="P50" s="420"/>
      <c r="Q50" s="420"/>
    </row>
    <row r="51" spans="1:17" ht="12" customHeight="1">
      <c r="A51" s="385"/>
      <c r="B51" s="373" t="s">
        <v>181</v>
      </c>
      <c r="C51" s="139" t="s">
        <v>141</v>
      </c>
      <c r="D51" s="438" t="s">
        <v>183</v>
      </c>
      <c r="E51" s="438"/>
      <c r="F51" s="438"/>
      <c r="G51" s="438"/>
      <c r="H51" s="438"/>
      <c r="I51" s="358"/>
      <c r="J51" s="359"/>
      <c r="K51" s="360"/>
      <c r="L51" s="361"/>
      <c r="M51" s="362"/>
      <c r="N51" s="353"/>
      <c r="O51" s="354"/>
      <c r="P51" s="420"/>
      <c r="Q51" s="420"/>
    </row>
    <row r="52" spans="1:17" ht="12" customHeight="1">
      <c r="A52" s="385"/>
      <c r="B52" s="373"/>
      <c r="C52" s="139" t="s">
        <v>141</v>
      </c>
      <c r="D52" s="438" t="s">
        <v>184</v>
      </c>
      <c r="E52" s="438"/>
      <c r="F52" s="438"/>
      <c r="G52" s="438"/>
      <c r="H52" s="438"/>
      <c r="I52" s="358"/>
      <c r="J52" s="359"/>
      <c r="K52" s="360"/>
      <c r="L52" s="361"/>
      <c r="M52" s="362"/>
      <c r="N52" s="353"/>
      <c r="O52" s="354"/>
      <c r="P52" s="420"/>
      <c r="Q52" s="420"/>
    </row>
    <row r="53" spans="1:17" ht="12" customHeight="1">
      <c r="A53" s="385"/>
      <c r="B53" s="373"/>
      <c r="C53" s="139" t="s">
        <v>141</v>
      </c>
      <c r="D53" s="438" t="s">
        <v>191</v>
      </c>
      <c r="E53" s="438"/>
      <c r="F53" s="438"/>
      <c r="G53" s="438"/>
      <c r="H53" s="438"/>
      <c r="I53" s="358"/>
      <c r="J53" s="359"/>
      <c r="K53" s="360"/>
      <c r="L53" s="361"/>
      <c r="M53" s="362"/>
      <c r="N53" s="353"/>
      <c r="O53" s="354"/>
      <c r="P53" s="420"/>
      <c r="Q53" s="420"/>
    </row>
    <row r="54" spans="1:17" ht="12" customHeight="1">
      <c r="A54" s="385"/>
      <c r="B54" s="140" t="s">
        <v>18</v>
      </c>
      <c r="C54" s="141" t="s">
        <v>141</v>
      </c>
      <c r="D54" s="439" t="s">
        <v>192</v>
      </c>
      <c r="E54" s="439"/>
      <c r="F54" s="439"/>
      <c r="G54" s="439"/>
      <c r="H54" s="439"/>
      <c r="I54" s="366" t="s">
        <v>144</v>
      </c>
      <c r="J54" s="367" t="s">
        <v>146</v>
      </c>
      <c r="K54" s="368">
        <v>6</v>
      </c>
      <c r="L54" s="369">
        <v>2</v>
      </c>
      <c r="M54" s="370">
        <v>0.16666666666666666</v>
      </c>
      <c r="N54" s="353">
        <f>L54/K54</f>
        <v>0.33333333333333331</v>
      </c>
      <c r="O54" s="363">
        <f>PRODUCT(L54,M54)</f>
        <v>0.33333333333333331</v>
      </c>
      <c r="P54" s="420"/>
      <c r="Q54" s="420"/>
    </row>
    <row r="55" spans="1:17" ht="12" customHeight="1">
      <c r="A55" s="385"/>
      <c r="B55" s="442" t="s">
        <v>185</v>
      </c>
      <c r="C55" s="141" t="s">
        <v>141</v>
      </c>
      <c r="D55" s="439" t="s">
        <v>193</v>
      </c>
      <c r="E55" s="439"/>
      <c r="F55" s="439"/>
      <c r="G55" s="439"/>
      <c r="H55" s="439"/>
      <c r="I55" s="366"/>
      <c r="J55" s="367"/>
      <c r="K55" s="368"/>
      <c r="L55" s="369"/>
      <c r="M55" s="370"/>
      <c r="N55" s="353"/>
      <c r="O55" s="363"/>
      <c r="P55" s="420"/>
      <c r="Q55" s="420"/>
    </row>
    <row r="56" spans="1:17" ht="12" customHeight="1">
      <c r="A56" s="385"/>
      <c r="B56" s="443"/>
      <c r="C56" s="141" t="s">
        <v>141</v>
      </c>
      <c r="D56" s="439" t="s">
        <v>194</v>
      </c>
      <c r="E56" s="439"/>
      <c r="F56" s="439"/>
      <c r="G56" s="439"/>
      <c r="H56" s="439"/>
      <c r="I56" s="366"/>
      <c r="J56" s="367"/>
      <c r="K56" s="368"/>
      <c r="L56" s="369"/>
      <c r="M56" s="370"/>
      <c r="N56" s="353"/>
      <c r="O56" s="363"/>
      <c r="P56" s="420"/>
      <c r="Q56" s="420"/>
    </row>
    <row r="57" spans="1:17" ht="12" customHeight="1">
      <c r="A57" s="385"/>
      <c r="B57" s="443"/>
      <c r="C57" s="141" t="s">
        <v>141</v>
      </c>
      <c r="D57" s="439" t="s">
        <v>170</v>
      </c>
      <c r="E57" s="439"/>
      <c r="F57" s="439"/>
      <c r="G57" s="439"/>
      <c r="H57" s="439"/>
      <c r="I57" s="366"/>
      <c r="J57" s="367"/>
      <c r="K57" s="368"/>
      <c r="L57" s="369"/>
      <c r="M57" s="370"/>
      <c r="N57" s="353"/>
      <c r="O57" s="363"/>
      <c r="P57" s="420"/>
      <c r="Q57" s="420"/>
    </row>
    <row r="58" spans="1:17" ht="12" customHeight="1">
      <c r="A58" s="385"/>
      <c r="B58" s="138" t="s">
        <v>19</v>
      </c>
      <c r="C58" s="139" t="s">
        <v>141</v>
      </c>
      <c r="D58" s="440" t="s">
        <v>187</v>
      </c>
      <c r="E58" s="440"/>
      <c r="F58" s="440"/>
      <c r="G58" s="440"/>
      <c r="H58" s="440"/>
      <c r="I58" s="358" t="s">
        <v>144</v>
      </c>
      <c r="J58" s="359" t="s">
        <v>146</v>
      </c>
      <c r="K58" s="360">
        <v>6</v>
      </c>
      <c r="L58" s="361">
        <v>2</v>
      </c>
      <c r="M58" s="362">
        <v>0.16666666666666666</v>
      </c>
      <c r="N58" s="353">
        <f>L58/K58</f>
        <v>0.33333333333333331</v>
      </c>
      <c r="O58" s="354">
        <f>PRODUCT(L58,M58)</f>
        <v>0.33333333333333331</v>
      </c>
      <c r="P58" s="420"/>
      <c r="Q58" s="420"/>
    </row>
    <row r="59" spans="1:17" ht="12" customHeight="1">
      <c r="A59" s="385"/>
      <c r="B59" s="373" t="s">
        <v>186</v>
      </c>
      <c r="C59" s="139" t="s">
        <v>141</v>
      </c>
      <c r="D59" s="438" t="s">
        <v>189</v>
      </c>
      <c r="E59" s="438"/>
      <c r="F59" s="438"/>
      <c r="G59" s="438"/>
      <c r="H59" s="438"/>
      <c r="I59" s="358"/>
      <c r="J59" s="359"/>
      <c r="K59" s="360"/>
      <c r="L59" s="361"/>
      <c r="M59" s="362"/>
      <c r="N59" s="353"/>
      <c r="O59" s="354"/>
      <c r="P59" s="420"/>
      <c r="Q59" s="420"/>
    </row>
    <row r="60" spans="1:17" ht="12" customHeight="1">
      <c r="A60" s="385"/>
      <c r="B60" s="444"/>
      <c r="C60" s="139" t="s">
        <v>141</v>
      </c>
      <c r="D60" s="438" t="s">
        <v>188</v>
      </c>
      <c r="E60" s="438"/>
      <c r="F60" s="438"/>
      <c r="G60" s="438"/>
      <c r="H60" s="438"/>
      <c r="I60" s="358"/>
      <c r="J60" s="359"/>
      <c r="K60" s="360"/>
      <c r="L60" s="361"/>
      <c r="M60" s="362"/>
      <c r="N60" s="353"/>
      <c r="O60" s="354"/>
      <c r="P60" s="420"/>
      <c r="Q60" s="420"/>
    </row>
    <row r="61" spans="1:17" ht="12" customHeight="1">
      <c r="A61" s="385"/>
      <c r="B61" s="444"/>
      <c r="C61" s="139" t="s">
        <v>141</v>
      </c>
      <c r="D61" s="441" t="s">
        <v>179</v>
      </c>
      <c r="E61" s="441"/>
      <c r="F61" s="441"/>
      <c r="G61" s="441"/>
      <c r="H61" s="441"/>
      <c r="I61" s="358"/>
      <c r="J61" s="359"/>
      <c r="K61" s="360"/>
      <c r="L61" s="361"/>
      <c r="M61" s="362"/>
      <c r="N61" s="353"/>
      <c r="O61" s="354"/>
      <c r="P61" s="420"/>
      <c r="Q61" s="420"/>
    </row>
    <row r="62" spans="1:17" ht="12" customHeight="1">
      <c r="A62" s="385"/>
      <c r="B62" s="140" t="s">
        <v>20</v>
      </c>
      <c r="C62" s="141" t="s">
        <v>141</v>
      </c>
      <c r="D62" s="439" t="s">
        <v>190</v>
      </c>
      <c r="E62" s="439"/>
      <c r="F62" s="439"/>
      <c r="G62" s="439"/>
      <c r="H62" s="439"/>
      <c r="I62" s="366" t="s">
        <v>144</v>
      </c>
      <c r="J62" s="367" t="s">
        <v>7</v>
      </c>
      <c r="K62" s="368">
        <v>6</v>
      </c>
      <c r="L62" s="369">
        <v>2</v>
      </c>
      <c r="M62" s="370">
        <v>0.16666666666666666</v>
      </c>
      <c r="N62" s="353">
        <f>L62/K62</f>
        <v>0.33333333333333331</v>
      </c>
      <c r="O62" s="363">
        <f>PRODUCT(L62,M62)</f>
        <v>0.33333333333333331</v>
      </c>
      <c r="P62" s="420"/>
      <c r="Q62" s="420"/>
    </row>
    <row r="63" spans="1:17" ht="12" customHeight="1">
      <c r="A63" s="385"/>
      <c r="B63" s="442" t="s">
        <v>145</v>
      </c>
      <c r="C63" s="141" t="s">
        <v>141</v>
      </c>
      <c r="D63" s="439" t="s">
        <v>200</v>
      </c>
      <c r="E63" s="439"/>
      <c r="F63" s="439"/>
      <c r="G63" s="439"/>
      <c r="H63" s="439"/>
      <c r="I63" s="366"/>
      <c r="J63" s="367"/>
      <c r="K63" s="368"/>
      <c r="L63" s="369"/>
      <c r="M63" s="370"/>
      <c r="N63" s="353"/>
      <c r="O63" s="363"/>
      <c r="P63" s="420"/>
      <c r="Q63" s="420"/>
    </row>
    <row r="64" spans="1:17" ht="12" customHeight="1">
      <c r="A64" s="385"/>
      <c r="B64" s="442"/>
      <c r="C64" s="141" t="s">
        <v>141</v>
      </c>
      <c r="D64" s="439" t="s">
        <v>198</v>
      </c>
      <c r="E64" s="439"/>
      <c r="F64" s="439"/>
      <c r="G64" s="439"/>
      <c r="H64" s="439"/>
      <c r="I64" s="366"/>
      <c r="J64" s="367"/>
      <c r="K64" s="368"/>
      <c r="L64" s="369"/>
      <c r="M64" s="370"/>
      <c r="N64" s="353"/>
      <c r="O64" s="363"/>
      <c r="P64" s="420"/>
      <c r="Q64" s="420"/>
    </row>
    <row r="65" spans="1:17" ht="12" customHeight="1">
      <c r="A65" s="385"/>
      <c r="B65" s="442"/>
      <c r="C65" s="141" t="s">
        <v>141</v>
      </c>
      <c r="D65" s="445" t="s">
        <v>199</v>
      </c>
      <c r="E65" s="445"/>
      <c r="F65" s="445"/>
      <c r="G65" s="445"/>
      <c r="H65" s="445"/>
      <c r="I65" s="366"/>
      <c r="J65" s="367"/>
      <c r="K65" s="368"/>
      <c r="L65" s="369"/>
      <c r="M65" s="370"/>
      <c r="N65" s="353"/>
      <c r="O65" s="363"/>
      <c r="P65" s="420"/>
      <c r="Q65" s="420"/>
    </row>
    <row r="66" spans="1:17" ht="12" customHeight="1">
      <c r="A66" s="385"/>
      <c r="B66" s="138" t="s">
        <v>21</v>
      </c>
      <c r="C66" s="139" t="s">
        <v>141</v>
      </c>
      <c r="D66" s="436" t="s">
        <v>201</v>
      </c>
      <c r="E66" s="436"/>
      <c r="F66" s="436"/>
      <c r="G66" s="436"/>
      <c r="H66" s="436"/>
      <c r="I66" s="358" t="s">
        <v>144</v>
      </c>
      <c r="J66" s="359" t="s">
        <v>147</v>
      </c>
      <c r="K66" s="360">
        <v>6</v>
      </c>
      <c r="L66" s="361">
        <v>2</v>
      </c>
      <c r="M66" s="362">
        <v>0.16666666666666666</v>
      </c>
      <c r="N66" s="353">
        <f>L66/K66</f>
        <v>0.33333333333333331</v>
      </c>
      <c r="O66" s="354">
        <f>PRODUCT(L66,M66)</f>
        <v>0.33333333333333331</v>
      </c>
      <c r="P66" s="420"/>
      <c r="Q66" s="420"/>
    </row>
    <row r="67" spans="1:17" ht="12" customHeight="1">
      <c r="A67" s="385"/>
      <c r="B67" s="373" t="s">
        <v>203</v>
      </c>
      <c r="C67" s="139" t="s">
        <v>141</v>
      </c>
      <c r="D67" s="436" t="s">
        <v>202</v>
      </c>
      <c r="E67" s="436"/>
      <c r="F67" s="436"/>
      <c r="G67" s="436"/>
      <c r="H67" s="436"/>
      <c r="I67" s="358"/>
      <c r="J67" s="359"/>
      <c r="K67" s="360"/>
      <c r="L67" s="361"/>
      <c r="M67" s="362"/>
      <c r="N67" s="353"/>
      <c r="O67" s="354"/>
      <c r="P67" s="420"/>
      <c r="Q67" s="420"/>
    </row>
    <row r="68" spans="1:17" ht="12" customHeight="1">
      <c r="A68" s="385"/>
      <c r="B68" s="373"/>
      <c r="C68" s="139" t="s">
        <v>141</v>
      </c>
      <c r="D68" s="436" t="s">
        <v>204</v>
      </c>
      <c r="E68" s="436"/>
      <c r="F68" s="436"/>
      <c r="G68" s="436"/>
      <c r="H68" s="436"/>
      <c r="I68" s="358"/>
      <c r="J68" s="359"/>
      <c r="K68" s="360"/>
      <c r="L68" s="361"/>
      <c r="M68" s="362"/>
      <c r="N68" s="353"/>
      <c r="O68" s="354"/>
      <c r="P68" s="420"/>
      <c r="Q68" s="420"/>
    </row>
    <row r="69" spans="1:17" ht="12" customHeight="1">
      <c r="A69" s="385"/>
      <c r="B69" s="373"/>
      <c r="C69" s="139" t="s">
        <v>141</v>
      </c>
      <c r="D69" s="437" t="s">
        <v>205</v>
      </c>
      <c r="E69" s="437"/>
      <c r="F69" s="437"/>
      <c r="G69" s="437"/>
      <c r="H69" s="437"/>
      <c r="I69" s="358"/>
      <c r="J69" s="359"/>
      <c r="K69" s="360"/>
      <c r="L69" s="361"/>
      <c r="M69" s="362"/>
      <c r="N69" s="353"/>
      <c r="O69" s="354"/>
      <c r="P69" s="420"/>
      <c r="Q69" s="420"/>
    </row>
    <row r="70" spans="1:17" s="143" customFormat="1" ht="15" customHeight="1">
      <c r="A70" s="142"/>
      <c r="B70" s="142"/>
      <c r="C70" s="142"/>
      <c r="D70" s="348" t="s">
        <v>173</v>
      </c>
      <c r="E70" s="348"/>
      <c r="F70" s="142"/>
      <c r="G70" s="349">
        <f>SUM(M33,M38,M42,M46,M50,M54,M58,M62,M66)</f>
        <v>1.5</v>
      </c>
      <c r="H70" s="349"/>
      <c r="I70" s="350" t="s">
        <v>174</v>
      </c>
      <c r="J70" s="350"/>
      <c r="K70" s="350"/>
      <c r="L70" s="350"/>
      <c r="M70" s="350"/>
      <c r="N70" s="351">
        <f>SUM(O33,PRODUCT(SUM(O38,O42,O46,O50,O54,O58,O62,O66),E5))</f>
        <v>5.5</v>
      </c>
      <c r="O70" s="351"/>
      <c r="P70" s="420"/>
      <c r="Q70" s="420"/>
    </row>
    <row r="71" spans="1:17" s="144" customFormat="1" ht="30" customHeight="1">
      <c r="A71" s="352" t="s">
        <v>251</v>
      </c>
      <c r="B71" s="352"/>
      <c r="C71" s="352"/>
      <c r="D71" s="352"/>
      <c r="E71" s="352"/>
      <c r="F71" s="352"/>
      <c r="G71" s="352"/>
      <c r="H71" s="352"/>
      <c r="I71" s="352"/>
      <c r="J71" s="352"/>
      <c r="K71" s="352"/>
      <c r="L71" s="352"/>
      <c r="M71" s="352"/>
      <c r="N71" s="352"/>
      <c r="O71" s="352"/>
      <c r="P71" s="420"/>
      <c r="Q71" s="420"/>
    </row>
    <row r="72" spans="1:17" ht="15" customHeight="1">
      <c r="A72" s="145" t="s">
        <v>141</v>
      </c>
      <c r="B72" s="345"/>
      <c r="C72" s="345"/>
      <c r="D72" s="345"/>
      <c r="E72" s="345"/>
      <c r="F72" s="345"/>
      <c r="G72" s="345"/>
      <c r="H72" s="345"/>
      <c r="I72" s="345"/>
      <c r="J72" s="345"/>
      <c r="K72" s="345"/>
      <c r="L72" s="345"/>
      <c r="M72" s="345"/>
      <c r="N72" s="345"/>
      <c r="O72" s="345"/>
      <c r="P72" s="420"/>
      <c r="Q72" s="420"/>
    </row>
    <row r="73" spans="1:17" ht="15" customHeight="1">
      <c r="A73" s="146" t="s">
        <v>141</v>
      </c>
      <c r="B73" s="344"/>
      <c r="C73" s="344"/>
      <c r="D73" s="344"/>
      <c r="E73" s="344"/>
      <c r="F73" s="344"/>
      <c r="G73" s="344"/>
      <c r="H73" s="344"/>
      <c r="I73" s="344"/>
      <c r="J73" s="344"/>
      <c r="K73" s="344"/>
      <c r="L73" s="344"/>
      <c r="M73" s="344"/>
      <c r="N73" s="344"/>
      <c r="O73" s="344"/>
      <c r="P73" s="420"/>
      <c r="Q73" s="420"/>
    </row>
    <row r="74" spans="1:17" ht="15" customHeight="1">
      <c r="A74" s="145" t="s">
        <v>141</v>
      </c>
      <c r="B74" s="345"/>
      <c r="C74" s="345"/>
      <c r="D74" s="345"/>
      <c r="E74" s="345"/>
      <c r="F74" s="345"/>
      <c r="G74" s="345"/>
      <c r="H74" s="345"/>
      <c r="I74" s="345"/>
      <c r="J74" s="345"/>
      <c r="K74" s="345"/>
      <c r="L74" s="345"/>
      <c r="M74" s="345"/>
      <c r="N74" s="345"/>
      <c r="O74" s="345"/>
      <c r="P74" s="420"/>
      <c r="Q74" s="420"/>
    </row>
    <row r="75" spans="1:17" ht="15" customHeight="1">
      <c r="A75" s="146" t="s">
        <v>141</v>
      </c>
      <c r="B75" s="344"/>
      <c r="C75" s="344"/>
      <c r="D75" s="344"/>
      <c r="E75" s="344"/>
      <c r="F75" s="344"/>
      <c r="G75" s="344"/>
      <c r="H75" s="344"/>
      <c r="I75" s="344"/>
      <c r="J75" s="344"/>
      <c r="K75" s="344"/>
      <c r="L75" s="344"/>
      <c r="M75" s="344"/>
      <c r="N75" s="344"/>
      <c r="O75" s="344"/>
      <c r="P75" s="420"/>
      <c r="Q75" s="420"/>
    </row>
    <row r="76" spans="1:17" ht="15" customHeight="1">
      <c r="A76" s="145" t="s">
        <v>141</v>
      </c>
      <c r="B76" s="345"/>
      <c r="C76" s="345"/>
      <c r="D76" s="345"/>
      <c r="E76" s="345"/>
      <c r="F76" s="345"/>
      <c r="G76" s="345"/>
      <c r="H76" s="345"/>
      <c r="I76" s="345"/>
      <c r="J76" s="345"/>
      <c r="K76" s="345"/>
      <c r="L76" s="345"/>
      <c r="M76" s="345"/>
      <c r="N76" s="345"/>
      <c r="O76" s="345"/>
      <c r="P76" s="420"/>
      <c r="Q76" s="420"/>
    </row>
    <row r="77" spans="1:17" ht="15" customHeight="1">
      <c r="A77" s="146" t="s">
        <v>141</v>
      </c>
      <c r="B77" s="344"/>
      <c r="C77" s="344"/>
      <c r="D77" s="344"/>
      <c r="E77" s="344"/>
      <c r="F77" s="344"/>
      <c r="G77" s="344"/>
      <c r="H77" s="344"/>
      <c r="I77" s="344"/>
      <c r="J77" s="344"/>
      <c r="K77" s="344"/>
      <c r="L77" s="344"/>
      <c r="M77" s="344"/>
      <c r="N77" s="344"/>
      <c r="O77" s="344"/>
      <c r="P77" s="420"/>
      <c r="Q77" s="420"/>
    </row>
    <row r="78" spans="1:17" ht="15" customHeight="1">
      <c r="A78" s="145" t="s">
        <v>141</v>
      </c>
      <c r="B78" s="345"/>
      <c r="C78" s="345"/>
      <c r="D78" s="345"/>
      <c r="E78" s="345"/>
      <c r="F78" s="345"/>
      <c r="G78" s="345"/>
      <c r="H78" s="345"/>
      <c r="I78" s="345"/>
      <c r="J78" s="345"/>
      <c r="K78" s="345"/>
      <c r="L78" s="345"/>
      <c r="M78" s="345"/>
      <c r="N78" s="345"/>
      <c r="O78" s="345"/>
      <c r="P78" s="420"/>
      <c r="Q78" s="420"/>
    </row>
    <row r="79" spans="1:17" ht="15" customHeight="1">
      <c r="A79" s="146" t="s">
        <v>141</v>
      </c>
      <c r="B79" s="344"/>
      <c r="C79" s="344"/>
      <c r="D79" s="344"/>
      <c r="E79" s="344"/>
      <c r="F79" s="344"/>
      <c r="G79" s="344"/>
      <c r="H79" s="344"/>
      <c r="I79" s="344"/>
      <c r="J79" s="344"/>
      <c r="K79" s="344"/>
      <c r="L79" s="344"/>
      <c r="M79" s="344"/>
      <c r="N79" s="344"/>
      <c r="O79" s="344"/>
      <c r="P79" s="420"/>
      <c r="Q79" s="420"/>
    </row>
    <row r="80" spans="1:17" ht="15" customHeight="1">
      <c r="A80" s="145" t="s">
        <v>141</v>
      </c>
      <c r="B80" s="345"/>
      <c r="C80" s="345"/>
      <c r="D80" s="345"/>
      <c r="E80" s="345"/>
      <c r="F80" s="345"/>
      <c r="G80" s="345"/>
      <c r="H80" s="345"/>
      <c r="I80" s="345"/>
      <c r="J80" s="345"/>
      <c r="K80" s="345"/>
      <c r="L80" s="345"/>
      <c r="M80" s="345"/>
      <c r="N80" s="345"/>
      <c r="O80" s="345"/>
      <c r="P80" s="420"/>
      <c r="Q80" s="420"/>
    </row>
    <row r="81" spans="1:17" ht="15" customHeight="1">
      <c r="A81" s="146" t="s">
        <v>141</v>
      </c>
      <c r="B81" s="344"/>
      <c r="C81" s="344"/>
      <c r="D81" s="344"/>
      <c r="E81" s="344"/>
      <c r="F81" s="344"/>
      <c r="G81" s="344"/>
      <c r="H81" s="344"/>
      <c r="I81" s="344"/>
      <c r="J81" s="344"/>
      <c r="K81" s="344"/>
      <c r="L81" s="344"/>
      <c r="M81" s="344"/>
      <c r="N81" s="344"/>
      <c r="O81" s="344"/>
      <c r="P81" s="420"/>
      <c r="Q81" s="420"/>
    </row>
    <row r="82" spans="1:17" ht="15" customHeight="1">
      <c r="A82" s="145" t="s">
        <v>141</v>
      </c>
      <c r="B82" s="345"/>
      <c r="C82" s="345"/>
      <c r="D82" s="345"/>
      <c r="E82" s="345"/>
      <c r="F82" s="345"/>
      <c r="G82" s="345"/>
      <c r="H82" s="345"/>
      <c r="I82" s="345"/>
      <c r="J82" s="345"/>
      <c r="K82" s="345"/>
      <c r="L82" s="345"/>
      <c r="M82" s="345"/>
      <c r="N82" s="345"/>
      <c r="O82" s="345"/>
      <c r="P82" s="420"/>
      <c r="Q82" s="420"/>
    </row>
    <row r="83" spans="1:17" ht="15" customHeight="1">
      <c r="A83" s="146" t="s">
        <v>141</v>
      </c>
      <c r="B83" s="344"/>
      <c r="C83" s="344"/>
      <c r="D83" s="344"/>
      <c r="E83" s="344"/>
      <c r="F83" s="344"/>
      <c r="G83" s="344"/>
      <c r="H83" s="344"/>
      <c r="I83" s="344"/>
      <c r="J83" s="344"/>
      <c r="K83" s="344"/>
      <c r="L83" s="344"/>
      <c r="M83" s="344"/>
      <c r="N83" s="344"/>
      <c r="O83" s="344"/>
      <c r="P83" s="420"/>
      <c r="Q83" s="420"/>
    </row>
    <row r="84" spans="1:17" ht="15" customHeight="1">
      <c r="A84" s="145" t="s">
        <v>141</v>
      </c>
      <c r="B84" s="345"/>
      <c r="C84" s="345"/>
      <c r="D84" s="345"/>
      <c r="E84" s="345"/>
      <c r="F84" s="345"/>
      <c r="G84" s="345"/>
      <c r="H84" s="345"/>
      <c r="I84" s="345"/>
      <c r="J84" s="345"/>
      <c r="K84" s="345"/>
      <c r="L84" s="345"/>
      <c r="M84" s="345"/>
      <c r="N84" s="345"/>
      <c r="O84" s="345"/>
      <c r="P84" s="420"/>
      <c r="Q84" s="420"/>
    </row>
    <row r="85" spans="1:17" ht="15" customHeight="1">
      <c r="A85" s="146" t="s">
        <v>141</v>
      </c>
      <c r="B85" s="344"/>
      <c r="C85" s="344"/>
      <c r="D85" s="344"/>
      <c r="E85" s="344"/>
      <c r="F85" s="344"/>
      <c r="G85" s="344"/>
      <c r="H85" s="344"/>
      <c r="I85" s="344"/>
      <c r="J85" s="344"/>
      <c r="K85" s="344"/>
      <c r="L85" s="344"/>
      <c r="M85" s="344"/>
      <c r="N85" s="344"/>
      <c r="O85" s="344"/>
      <c r="P85" s="420"/>
      <c r="Q85" s="420"/>
    </row>
    <row r="86" spans="1:17" ht="15" customHeight="1">
      <c r="A86" s="145" t="s">
        <v>141</v>
      </c>
      <c r="B86" s="345"/>
      <c r="C86" s="345"/>
      <c r="D86" s="345"/>
      <c r="E86" s="345"/>
      <c r="F86" s="345"/>
      <c r="G86" s="345"/>
      <c r="H86" s="345"/>
      <c r="I86" s="345"/>
      <c r="J86" s="345"/>
      <c r="K86" s="345"/>
      <c r="L86" s="345"/>
      <c r="M86" s="345"/>
      <c r="N86" s="345"/>
      <c r="O86" s="345"/>
      <c r="P86" s="420"/>
      <c r="Q86" s="420"/>
    </row>
    <row r="87" spans="1:17" ht="15" customHeight="1">
      <c r="A87" s="146" t="s">
        <v>141</v>
      </c>
      <c r="B87" s="344"/>
      <c r="C87" s="344"/>
      <c r="D87" s="344"/>
      <c r="E87" s="344"/>
      <c r="F87" s="344"/>
      <c r="G87" s="344"/>
      <c r="H87" s="344"/>
      <c r="I87" s="344"/>
      <c r="J87" s="344"/>
      <c r="K87" s="344"/>
      <c r="L87" s="344"/>
      <c r="M87" s="344"/>
      <c r="N87" s="344"/>
      <c r="O87" s="344"/>
      <c r="P87" s="420"/>
      <c r="Q87" s="420"/>
    </row>
    <row r="88" spans="1:17" ht="15" customHeight="1">
      <c r="A88" s="145" t="s">
        <v>141</v>
      </c>
      <c r="B88" s="345"/>
      <c r="C88" s="345"/>
      <c r="D88" s="345"/>
      <c r="E88" s="345"/>
      <c r="F88" s="345"/>
      <c r="G88" s="345"/>
      <c r="H88" s="345"/>
      <c r="I88" s="345"/>
      <c r="J88" s="345"/>
      <c r="K88" s="345"/>
      <c r="L88" s="345"/>
      <c r="M88" s="345"/>
      <c r="N88" s="345"/>
      <c r="O88" s="345"/>
      <c r="P88" s="420"/>
      <c r="Q88" s="420"/>
    </row>
    <row r="89" spans="1:17" ht="15" customHeight="1">
      <c r="A89" s="146" t="s">
        <v>141</v>
      </c>
      <c r="B89" s="344"/>
      <c r="C89" s="344"/>
      <c r="D89" s="344"/>
      <c r="E89" s="344"/>
      <c r="F89" s="344"/>
      <c r="G89" s="344"/>
      <c r="H89" s="344"/>
      <c r="I89" s="344"/>
      <c r="J89" s="344"/>
      <c r="K89" s="344"/>
      <c r="L89" s="344"/>
      <c r="M89" s="344"/>
      <c r="N89" s="344"/>
      <c r="O89" s="344"/>
      <c r="P89" s="420"/>
      <c r="Q89" s="420"/>
    </row>
    <row r="90" spans="1:17" ht="15" customHeight="1">
      <c r="A90" s="145" t="s">
        <v>141</v>
      </c>
      <c r="B90" s="345"/>
      <c r="C90" s="345"/>
      <c r="D90" s="345"/>
      <c r="E90" s="345"/>
      <c r="F90" s="345"/>
      <c r="G90" s="345"/>
      <c r="H90" s="345"/>
      <c r="I90" s="345"/>
      <c r="J90" s="345"/>
      <c r="K90" s="345"/>
      <c r="L90" s="345"/>
      <c r="M90" s="345"/>
      <c r="N90" s="345"/>
      <c r="O90" s="345"/>
      <c r="P90" s="420"/>
      <c r="Q90" s="420"/>
    </row>
    <row r="91" spans="1:17" ht="15" customHeight="1">
      <c r="A91" s="146" t="s">
        <v>141</v>
      </c>
      <c r="B91" s="344"/>
      <c r="C91" s="344"/>
      <c r="D91" s="344"/>
      <c r="E91" s="344"/>
      <c r="F91" s="344"/>
      <c r="G91" s="344"/>
      <c r="H91" s="344"/>
      <c r="I91" s="344"/>
      <c r="J91" s="344"/>
      <c r="K91" s="344"/>
      <c r="L91" s="344"/>
      <c r="M91" s="344"/>
      <c r="N91" s="344"/>
      <c r="O91" s="344"/>
      <c r="P91" s="420"/>
      <c r="Q91" s="420"/>
    </row>
    <row r="92" spans="1:17" ht="15" customHeight="1">
      <c r="A92" s="145" t="s">
        <v>141</v>
      </c>
      <c r="B92" s="345"/>
      <c r="C92" s="345"/>
      <c r="D92" s="345"/>
      <c r="E92" s="345"/>
      <c r="F92" s="345"/>
      <c r="G92" s="345"/>
      <c r="H92" s="345"/>
      <c r="I92" s="345"/>
      <c r="J92" s="345"/>
      <c r="K92" s="345"/>
      <c r="L92" s="345"/>
      <c r="M92" s="345"/>
      <c r="N92" s="345"/>
      <c r="O92" s="345"/>
      <c r="P92" s="420"/>
      <c r="Q92" s="420"/>
    </row>
    <row r="93" spans="1:17" ht="15" customHeight="1">
      <c r="A93" s="146" t="s">
        <v>141</v>
      </c>
      <c r="B93" s="344"/>
      <c r="C93" s="344"/>
      <c r="D93" s="344"/>
      <c r="E93" s="344"/>
      <c r="F93" s="344"/>
      <c r="G93" s="344"/>
      <c r="H93" s="344"/>
      <c r="I93" s="344"/>
      <c r="J93" s="344"/>
      <c r="K93" s="344"/>
      <c r="L93" s="344"/>
      <c r="M93" s="344"/>
      <c r="N93" s="344"/>
      <c r="O93" s="344"/>
      <c r="P93" s="420"/>
      <c r="Q93" s="420"/>
    </row>
    <row r="94" spans="1:17" ht="15" customHeight="1">
      <c r="A94" s="145" t="s">
        <v>141</v>
      </c>
      <c r="B94" s="345"/>
      <c r="C94" s="345"/>
      <c r="D94" s="345"/>
      <c r="E94" s="345"/>
      <c r="F94" s="345"/>
      <c r="G94" s="345"/>
      <c r="H94" s="345"/>
      <c r="I94" s="345"/>
      <c r="J94" s="345"/>
      <c r="K94" s="345"/>
      <c r="L94" s="345"/>
      <c r="M94" s="345"/>
      <c r="N94" s="345"/>
      <c r="O94" s="345"/>
      <c r="P94" s="420"/>
      <c r="Q94" s="420"/>
    </row>
    <row r="95" spans="1:17" ht="15" customHeight="1">
      <c r="A95" s="146" t="s">
        <v>141</v>
      </c>
      <c r="B95" s="344"/>
      <c r="C95" s="344"/>
      <c r="D95" s="344"/>
      <c r="E95" s="344"/>
      <c r="F95" s="344"/>
      <c r="G95" s="344"/>
      <c r="H95" s="344"/>
      <c r="I95" s="344"/>
      <c r="J95" s="344"/>
      <c r="K95" s="344"/>
      <c r="L95" s="344"/>
      <c r="M95" s="344"/>
      <c r="N95" s="344"/>
      <c r="O95" s="344"/>
      <c r="P95" s="420"/>
      <c r="Q95" s="420"/>
    </row>
    <row r="96" spans="1:17" ht="15" customHeight="1">
      <c r="A96" s="145" t="s">
        <v>141</v>
      </c>
      <c r="B96" s="345"/>
      <c r="C96" s="345"/>
      <c r="D96" s="345"/>
      <c r="E96" s="345"/>
      <c r="F96" s="345"/>
      <c r="G96" s="345"/>
      <c r="H96" s="345"/>
      <c r="I96" s="345"/>
      <c r="J96" s="345"/>
      <c r="K96" s="345"/>
      <c r="L96" s="345"/>
      <c r="M96" s="345"/>
      <c r="N96" s="345"/>
      <c r="O96" s="345"/>
      <c r="P96" s="420"/>
      <c r="Q96" s="420"/>
    </row>
    <row r="97" spans="1:17" ht="15" customHeight="1">
      <c r="A97" s="146" t="s">
        <v>141</v>
      </c>
      <c r="B97" s="344"/>
      <c r="C97" s="344"/>
      <c r="D97" s="344"/>
      <c r="E97" s="344"/>
      <c r="F97" s="344"/>
      <c r="G97" s="344"/>
      <c r="H97" s="344"/>
      <c r="I97" s="344"/>
      <c r="J97" s="344"/>
      <c r="K97" s="344"/>
      <c r="L97" s="344"/>
      <c r="M97" s="344"/>
      <c r="N97" s="344"/>
      <c r="O97" s="344"/>
      <c r="P97" s="420"/>
      <c r="Q97" s="420"/>
    </row>
    <row r="98" spans="1:17" ht="15" customHeight="1">
      <c r="A98" s="145" t="s">
        <v>141</v>
      </c>
      <c r="B98" s="345"/>
      <c r="C98" s="345"/>
      <c r="D98" s="345"/>
      <c r="E98" s="345"/>
      <c r="F98" s="345"/>
      <c r="G98" s="345"/>
      <c r="H98" s="345"/>
      <c r="I98" s="345"/>
      <c r="J98" s="345"/>
      <c r="K98" s="345"/>
      <c r="L98" s="345"/>
      <c r="M98" s="345"/>
      <c r="N98" s="345"/>
      <c r="O98" s="345"/>
      <c r="P98" s="420"/>
      <c r="Q98" s="420"/>
    </row>
    <row r="99" spans="1:17" ht="15" customHeight="1">
      <c r="A99" s="146" t="s">
        <v>141</v>
      </c>
      <c r="B99" s="344"/>
      <c r="C99" s="344"/>
      <c r="D99" s="344"/>
      <c r="E99" s="344"/>
      <c r="F99" s="344"/>
      <c r="G99" s="344"/>
      <c r="H99" s="344"/>
      <c r="I99" s="344"/>
      <c r="J99" s="344"/>
      <c r="K99" s="344"/>
      <c r="L99" s="344"/>
      <c r="M99" s="344"/>
      <c r="N99" s="344"/>
      <c r="O99" s="344"/>
      <c r="P99" s="420"/>
      <c r="Q99" s="420"/>
    </row>
    <row r="100" spans="1:17" ht="15" customHeight="1">
      <c r="A100" s="145" t="s">
        <v>141</v>
      </c>
      <c r="B100" s="345"/>
      <c r="C100" s="345"/>
      <c r="D100" s="345"/>
      <c r="E100" s="345"/>
      <c r="F100" s="345"/>
      <c r="G100" s="345"/>
      <c r="H100" s="345"/>
      <c r="I100" s="345"/>
      <c r="J100" s="345"/>
      <c r="K100" s="345"/>
      <c r="L100" s="345"/>
      <c r="M100" s="345"/>
      <c r="N100" s="345"/>
      <c r="O100" s="345"/>
      <c r="P100" s="420"/>
      <c r="Q100" s="420"/>
    </row>
    <row r="101" spans="1:17" ht="15" customHeight="1">
      <c r="A101" s="146" t="s">
        <v>141</v>
      </c>
      <c r="B101" s="344"/>
      <c r="C101" s="344"/>
      <c r="D101" s="344"/>
      <c r="E101" s="344"/>
      <c r="F101" s="344"/>
      <c r="G101" s="344"/>
      <c r="H101" s="344"/>
      <c r="I101" s="344"/>
      <c r="J101" s="344"/>
      <c r="K101" s="344"/>
      <c r="L101" s="344"/>
      <c r="M101" s="344"/>
      <c r="N101" s="344"/>
      <c r="O101" s="344"/>
      <c r="P101" s="420"/>
      <c r="Q101" s="420"/>
    </row>
    <row r="102" spans="1:17" ht="15" customHeight="1">
      <c r="A102" s="145" t="s">
        <v>141</v>
      </c>
      <c r="B102" s="345"/>
      <c r="C102" s="345"/>
      <c r="D102" s="345"/>
      <c r="E102" s="345"/>
      <c r="F102" s="345"/>
      <c r="G102" s="345"/>
      <c r="H102" s="345"/>
      <c r="I102" s="345"/>
      <c r="J102" s="345"/>
      <c r="K102" s="345"/>
      <c r="L102" s="345"/>
      <c r="M102" s="345"/>
      <c r="N102" s="345"/>
      <c r="O102" s="345"/>
      <c r="P102" s="420"/>
      <c r="Q102" s="420"/>
    </row>
    <row r="103" spans="1:17" ht="15" customHeight="1">
      <c r="A103" s="146" t="s">
        <v>141</v>
      </c>
      <c r="B103" s="344"/>
      <c r="C103" s="344"/>
      <c r="D103" s="344"/>
      <c r="E103" s="344"/>
      <c r="F103" s="344"/>
      <c r="G103" s="344"/>
      <c r="H103" s="344"/>
      <c r="I103" s="344"/>
      <c r="J103" s="344"/>
      <c r="K103" s="344"/>
      <c r="L103" s="344"/>
      <c r="M103" s="344"/>
      <c r="N103" s="344"/>
      <c r="O103" s="344"/>
      <c r="P103" s="420"/>
      <c r="Q103" s="420"/>
    </row>
    <row r="104" spans="1:17" ht="15" customHeight="1" thickBot="1">
      <c r="A104" s="145" t="s">
        <v>141</v>
      </c>
      <c r="B104" s="345"/>
      <c r="C104" s="345"/>
      <c r="D104" s="345"/>
      <c r="E104" s="345"/>
      <c r="F104" s="345"/>
      <c r="G104" s="345"/>
      <c r="H104" s="345"/>
      <c r="I104" s="345"/>
      <c r="J104" s="345"/>
      <c r="K104" s="345"/>
      <c r="L104" s="345"/>
      <c r="M104" s="345"/>
      <c r="N104" s="345"/>
      <c r="O104" s="345"/>
      <c r="P104" s="421"/>
      <c r="Q104" s="421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  <row r="113" ht="15" customHeight="1"/>
    <row r="114" ht="15" customHeight="1"/>
    <row r="115" ht="15" customHeight="1"/>
    <row r="116" ht="15" customHeight="1"/>
    <row r="117" ht="15" customHeight="1"/>
    <row r="118" ht="15" customHeight="1"/>
    <row r="119" ht="15" customHeight="1"/>
    <row r="120" ht="15" customHeight="1"/>
    <row r="121" ht="15" customHeight="1"/>
    <row r="122" ht="15" customHeight="1"/>
    <row r="123" ht="15" customHeight="1"/>
    <row r="124" ht="15" customHeight="1"/>
    <row r="125" ht="15" customHeight="1"/>
    <row r="126" ht="15" customHeight="1"/>
  </sheetData>
  <mergeCells count="225">
    <mergeCell ref="D49:H49"/>
    <mergeCell ref="P1:Q1"/>
    <mergeCell ref="P3:P104"/>
    <mergeCell ref="Q3:Q104"/>
    <mergeCell ref="B99:O99"/>
    <mergeCell ref="B100:O100"/>
    <mergeCell ref="B101:O101"/>
    <mergeCell ref="B102:O102"/>
    <mergeCell ref="B103:O103"/>
    <mergeCell ref="B104:O104"/>
    <mergeCell ref="D20:G20"/>
    <mergeCell ref="E21:G21"/>
    <mergeCell ref="E22:G22"/>
    <mergeCell ref="E23:G23"/>
    <mergeCell ref="E24:G24"/>
    <mergeCell ref="D25:G25"/>
    <mergeCell ref="D26:G26"/>
    <mergeCell ref="D27:G27"/>
    <mergeCell ref="D28:G28"/>
    <mergeCell ref="D29:G29"/>
    <mergeCell ref="D30:G31"/>
    <mergeCell ref="B90:O90"/>
    <mergeCell ref="B91:O91"/>
    <mergeCell ref="B92:O92"/>
    <mergeCell ref="B93:O93"/>
    <mergeCell ref="B94:O94"/>
    <mergeCell ref="B95:O95"/>
    <mergeCell ref="B96:O96"/>
    <mergeCell ref="B97:O97"/>
    <mergeCell ref="B98:O98"/>
    <mergeCell ref="B81:O81"/>
    <mergeCell ref="B82:O82"/>
    <mergeCell ref="B83:O83"/>
    <mergeCell ref="B84:O84"/>
    <mergeCell ref="B85:O85"/>
    <mergeCell ref="B86:O86"/>
    <mergeCell ref="B87:O87"/>
    <mergeCell ref="B88:O88"/>
    <mergeCell ref="B89:O89"/>
    <mergeCell ref="B72:O72"/>
    <mergeCell ref="B73:O73"/>
    <mergeCell ref="B74:O74"/>
    <mergeCell ref="B75:O75"/>
    <mergeCell ref="B76:O76"/>
    <mergeCell ref="B77:O77"/>
    <mergeCell ref="B78:O78"/>
    <mergeCell ref="B79:O79"/>
    <mergeCell ref="B80:O80"/>
    <mergeCell ref="A71:O71"/>
    <mergeCell ref="N70:O70"/>
    <mergeCell ref="B34:B37"/>
    <mergeCell ref="B39:B41"/>
    <mergeCell ref="B43:B45"/>
    <mergeCell ref="B47:B49"/>
    <mergeCell ref="B51:B53"/>
    <mergeCell ref="B55:B57"/>
    <mergeCell ref="B59:B61"/>
    <mergeCell ref="B63:B65"/>
    <mergeCell ref="B67:B69"/>
    <mergeCell ref="D40:H40"/>
    <mergeCell ref="D44:H44"/>
    <mergeCell ref="D52:H52"/>
    <mergeCell ref="D56:H56"/>
    <mergeCell ref="D60:H60"/>
    <mergeCell ref="D64:H64"/>
    <mergeCell ref="D68:H68"/>
    <mergeCell ref="D48:H48"/>
    <mergeCell ref="D62:H62"/>
    <mergeCell ref="D63:H63"/>
    <mergeCell ref="D65:H65"/>
    <mergeCell ref="D66:H66"/>
    <mergeCell ref="G70:H70"/>
    <mergeCell ref="I70:M70"/>
    <mergeCell ref="D70:E70"/>
    <mergeCell ref="C32:H32"/>
    <mergeCell ref="I15:N15"/>
    <mergeCell ref="D38:H38"/>
    <mergeCell ref="D39:H39"/>
    <mergeCell ref="D41:H41"/>
    <mergeCell ref="D42:H42"/>
    <mergeCell ref="D55:H55"/>
    <mergeCell ref="D57:H57"/>
    <mergeCell ref="D58:H58"/>
    <mergeCell ref="D59:H59"/>
    <mergeCell ref="D61:H61"/>
    <mergeCell ref="L66:L69"/>
    <mergeCell ref="L62:L65"/>
    <mergeCell ref="K62:K65"/>
    <mergeCell ref="M62:M65"/>
    <mergeCell ref="N62:N65"/>
    <mergeCell ref="L50:L53"/>
    <mergeCell ref="M50:M53"/>
    <mergeCell ref="N50:N53"/>
    <mergeCell ref="K33:K37"/>
    <mergeCell ref="L33:L37"/>
    <mergeCell ref="M33:M37"/>
    <mergeCell ref="A33:A69"/>
    <mergeCell ref="A32:B32"/>
    <mergeCell ref="J33:J37"/>
    <mergeCell ref="J38:J41"/>
    <mergeCell ref="J42:J45"/>
    <mergeCell ref="J46:J49"/>
    <mergeCell ref="J50:J53"/>
    <mergeCell ref="J54:J57"/>
    <mergeCell ref="J58:J61"/>
    <mergeCell ref="J62:J65"/>
    <mergeCell ref="J66:J69"/>
    <mergeCell ref="D43:H43"/>
    <mergeCell ref="D45:H45"/>
    <mergeCell ref="D46:H46"/>
    <mergeCell ref="D47:H47"/>
    <mergeCell ref="D50:H50"/>
    <mergeCell ref="D51:H51"/>
    <mergeCell ref="D53:H53"/>
    <mergeCell ref="D54:H54"/>
    <mergeCell ref="D33:H33"/>
    <mergeCell ref="D34:H34"/>
    <mergeCell ref="D35:H35"/>
    <mergeCell ref="D36:H36"/>
    <mergeCell ref="D37:H37"/>
    <mergeCell ref="N66:N69"/>
    <mergeCell ref="O66:O69"/>
    <mergeCell ref="L58:L61"/>
    <mergeCell ref="M58:M61"/>
    <mergeCell ref="N58:N61"/>
    <mergeCell ref="O58:O61"/>
    <mergeCell ref="K54:K57"/>
    <mergeCell ref="L54:L57"/>
    <mergeCell ref="M54:M57"/>
    <mergeCell ref="N54:N57"/>
    <mergeCell ref="O54:O57"/>
    <mergeCell ref="N33:N37"/>
    <mergeCell ref="O33:O37"/>
    <mergeCell ref="K38:K41"/>
    <mergeCell ref="L38:L41"/>
    <mergeCell ref="M38:M41"/>
    <mergeCell ref="N38:N41"/>
    <mergeCell ref="O38:O41"/>
    <mergeCell ref="D67:H67"/>
    <mergeCell ref="D69:H69"/>
    <mergeCell ref="I62:I65"/>
    <mergeCell ref="I66:I69"/>
    <mergeCell ref="K66:K69"/>
    <mergeCell ref="O50:O53"/>
    <mergeCell ref="K46:K49"/>
    <mergeCell ref="L46:L49"/>
    <mergeCell ref="M46:M49"/>
    <mergeCell ref="N46:N49"/>
    <mergeCell ref="O46:O49"/>
    <mergeCell ref="L42:L45"/>
    <mergeCell ref="M42:M45"/>
    <mergeCell ref="N42:N45"/>
    <mergeCell ref="O42:O45"/>
    <mergeCell ref="O62:O65"/>
    <mergeCell ref="M66:M69"/>
    <mergeCell ref="K42:K45"/>
    <mergeCell ref="K50:K53"/>
    <mergeCell ref="K58:K61"/>
    <mergeCell ref="I33:I37"/>
    <mergeCell ref="I38:I41"/>
    <mergeCell ref="I42:I45"/>
    <mergeCell ref="I46:I49"/>
    <mergeCell ref="I50:I53"/>
    <mergeCell ref="I54:I57"/>
    <mergeCell ref="I58:I61"/>
    <mergeCell ref="B2:C2"/>
    <mergeCell ref="B19:C19"/>
    <mergeCell ref="B23:C23"/>
    <mergeCell ref="I25:N25"/>
    <mergeCell ref="I14:N14"/>
    <mergeCell ref="I19:N19"/>
    <mergeCell ref="I20:N20"/>
    <mergeCell ref="H24:O24"/>
    <mergeCell ref="H25:H31"/>
    <mergeCell ref="I31:J31"/>
    <mergeCell ref="H19:H23"/>
    <mergeCell ref="I23:J23"/>
    <mergeCell ref="K23:N23"/>
    <mergeCell ref="H4:H8"/>
    <mergeCell ref="F3:G3"/>
    <mergeCell ref="F4:F7"/>
    <mergeCell ref="F10:F12"/>
    <mergeCell ref="C14:C15"/>
    <mergeCell ref="D3:E3"/>
    <mergeCell ref="C17:C18"/>
    <mergeCell ref="B7:C7"/>
    <mergeCell ref="B12:C12"/>
    <mergeCell ref="K31:N31"/>
    <mergeCell ref="D13:E13"/>
    <mergeCell ref="H10:H12"/>
    <mergeCell ref="F8:G8"/>
    <mergeCell ref="D8:E8"/>
    <mergeCell ref="B28:C28"/>
    <mergeCell ref="I27:N27"/>
    <mergeCell ref="I28:N28"/>
    <mergeCell ref="B17:B18"/>
    <mergeCell ref="B14:B15"/>
    <mergeCell ref="K12:N12"/>
    <mergeCell ref="I12:J12"/>
    <mergeCell ref="I17:J17"/>
    <mergeCell ref="K17:N17"/>
    <mergeCell ref="A1:B1"/>
    <mergeCell ref="I4:N4"/>
    <mergeCell ref="I6:N6"/>
    <mergeCell ref="I7:N7"/>
    <mergeCell ref="I8:N8"/>
    <mergeCell ref="I10:N10"/>
    <mergeCell ref="I11:N11"/>
    <mergeCell ref="A2:A31"/>
    <mergeCell ref="I16:N16"/>
    <mergeCell ref="H18:O18"/>
    <mergeCell ref="H2:O2"/>
    <mergeCell ref="H3:O3"/>
    <mergeCell ref="H9:O9"/>
    <mergeCell ref="H13:O13"/>
    <mergeCell ref="H14:H17"/>
    <mergeCell ref="I26:N26"/>
    <mergeCell ref="C1:O1"/>
    <mergeCell ref="I29:N29"/>
    <mergeCell ref="I30:N30"/>
    <mergeCell ref="I21:N21"/>
    <mergeCell ref="I22:N22"/>
    <mergeCell ref="I5:N5"/>
    <mergeCell ref="D2:G2"/>
    <mergeCell ref="D9:E9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69">
      <formula1>"Continue,CCF,Finale,Non,Recyclage"</formula1>
    </dataValidation>
  </dataValidations>
  <printOptions horizontalCentered="1" verticalCentered="1"/>
  <pageMargins left="0.39370078740157483" right="0.39370078740157483" top="0.59055118110236227" bottom="0.59055118110236227" header="0" footer="0"/>
  <pageSetup paperSize="9" pageOrder="overThenDown" orientation="landscape" r:id="rId1"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B2:P45"/>
  <sheetViews>
    <sheetView zoomScale="70" zoomScaleNormal="70" workbookViewId="0">
      <selection activeCell="G4" sqref="G4"/>
    </sheetView>
  </sheetViews>
  <sheetFormatPr baseColWidth="10" defaultRowHeight="15"/>
  <cols>
    <col min="1" max="1" width="20.28515625" customWidth="1"/>
    <col min="4" max="4" width="27.5703125" customWidth="1"/>
    <col min="7" max="7" width="32.42578125" customWidth="1"/>
  </cols>
  <sheetData>
    <row r="2" spans="2:16" ht="150.75" customHeight="1">
      <c r="B2" s="451" t="s">
        <v>238</v>
      </c>
      <c r="C2" s="162" t="s">
        <v>239</v>
      </c>
      <c r="D2" s="163"/>
      <c r="G2" s="384" t="s">
        <v>295</v>
      </c>
      <c r="H2" s="384"/>
      <c r="I2" s="384"/>
      <c r="J2" s="384"/>
      <c r="K2" s="384"/>
      <c r="L2" s="384"/>
      <c r="M2" s="384"/>
      <c r="N2" s="384"/>
      <c r="O2" s="384"/>
      <c r="P2" s="384"/>
    </row>
    <row r="3" spans="2:16" ht="150.75" customHeight="1">
      <c r="B3" s="451"/>
      <c r="C3" s="162" t="s">
        <v>240</v>
      </c>
      <c r="D3" s="163"/>
    </row>
    <row r="4" spans="2:16" ht="150.75" customHeight="1">
      <c r="B4" s="451"/>
      <c r="C4" s="162" t="s">
        <v>241</v>
      </c>
      <c r="D4" s="163"/>
    </row>
    <row r="5" spans="2:16" ht="150.75" customHeight="1">
      <c r="B5" s="451"/>
      <c r="C5" s="162" t="s">
        <v>242</v>
      </c>
      <c r="D5" s="163"/>
    </row>
    <row r="6" spans="2:16" ht="150.75" customHeight="1">
      <c r="B6" s="451"/>
      <c r="C6" s="162" t="s">
        <v>243</v>
      </c>
      <c r="D6" s="163"/>
    </row>
    <row r="7" spans="2:16" ht="150.75" customHeight="1">
      <c r="B7" s="451"/>
      <c r="C7" s="162" t="s">
        <v>244</v>
      </c>
      <c r="D7" s="163"/>
    </row>
    <row r="8" spans="2:16" ht="150.75" customHeight="1">
      <c r="B8" s="451"/>
      <c r="C8" s="162" t="s">
        <v>245</v>
      </c>
      <c r="D8" s="163"/>
    </row>
    <row r="9" spans="2:16" ht="150.75" customHeight="1">
      <c r="B9" s="452" t="s">
        <v>246</v>
      </c>
      <c r="C9" s="162" t="s">
        <v>247</v>
      </c>
      <c r="D9" s="163"/>
    </row>
    <row r="10" spans="2:16" ht="150.75" customHeight="1">
      <c r="B10" s="452"/>
      <c r="C10" s="162" t="s">
        <v>237</v>
      </c>
      <c r="D10" s="163"/>
    </row>
    <row r="11" spans="2:16" ht="150.75" customHeight="1">
      <c r="B11" s="452"/>
      <c r="C11" s="162" t="s">
        <v>248</v>
      </c>
      <c r="D11" s="163"/>
    </row>
    <row r="12" spans="2:16" ht="150.75" customHeight="1">
      <c r="B12" s="452"/>
      <c r="C12" s="162" t="s">
        <v>249</v>
      </c>
      <c r="D12" s="163"/>
    </row>
    <row r="13" spans="2:16" ht="150.75" customHeight="1">
      <c r="B13" s="452"/>
      <c r="C13" s="162" t="s">
        <v>250</v>
      </c>
      <c r="D13" s="163"/>
    </row>
    <row r="14" spans="2:16">
      <c r="C14" s="83"/>
    </row>
    <row r="15" spans="2:16">
      <c r="C15" s="83"/>
    </row>
    <row r="16" spans="2:16">
      <c r="C16" s="83"/>
    </row>
    <row r="17" ht="15" customHeight="1"/>
    <row r="18" ht="15" customHeight="1"/>
    <row r="19" ht="15" customHeight="1"/>
    <row r="20" ht="15" customHeight="1"/>
    <row r="21" ht="15" customHeight="1"/>
    <row r="22" ht="15" customHeight="1"/>
    <row r="23" ht="15" customHeight="1"/>
    <row r="24" ht="15" customHeight="1"/>
    <row r="25" ht="15" customHeight="1"/>
    <row r="26" ht="15" customHeight="1"/>
    <row r="27" ht="15" customHeight="1"/>
    <row r="28" ht="15" customHeight="1"/>
    <row r="29" ht="15" customHeight="1"/>
    <row r="30" ht="15" customHeight="1"/>
    <row r="31" ht="15" customHeight="1"/>
    <row r="32" ht="15" customHeight="1"/>
    <row r="33" ht="15" customHeight="1"/>
    <row r="34" ht="15" customHeight="1"/>
    <row r="35" ht="15" customHeight="1"/>
    <row r="36" ht="15" customHeight="1"/>
    <row r="37" ht="15" customHeight="1"/>
    <row r="38" ht="15" customHeight="1"/>
    <row r="39" ht="15" customHeight="1"/>
    <row r="40" ht="15" customHeight="1"/>
    <row r="41" ht="15" customHeight="1"/>
    <row r="42" ht="15" customHeight="1"/>
    <row r="43" ht="15" customHeight="1"/>
    <row r="44" ht="15" customHeight="1"/>
    <row r="45" ht="15" customHeight="1"/>
  </sheetData>
  <mergeCells count="3">
    <mergeCell ref="B2:B8"/>
    <mergeCell ref="G2:P2"/>
    <mergeCell ref="B9:B13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Q112"/>
  <sheetViews>
    <sheetView topLeftCell="C16" zoomScale="80" zoomScaleNormal="80" workbookViewId="0">
      <selection activeCell="J50" sqref="J50:J53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Ets'!$C$68</f>
        <v>008 - Charleville-Mezières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 t="s">
        <v>134</v>
      </c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5" t="s">
        <v>134</v>
      </c>
      <c r="D4" s="8" t="s">
        <v>149</v>
      </c>
      <c r="E4" s="33">
        <v>8</v>
      </c>
      <c r="F4" s="528" t="s">
        <v>493</v>
      </c>
      <c r="G4" s="529"/>
      <c r="H4" s="498" t="s">
        <v>24</v>
      </c>
      <c r="I4" s="513" t="s">
        <v>24</v>
      </c>
      <c r="J4" s="513"/>
      <c r="K4" s="513"/>
      <c r="L4" s="513"/>
      <c r="M4" s="513"/>
      <c r="N4" s="513"/>
      <c r="O4" s="35" t="s">
        <v>133</v>
      </c>
      <c r="P4" s="533"/>
      <c r="Q4" s="533"/>
    </row>
    <row r="5" spans="1:17" ht="15.95" customHeight="1">
      <c r="A5" s="518"/>
      <c r="B5" s="8" t="s">
        <v>163</v>
      </c>
      <c r="C5" s="32" t="s">
        <v>134</v>
      </c>
      <c r="D5" s="21" t="s">
        <v>150</v>
      </c>
      <c r="E5" s="34">
        <v>1</v>
      </c>
      <c r="F5" s="205"/>
      <c r="G5" s="7"/>
      <c r="H5" s="498"/>
      <c r="I5" s="490" t="s">
        <v>25</v>
      </c>
      <c r="J5" s="490"/>
      <c r="K5" s="490"/>
      <c r="L5" s="490"/>
      <c r="M5" s="490"/>
      <c r="N5" s="490"/>
      <c r="O5" s="36" t="s">
        <v>133</v>
      </c>
      <c r="P5" s="533"/>
      <c r="Q5" s="533"/>
    </row>
    <row r="6" spans="1:17" ht="15.95" customHeight="1">
      <c r="A6" s="518"/>
      <c r="B6" s="125" t="s">
        <v>443</v>
      </c>
      <c r="C6" s="95" t="s">
        <v>133</v>
      </c>
      <c r="D6" s="24" t="s">
        <v>151</v>
      </c>
      <c r="E6" s="33">
        <v>8</v>
      </c>
      <c r="F6" s="205"/>
      <c r="G6" s="7"/>
      <c r="H6" s="498"/>
      <c r="I6" s="492" t="s">
        <v>54</v>
      </c>
      <c r="J6" s="492"/>
      <c r="K6" s="492"/>
      <c r="L6" s="492"/>
      <c r="M6" s="492"/>
      <c r="N6" s="492"/>
      <c r="O6" s="35" t="s">
        <v>133</v>
      </c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>
        <v>2</v>
      </c>
      <c r="F7" s="205"/>
      <c r="G7" s="7"/>
      <c r="H7" s="498"/>
      <c r="I7" s="490" t="s">
        <v>33</v>
      </c>
      <c r="J7" s="490"/>
      <c r="K7" s="490"/>
      <c r="L7" s="490"/>
      <c r="M7" s="490"/>
      <c r="N7" s="490"/>
      <c r="O7" s="36" t="s">
        <v>133</v>
      </c>
      <c r="P7" s="533"/>
      <c r="Q7" s="533"/>
    </row>
    <row r="8" spans="1:17" ht="15.95" customHeight="1">
      <c r="A8" s="518"/>
      <c r="B8" s="8" t="s">
        <v>3</v>
      </c>
      <c r="C8" s="32" t="s">
        <v>133</v>
      </c>
      <c r="D8" s="530" t="s">
        <v>135</v>
      </c>
      <c r="E8" s="530"/>
      <c r="F8" s="531">
        <f>E7/E6</f>
        <v>0.25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>
        <v>25</v>
      </c>
      <c r="P8" s="533"/>
      <c r="Q8" s="533"/>
    </row>
    <row r="9" spans="1:17" ht="15.95" customHeight="1">
      <c r="A9" s="518"/>
      <c r="B9" s="89" t="s">
        <v>4</v>
      </c>
      <c r="C9" s="95" t="s">
        <v>134</v>
      </c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 t="s">
        <v>134</v>
      </c>
      <c r="D10" s="8" t="s">
        <v>153</v>
      </c>
      <c r="E10" s="33">
        <v>1</v>
      </c>
      <c r="F10" s="514" t="s">
        <v>6</v>
      </c>
      <c r="G10" s="38">
        <v>8.3333333333333329E-2</v>
      </c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 t="s">
        <v>133</v>
      </c>
      <c r="P10" s="533"/>
      <c r="Q10" s="533"/>
    </row>
    <row r="11" spans="1:17" ht="15.95" customHeight="1">
      <c r="A11" s="518"/>
      <c r="B11" s="89" t="s">
        <v>52</v>
      </c>
      <c r="C11" s="95" t="s">
        <v>134</v>
      </c>
      <c r="D11" s="21" t="s">
        <v>154</v>
      </c>
      <c r="E11" s="34">
        <v>3</v>
      </c>
      <c r="F11" s="514"/>
      <c r="G11" s="39">
        <v>0.20833333333333334</v>
      </c>
      <c r="H11" s="498"/>
      <c r="I11" s="490" t="s">
        <v>56</v>
      </c>
      <c r="J11" s="490"/>
      <c r="K11" s="490"/>
      <c r="L11" s="490"/>
      <c r="M11" s="490"/>
      <c r="N11" s="490"/>
      <c r="O11" s="36" t="s">
        <v>133</v>
      </c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>
        <v>0</v>
      </c>
      <c r="F12" s="514"/>
      <c r="G12" s="216">
        <v>0</v>
      </c>
      <c r="H12" s="498"/>
      <c r="I12" s="524" t="s">
        <v>278</v>
      </c>
      <c r="J12" s="524"/>
      <c r="K12" s="525"/>
      <c r="L12" s="525"/>
      <c r="M12" s="525"/>
      <c r="N12" s="525"/>
      <c r="O12" s="35" t="s">
        <v>134</v>
      </c>
      <c r="P12" s="533"/>
      <c r="Q12" s="533"/>
    </row>
    <row r="13" spans="1:17" ht="15.95" customHeight="1">
      <c r="A13" s="518"/>
      <c r="B13" s="8" t="s">
        <v>36</v>
      </c>
      <c r="C13" s="32" t="s">
        <v>133</v>
      </c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 t="s">
        <v>426</v>
      </c>
      <c r="D14" s="22" t="s">
        <v>164</v>
      </c>
      <c r="E14" s="32" t="s">
        <v>133</v>
      </c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 t="s">
        <v>133</v>
      </c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 t="s">
        <v>133</v>
      </c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 t="s">
        <v>134</v>
      </c>
      <c r="P15" s="533"/>
      <c r="Q15" s="533"/>
    </row>
    <row r="16" spans="1:17" ht="15.95" customHeight="1">
      <c r="A16" s="518"/>
      <c r="B16" s="15" t="s">
        <v>37</v>
      </c>
      <c r="C16" s="32" t="s">
        <v>134</v>
      </c>
      <c r="D16" s="22" t="s">
        <v>50</v>
      </c>
      <c r="E16" s="32" t="s">
        <v>133</v>
      </c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 t="s">
        <v>134</v>
      </c>
      <c r="P16" s="533"/>
      <c r="Q16" s="533"/>
    </row>
    <row r="17" spans="1:17" ht="15.95" customHeight="1">
      <c r="A17" s="518"/>
      <c r="B17" s="505" t="s">
        <v>136</v>
      </c>
      <c r="C17" s="506" t="s">
        <v>137</v>
      </c>
      <c r="D17" s="23" t="s">
        <v>157</v>
      </c>
      <c r="E17" s="217" t="s">
        <v>133</v>
      </c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 t="s">
        <v>134</v>
      </c>
      <c r="P17" s="533"/>
      <c r="Q17" s="533"/>
    </row>
    <row r="18" spans="1:17" ht="15.95" customHeight="1">
      <c r="A18" s="518"/>
      <c r="B18" s="505"/>
      <c r="C18" s="506"/>
      <c r="D18" s="25" t="s">
        <v>51</v>
      </c>
      <c r="E18" s="32" t="s">
        <v>133</v>
      </c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 t="s">
        <v>134</v>
      </c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 t="s">
        <v>134</v>
      </c>
      <c r="P19" s="533"/>
      <c r="Q19" s="533"/>
    </row>
    <row r="20" spans="1:17" ht="15.95" customHeight="1">
      <c r="A20" s="518"/>
      <c r="B20" s="18" t="s">
        <v>3</v>
      </c>
      <c r="C20" s="32" t="s">
        <v>134</v>
      </c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 t="s">
        <v>134</v>
      </c>
      <c r="P20" s="533"/>
      <c r="Q20" s="533"/>
    </row>
    <row r="21" spans="1:17" ht="15.95" customHeight="1">
      <c r="A21" s="518"/>
      <c r="B21" s="19" t="s">
        <v>4</v>
      </c>
      <c r="C21" s="95" t="s">
        <v>134</v>
      </c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 t="s">
        <v>134</v>
      </c>
      <c r="P21" s="533"/>
      <c r="Q21" s="533"/>
    </row>
    <row r="22" spans="1:17" ht="15.95" customHeight="1">
      <c r="A22" s="518"/>
      <c r="B22" s="18" t="s">
        <v>139</v>
      </c>
      <c r="C22" s="32" t="s">
        <v>133</v>
      </c>
      <c r="D22" s="12" t="s">
        <v>255</v>
      </c>
      <c r="E22" s="496" t="s">
        <v>494</v>
      </c>
      <c r="F22" s="496"/>
      <c r="G22" s="496"/>
      <c r="H22" s="507"/>
      <c r="I22" s="490" t="s">
        <v>277</v>
      </c>
      <c r="J22" s="490"/>
      <c r="K22" s="490"/>
      <c r="L22" s="490"/>
      <c r="M22" s="490"/>
      <c r="N22" s="490"/>
      <c r="O22" s="36" t="s">
        <v>134</v>
      </c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 t="s">
        <v>494</v>
      </c>
      <c r="F23" s="500"/>
      <c r="G23" s="500"/>
      <c r="H23" s="507"/>
      <c r="I23" s="501" t="s">
        <v>278</v>
      </c>
      <c r="J23" s="502"/>
      <c r="K23" s="503" t="s">
        <v>495</v>
      </c>
      <c r="L23" s="504"/>
      <c r="M23" s="504"/>
      <c r="N23" s="504"/>
      <c r="O23" s="35" t="s">
        <v>133</v>
      </c>
      <c r="P23" s="533"/>
      <c r="Q23" s="533"/>
    </row>
    <row r="24" spans="1:17" ht="15.95" customHeight="1">
      <c r="A24" s="518"/>
      <c r="B24" s="18" t="s">
        <v>3</v>
      </c>
      <c r="C24" s="32" t="s">
        <v>134</v>
      </c>
      <c r="D24" s="16" t="s">
        <v>253</v>
      </c>
      <c r="E24" s="496"/>
      <c r="F24" s="496"/>
      <c r="G24" s="496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5" t="s">
        <v>134</v>
      </c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 t="s">
        <v>133</v>
      </c>
      <c r="P25" s="533"/>
      <c r="Q25" s="533"/>
    </row>
    <row r="26" spans="1:17" ht="15.95" customHeight="1">
      <c r="A26" s="518"/>
      <c r="B26" s="18" t="s">
        <v>139</v>
      </c>
      <c r="C26" s="32" t="s">
        <v>133</v>
      </c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 t="s">
        <v>133</v>
      </c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 t="s">
        <v>133</v>
      </c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 t="s">
        <v>133</v>
      </c>
      <c r="P28" s="533"/>
      <c r="Q28" s="533"/>
    </row>
    <row r="29" spans="1:17" ht="15.95" customHeight="1">
      <c r="A29" s="518"/>
      <c r="B29" s="8" t="s">
        <v>1</v>
      </c>
      <c r="C29" s="32" t="s">
        <v>134</v>
      </c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 t="s">
        <v>134</v>
      </c>
      <c r="P29" s="533"/>
      <c r="Q29" s="533"/>
    </row>
    <row r="30" spans="1:17" ht="15.95" customHeight="1">
      <c r="A30" s="518"/>
      <c r="B30" s="89" t="s">
        <v>31</v>
      </c>
      <c r="C30" s="95" t="s">
        <v>134</v>
      </c>
      <c r="D30" s="493" t="s">
        <v>427</v>
      </c>
      <c r="E30" s="493"/>
      <c r="F30" s="493"/>
      <c r="G30" s="493"/>
      <c r="H30" s="498"/>
      <c r="I30" s="490" t="s">
        <v>42</v>
      </c>
      <c r="J30" s="490"/>
      <c r="K30" s="490"/>
      <c r="L30" s="490"/>
      <c r="M30" s="490"/>
      <c r="N30" s="490"/>
      <c r="O30" s="36" t="s">
        <v>134</v>
      </c>
      <c r="P30" s="533"/>
      <c r="Q30" s="533"/>
    </row>
    <row r="31" spans="1:17" ht="15.95" customHeight="1">
      <c r="A31" s="518"/>
      <c r="B31" s="8" t="s">
        <v>7</v>
      </c>
      <c r="C31" s="95" t="s">
        <v>134</v>
      </c>
      <c r="D31" s="493"/>
      <c r="E31" s="493"/>
      <c r="F31" s="493"/>
      <c r="G31" s="493"/>
      <c r="H31" s="498"/>
      <c r="I31" s="494" t="s">
        <v>278</v>
      </c>
      <c r="J31" s="494"/>
      <c r="K31" s="495"/>
      <c r="L31" s="495"/>
      <c r="M31" s="495"/>
      <c r="N31" s="495"/>
      <c r="O31" s="35" t="s">
        <v>134</v>
      </c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 t="s">
        <v>428</v>
      </c>
      <c r="E33" s="356"/>
      <c r="F33" s="356"/>
      <c r="G33" s="356"/>
      <c r="H33" s="356"/>
      <c r="I33" s="486" t="s">
        <v>143</v>
      </c>
      <c r="J33" s="487"/>
      <c r="K33" s="466">
        <v>8</v>
      </c>
      <c r="L33" s="481">
        <v>2</v>
      </c>
      <c r="M33" s="482">
        <v>8.3333333333333329E-2</v>
      </c>
      <c r="N33" s="381">
        <f>L33/K33</f>
        <v>0.25</v>
      </c>
      <c r="O33" s="382">
        <f>PRODUCT(L33,M33)</f>
        <v>0.16666666666666666</v>
      </c>
      <c r="P33" s="533"/>
      <c r="Q33" s="533"/>
    </row>
    <row r="34" spans="1:17" ht="12" customHeight="1">
      <c r="A34" s="485"/>
      <c r="B34" s="460"/>
      <c r="C34" s="26" t="s">
        <v>141</v>
      </c>
      <c r="D34" s="356" t="s">
        <v>431</v>
      </c>
      <c r="E34" s="356"/>
      <c r="F34" s="356"/>
      <c r="G34" s="356"/>
      <c r="H34" s="356"/>
      <c r="I34" s="486"/>
      <c r="J34" s="487"/>
      <c r="K34" s="466"/>
      <c r="L34" s="481"/>
      <c r="M34" s="482"/>
      <c r="N34" s="381"/>
      <c r="O34" s="382"/>
      <c r="P34" s="533"/>
      <c r="Q34" s="533"/>
    </row>
    <row r="35" spans="1:17" ht="12" customHeight="1">
      <c r="A35" s="485"/>
      <c r="B35" s="460"/>
      <c r="C35" s="26" t="s">
        <v>141</v>
      </c>
      <c r="D35" s="356" t="s">
        <v>429</v>
      </c>
      <c r="E35" s="356"/>
      <c r="F35" s="356"/>
      <c r="G35" s="356"/>
      <c r="H35" s="356"/>
      <c r="I35" s="486"/>
      <c r="J35" s="487"/>
      <c r="K35" s="466"/>
      <c r="L35" s="481"/>
      <c r="M35" s="482"/>
      <c r="N35" s="381"/>
      <c r="O35" s="382"/>
      <c r="P35" s="533"/>
      <c r="Q35" s="533"/>
    </row>
    <row r="36" spans="1:17" ht="12" customHeight="1">
      <c r="A36" s="485"/>
      <c r="B36" s="460"/>
      <c r="C36" s="26" t="s">
        <v>141</v>
      </c>
      <c r="D36" s="356" t="s">
        <v>430</v>
      </c>
      <c r="E36" s="356"/>
      <c r="F36" s="356"/>
      <c r="G36" s="356"/>
      <c r="H36" s="356"/>
      <c r="I36" s="486"/>
      <c r="J36" s="487"/>
      <c r="K36" s="466"/>
      <c r="L36" s="481"/>
      <c r="M36" s="482"/>
      <c r="N36" s="381"/>
      <c r="O36" s="382"/>
      <c r="P36" s="533"/>
      <c r="Q36" s="533"/>
    </row>
    <row r="37" spans="1:17" ht="12" customHeight="1">
      <c r="A37" s="485"/>
      <c r="B37" s="460"/>
      <c r="C37" s="26" t="s">
        <v>141</v>
      </c>
      <c r="D37" s="477"/>
      <c r="E37" s="477"/>
      <c r="F37" s="477"/>
      <c r="G37" s="477"/>
      <c r="H37" s="477"/>
      <c r="I37" s="486"/>
      <c r="J37" s="487"/>
      <c r="K37" s="466"/>
      <c r="L37" s="481"/>
      <c r="M37" s="482"/>
      <c r="N37" s="381"/>
      <c r="O37" s="382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 t="s">
        <v>432</v>
      </c>
      <c r="E38" s="377"/>
      <c r="F38" s="377"/>
      <c r="G38" s="377"/>
      <c r="H38" s="377"/>
      <c r="I38" s="478" t="s">
        <v>144</v>
      </c>
      <c r="J38" s="471"/>
      <c r="K38" s="473">
        <v>8</v>
      </c>
      <c r="L38" s="473">
        <v>2</v>
      </c>
      <c r="M38" s="474">
        <v>0.20833333333333334</v>
      </c>
      <c r="N38" s="353">
        <f>L38/K38</f>
        <v>0.25</v>
      </c>
      <c r="O38" s="363">
        <f>PRODUCT(L38,M38)</f>
        <v>0.41666666666666669</v>
      </c>
      <c r="P38" s="533"/>
      <c r="Q38" s="533"/>
    </row>
    <row r="39" spans="1:17" ht="12" customHeight="1">
      <c r="A39" s="485"/>
      <c r="B39" s="480"/>
      <c r="C39" s="27" t="s">
        <v>141</v>
      </c>
      <c r="D39" s="377" t="s">
        <v>433</v>
      </c>
      <c r="E39" s="377"/>
      <c r="F39" s="377"/>
      <c r="G39" s="377"/>
      <c r="H39" s="377"/>
      <c r="I39" s="478"/>
      <c r="J39" s="471"/>
      <c r="K39" s="473"/>
      <c r="L39" s="473"/>
      <c r="M39" s="474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377" t="s">
        <v>433</v>
      </c>
      <c r="E40" s="377"/>
      <c r="F40" s="377"/>
      <c r="G40" s="377"/>
      <c r="H40" s="377"/>
      <c r="I40" s="478"/>
      <c r="J40" s="471"/>
      <c r="K40" s="473"/>
      <c r="L40" s="473"/>
      <c r="M40" s="474"/>
      <c r="N40" s="353"/>
      <c r="O40" s="363"/>
      <c r="P40" s="533"/>
      <c r="Q40" s="533"/>
    </row>
    <row r="41" spans="1:17" ht="12" customHeight="1">
      <c r="A41" s="485"/>
      <c r="B41" s="480"/>
      <c r="C41" s="27" t="s">
        <v>141</v>
      </c>
      <c r="D41" s="377"/>
      <c r="E41" s="377"/>
      <c r="F41" s="377"/>
      <c r="G41" s="377"/>
      <c r="H41" s="377"/>
      <c r="I41" s="478"/>
      <c r="J41" s="471"/>
      <c r="K41" s="473"/>
      <c r="L41" s="473"/>
      <c r="M41" s="474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356" t="s">
        <v>436</v>
      </c>
      <c r="E42" s="356"/>
      <c r="F42" s="356"/>
      <c r="G42" s="356"/>
      <c r="H42" s="356"/>
      <c r="I42" s="479" t="s">
        <v>144</v>
      </c>
      <c r="J42" s="464"/>
      <c r="K42" s="466">
        <v>8</v>
      </c>
      <c r="L42" s="466">
        <v>2</v>
      </c>
      <c r="M42" s="482">
        <v>0.20833333333333334</v>
      </c>
      <c r="N42" s="353">
        <f>L42/K42</f>
        <v>0.25</v>
      </c>
      <c r="O42" s="354">
        <f>PRODUCT(L42,M42)</f>
        <v>0.41666666666666669</v>
      </c>
      <c r="P42" s="533"/>
      <c r="Q42" s="533"/>
    </row>
    <row r="43" spans="1:17" ht="12" customHeight="1">
      <c r="A43" s="485"/>
      <c r="B43" s="460"/>
      <c r="C43" s="26" t="s">
        <v>141</v>
      </c>
      <c r="D43" s="356" t="s">
        <v>434</v>
      </c>
      <c r="E43" s="356"/>
      <c r="F43" s="356"/>
      <c r="G43" s="356"/>
      <c r="H43" s="356"/>
      <c r="I43" s="479"/>
      <c r="J43" s="464"/>
      <c r="K43" s="466"/>
      <c r="L43" s="466"/>
      <c r="M43" s="482"/>
      <c r="N43" s="353"/>
      <c r="O43" s="354"/>
      <c r="P43" s="533"/>
      <c r="Q43" s="533"/>
    </row>
    <row r="44" spans="1:17" ht="12" customHeight="1">
      <c r="A44" s="485"/>
      <c r="B44" s="460"/>
      <c r="C44" s="26" t="s">
        <v>141</v>
      </c>
      <c r="D44" s="357" t="s">
        <v>432</v>
      </c>
      <c r="E44" s="357"/>
      <c r="F44" s="357"/>
      <c r="G44" s="357"/>
      <c r="H44" s="357"/>
      <c r="I44" s="479"/>
      <c r="J44" s="464"/>
      <c r="K44" s="466"/>
      <c r="L44" s="466"/>
      <c r="M44" s="482"/>
      <c r="N44" s="353"/>
      <c r="O44" s="354"/>
      <c r="P44" s="533"/>
      <c r="Q44" s="533"/>
    </row>
    <row r="45" spans="1:17" ht="12" customHeight="1">
      <c r="A45" s="485"/>
      <c r="B45" s="460"/>
      <c r="C45" s="26" t="s">
        <v>141</v>
      </c>
      <c r="D45" s="356" t="s">
        <v>435</v>
      </c>
      <c r="E45" s="356"/>
      <c r="F45" s="356"/>
      <c r="G45" s="356"/>
      <c r="H45" s="356"/>
      <c r="I45" s="479"/>
      <c r="J45" s="464"/>
      <c r="K45" s="466"/>
      <c r="L45" s="466"/>
      <c r="M45" s="482"/>
      <c r="N45" s="353"/>
      <c r="O45" s="354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 t="s">
        <v>437</v>
      </c>
      <c r="E46" s="377"/>
      <c r="F46" s="377"/>
      <c r="G46" s="377"/>
      <c r="H46" s="377"/>
      <c r="I46" s="478" t="s">
        <v>144</v>
      </c>
      <c r="J46" s="471"/>
      <c r="K46" s="473">
        <v>8</v>
      </c>
      <c r="L46" s="473">
        <v>2</v>
      </c>
      <c r="M46" s="474">
        <v>0.20833333333333334</v>
      </c>
      <c r="N46" s="353">
        <f>L46/K46</f>
        <v>0.25</v>
      </c>
      <c r="O46" s="363">
        <f>PRODUCT(L46,M46)</f>
        <v>0.41666666666666669</v>
      </c>
      <c r="P46" s="533"/>
      <c r="Q46" s="533"/>
    </row>
    <row r="47" spans="1:17" ht="12" customHeight="1">
      <c r="A47" s="485"/>
      <c r="B47" s="364"/>
      <c r="C47" s="27" t="s">
        <v>141</v>
      </c>
      <c r="D47" s="377" t="s">
        <v>438</v>
      </c>
      <c r="E47" s="377"/>
      <c r="F47" s="377"/>
      <c r="G47" s="377"/>
      <c r="H47" s="377"/>
      <c r="I47" s="478"/>
      <c r="J47" s="471"/>
      <c r="K47" s="473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72"/>
      <c r="C48" s="27" t="s">
        <v>141</v>
      </c>
      <c r="D48" s="377" t="s">
        <v>439</v>
      </c>
      <c r="E48" s="377"/>
      <c r="F48" s="377"/>
      <c r="G48" s="377"/>
      <c r="H48" s="377"/>
      <c r="I48" s="478"/>
      <c r="J48" s="471"/>
      <c r="K48" s="473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72"/>
      <c r="C49" s="27" t="s">
        <v>141</v>
      </c>
      <c r="D49" s="99"/>
      <c r="E49" s="99"/>
      <c r="F49" s="99"/>
      <c r="G49" s="99"/>
      <c r="H49" s="99"/>
      <c r="I49" s="478"/>
      <c r="J49" s="471"/>
      <c r="K49" s="473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356"/>
      <c r="E50" s="356"/>
      <c r="F50" s="356"/>
      <c r="G50" s="356"/>
      <c r="H50" s="356"/>
      <c r="I50" s="463"/>
      <c r="J50" s="464"/>
      <c r="K50" s="465"/>
      <c r="L50" s="466"/>
      <c r="M50" s="467"/>
      <c r="N50" s="353" t="e">
        <f>L50/K50</f>
        <v>#DIV/0!</v>
      </c>
      <c r="O50" s="354">
        <f>PRODUCT(L50,M50)</f>
        <v>0</v>
      </c>
      <c r="P50" s="533"/>
      <c r="Q50" s="533"/>
    </row>
    <row r="51" spans="1:17" ht="12" customHeight="1">
      <c r="A51" s="485"/>
      <c r="B51" s="460"/>
      <c r="C51" s="26" t="s">
        <v>141</v>
      </c>
      <c r="D51" s="476"/>
      <c r="E51" s="476"/>
      <c r="F51" s="476"/>
      <c r="G51" s="476"/>
      <c r="H51" s="476"/>
      <c r="I51" s="463"/>
      <c r="J51" s="464"/>
      <c r="K51" s="465"/>
      <c r="L51" s="466"/>
      <c r="M51" s="467"/>
      <c r="N51" s="353"/>
      <c r="O51" s="354"/>
      <c r="P51" s="533"/>
      <c r="Q51" s="533"/>
    </row>
    <row r="52" spans="1:17" ht="12" customHeight="1">
      <c r="A52" s="485"/>
      <c r="B52" s="460"/>
      <c r="C52" s="26" t="s">
        <v>141</v>
      </c>
      <c r="D52" s="476"/>
      <c r="E52" s="476"/>
      <c r="F52" s="476"/>
      <c r="G52" s="476"/>
      <c r="H52" s="476"/>
      <c r="I52" s="463"/>
      <c r="J52" s="464"/>
      <c r="K52" s="465"/>
      <c r="L52" s="466"/>
      <c r="M52" s="467"/>
      <c r="N52" s="353"/>
      <c r="O52" s="354"/>
      <c r="P52" s="533"/>
      <c r="Q52" s="533"/>
    </row>
    <row r="53" spans="1:17" ht="12" customHeight="1">
      <c r="A53" s="485"/>
      <c r="B53" s="460"/>
      <c r="C53" s="26" t="s">
        <v>141</v>
      </c>
      <c r="D53" s="476"/>
      <c r="E53" s="476"/>
      <c r="F53" s="476"/>
      <c r="G53" s="476"/>
      <c r="H53" s="476"/>
      <c r="I53" s="463"/>
      <c r="J53" s="464"/>
      <c r="K53" s="465"/>
      <c r="L53" s="466"/>
      <c r="M53" s="467"/>
      <c r="N53" s="353"/>
      <c r="O53" s="354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468"/>
      <c r="E54" s="468"/>
      <c r="F54" s="468"/>
      <c r="G54" s="468"/>
      <c r="H54" s="468"/>
      <c r="I54" s="470"/>
      <c r="J54" s="471"/>
      <c r="K54" s="472"/>
      <c r="L54" s="473"/>
      <c r="M54" s="474"/>
      <c r="N54" s="353" t="e">
        <f>L54/K54</f>
        <v>#DIV/0!</v>
      </c>
      <c r="O54" s="363">
        <f>PRODUCT(L54,M54)</f>
        <v>0</v>
      </c>
      <c r="P54" s="533"/>
      <c r="Q54" s="533"/>
    </row>
    <row r="55" spans="1:17" ht="12" customHeight="1">
      <c r="A55" s="485"/>
      <c r="B55" s="364"/>
      <c r="C55" s="27" t="s">
        <v>141</v>
      </c>
      <c r="D55" s="468"/>
      <c r="E55" s="468"/>
      <c r="F55" s="468"/>
      <c r="G55" s="468"/>
      <c r="H55" s="468"/>
      <c r="I55" s="470"/>
      <c r="J55" s="471"/>
      <c r="K55" s="472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72"/>
      <c r="C56" s="27" t="s">
        <v>141</v>
      </c>
      <c r="D56" s="468"/>
      <c r="E56" s="468"/>
      <c r="F56" s="468"/>
      <c r="G56" s="468"/>
      <c r="H56" s="468"/>
      <c r="I56" s="470"/>
      <c r="J56" s="471"/>
      <c r="K56" s="472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72"/>
      <c r="C57" s="27" t="s">
        <v>141</v>
      </c>
      <c r="D57" s="468"/>
      <c r="E57" s="468"/>
      <c r="F57" s="468"/>
      <c r="G57" s="468"/>
      <c r="H57" s="468"/>
      <c r="I57" s="470"/>
      <c r="J57" s="471"/>
      <c r="K57" s="472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 t="s">
        <v>19</v>
      </c>
      <c r="C58" s="26" t="s">
        <v>141</v>
      </c>
      <c r="D58" s="477"/>
      <c r="E58" s="477"/>
      <c r="F58" s="477"/>
      <c r="G58" s="477"/>
      <c r="H58" s="477"/>
      <c r="I58" s="463"/>
      <c r="J58" s="464"/>
      <c r="K58" s="465"/>
      <c r="L58" s="466"/>
      <c r="M58" s="467"/>
      <c r="N58" s="353" t="e">
        <f>L58/K58</f>
        <v>#DIV/0!</v>
      </c>
      <c r="O58" s="354">
        <f>PRODUCT(L58,M58)</f>
        <v>0</v>
      </c>
      <c r="P58" s="533"/>
      <c r="Q58" s="533"/>
    </row>
    <row r="59" spans="1:17" ht="12" customHeight="1">
      <c r="A59" s="485"/>
      <c r="B59" s="460"/>
      <c r="C59" s="26" t="s">
        <v>141</v>
      </c>
      <c r="D59" s="476"/>
      <c r="E59" s="476"/>
      <c r="F59" s="476"/>
      <c r="G59" s="476"/>
      <c r="H59" s="476"/>
      <c r="I59" s="463"/>
      <c r="J59" s="464"/>
      <c r="K59" s="465"/>
      <c r="L59" s="466"/>
      <c r="M59" s="467"/>
      <c r="N59" s="353"/>
      <c r="O59" s="354"/>
      <c r="P59" s="533"/>
      <c r="Q59" s="533"/>
    </row>
    <row r="60" spans="1:17" ht="12" customHeight="1">
      <c r="A60" s="485"/>
      <c r="B60" s="475"/>
      <c r="C60" s="26" t="s">
        <v>141</v>
      </c>
      <c r="D60" s="476"/>
      <c r="E60" s="476"/>
      <c r="F60" s="476"/>
      <c r="G60" s="476"/>
      <c r="H60" s="476"/>
      <c r="I60" s="463"/>
      <c r="J60" s="464"/>
      <c r="K60" s="465"/>
      <c r="L60" s="466"/>
      <c r="M60" s="467"/>
      <c r="N60" s="353"/>
      <c r="O60" s="354"/>
      <c r="P60" s="533"/>
      <c r="Q60" s="533"/>
    </row>
    <row r="61" spans="1:17" ht="12" customHeight="1">
      <c r="A61" s="485"/>
      <c r="B61" s="475"/>
      <c r="C61" s="26" t="s">
        <v>141</v>
      </c>
      <c r="D61" s="357"/>
      <c r="E61" s="357"/>
      <c r="F61" s="357"/>
      <c r="G61" s="357"/>
      <c r="H61" s="357"/>
      <c r="I61" s="463"/>
      <c r="J61" s="464"/>
      <c r="K61" s="465"/>
      <c r="L61" s="466"/>
      <c r="M61" s="467"/>
      <c r="N61" s="353"/>
      <c r="O61" s="354"/>
      <c r="P61" s="533"/>
      <c r="Q61" s="533"/>
    </row>
    <row r="62" spans="1:17" ht="12" customHeight="1">
      <c r="A62" s="485"/>
      <c r="B62" s="31" t="s">
        <v>20</v>
      </c>
      <c r="C62" s="27" t="s">
        <v>141</v>
      </c>
      <c r="D62" s="468"/>
      <c r="E62" s="468"/>
      <c r="F62" s="468"/>
      <c r="G62" s="468"/>
      <c r="H62" s="468"/>
      <c r="I62" s="470"/>
      <c r="J62" s="471"/>
      <c r="K62" s="472"/>
      <c r="L62" s="473"/>
      <c r="M62" s="474"/>
      <c r="N62" s="353" t="e">
        <f>L62/K62</f>
        <v>#DIV/0!</v>
      </c>
      <c r="O62" s="363">
        <f>PRODUCT(L62,M62)</f>
        <v>0</v>
      </c>
      <c r="P62" s="533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363"/>
      <c r="P63" s="533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363"/>
      <c r="P64" s="533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363"/>
      <c r="P65" s="533"/>
      <c r="Q65" s="533"/>
    </row>
    <row r="66" spans="1:17" ht="12" customHeight="1">
      <c r="A66" s="485"/>
      <c r="B66" s="30" t="s">
        <v>21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353" t="e">
        <f>L66/K66</f>
        <v>#DIV/0!</v>
      </c>
      <c r="O66" s="354">
        <f>PRODUCT(L66,M66)</f>
        <v>0</v>
      </c>
      <c r="P66" s="533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353"/>
      <c r="O67" s="354"/>
      <c r="P67" s="533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353"/>
      <c r="O68" s="354"/>
      <c r="P68" s="533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353"/>
      <c r="O69" s="354"/>
      <c r="P69" s="533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0.70833333333333337</v>
      </c>
      <c r="H70" s="456"/>
      <c r="I70" s="457" t="s">
        <v>174</v>
      </c>
      <c r="J70" s="457"/>
      <c r="K70" s="457"/>
      <c r="L70" s="457"/>
      <c r="M70" s="457"/>
      <c r="N70" s="458">
        <f>SUM(O33,PRODUCT(SUM(O38,O42,O46,O50,O54,O58,O62,O66),E5))</f>
        <v>1.4166666666666667</v>
      </c>
      <c r="O70" s="458"/>
      <c r="P70" s="533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33"/>
      <c r="Q71" s="533"/>
    </row>
    <row r="72" spans="1:17" ht="15" customHeight="1">
      <c r="A72" s="85" t="s">
        <v>141</v>
      </c>
      <c r="B72" s="454" t="s">
        <v>496</v>
      </c>
      <c r="C72" s="454"/>
      <c r="D72" s="454"/>
      <c r="E72" s="454"/>
      <c r="F72" s="454"/>
      <c r="G72" s="454"/>
      <c r="H72" s="454"/>
      <c r="I72" s="454"/>
      <c r="J72" s="454"/>
      <c r="K72" s="454"/>
      <c r="L72" s="454"/>
      <c r="M72" s="454"/>
      <c r="N72" s="454"/>
      <c r="O72" s="454"/>
      <c r="P72" s="533"/>
      <c r="Q72" s="533"/>
    </row>
    <row r="73" spans="1:17" ht="15" customHeight="1">
      <c r="A73" s="86" t="s">
        <v>141</v>
      </c>
      <c r="B73" s="453"/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453"/>
      <c r="P73" s="533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33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33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33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33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33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33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33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33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33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4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F4:G4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J33:J69">
      <formula1>"Continue,CCF,Finale,Non,Recyclage"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C13 O25:O31 C8:C11 O4:O7 O10:O12 O14:O17 O19:O23 C3:C6 E14:E19 C16 C20:C22 C24:C26 C29:C31">
      <formula1>"oui,non,"</formula1>
    </dataValidation>
    <dataValidation type="list" allowBlank="1" showInputMessage="1" showErrorMessage="1" sqref="I33:I69">
      <formula1>"Théorique,Pratique"</formula1>
    </dataValidation>
  </dataValidations>
  <pageMargins left="0.7" right="0.7" top="0.75" bottom="0.75" header="0.3" footer="0.3"/>
  <pageSetup paperSize="9" orientation="portrait" r:id="rId1"/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Q112"/>
  <sheetViews>
    <sheetView topLeftCell="A3" zoomScale="80" zoomScaleNormal="80" workbookViewId="0">
      <selection activeCell="D40" sqref="D40:H40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Ets'!$C$76</f>
        <v>022 - Loudéac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 t="s">
        <v>133</v>
      </c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9"/>
      <c r="Q3" s="533"/>
    </row>
    <row r="4" spans="1:17" ht="15.95" customHeight="1">
      <c r="A4" s="518"/>
      <c r="B4" s="89" t="s">
        <v>162</v>
      </c>
      <c r="C4" s="290" t="s">
        <v>134</v>
      </c>
      <c r="D4" s="8" t="s">
        <v>149</v>
      </c>
      <c r="E4" s="33">
        <v>14</v>
      </c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 t="s">
        <v>134</v>
      </c>
      <c r="P4" s="540"/>
      <c r="Q4" s="533"/>
    </row>
    <row r="5" spans="1:17" ht="15.95" customHeight="1">
      <c r="A5" s="518"/>
      <c r="B5" s="8" t="s">
        <v>163</v>
      </c>
      <c r="C5" s="32" t="s">
        <v>134</v>
      </c>
      <c r="D5" s="21" t="s">
        <v>150</v>
      </c>
      <c r="E5" s="34">
        <v>2</v>
      </c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 t="s">
        <v>133</v>
      </c>
      <c r="P5" s="540"/>
      <c r="Q5" s="533"/>
    </row>
    <row r="6" spans="1:17" ht="15.95" customHeight="1">
      <c r="A6" s="518"/>
      <c r="B6" s="96" t="s">
        <v>443</v>
      </c>
      <c r="C6" s="17" t="s">
        <v>133</v>
      </c>
      <c r="D6" s="24" t="s">
        <v>151</v>
      </c>
      <c r="E6" s="33">
        <v>7</v>
      </c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 t="s">
        <v>134</v>
      </c>
      <c r="P6" s="540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>
        <v>1</v>
      </c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 t="s">
        <v>133</v>
      </c>
      <c r="P7" s="540"/>
      <c r="Q7" s="533"/>
    </row>
    <row r="8" spans="1:17" ht="15.95" customHeight="1">
      <c r="A8" s="518"/>
      <c r="B8" s="8" t="s">
        <v>3</v>
      </c>
      <c r="C8" s="32" t="s">
        <v>134</v>
      </c>
      <c r="D8" s="530" t="s">
        <v>135</v>
      </c>
      <c r="E8" s="530"/>
      <c r="F8" s="531">
        <f>E7/E6</f>
        <v>0.14285714285714285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>
        <v>4</v>
      </c>
      <c r="P8" s="540"/>
      <c r="Q8" s="533"/>
    </row>
    <row r="9" spans="1:17" ht="15.95" customHeight="1">
      <c r="A9" s="518"/>
      <c r="B9" s="89" t="s">
        <v>4</v>
      </c>
      <c r="C9" s="290" t="s">
        <v>134</v>
      </c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40"/>
      <c r="Q9" s="533"/>
    </row>
    <row r="10" spans="1:17" ht="15.95" customHeight="1">
      <c r="A10" s="518"/>
      <c r="B10" s="8" t="s">
        <v>5</v>
      </c>
      <c r="C10" s="32" t="s">
        <v>134</v>
      </c>
      <c r="D10" s="8" t="s">
        <v>153</v>
      </c>
      <c r="E10" s="218"/>
      <c r="F10" s="514" t="s">
        <v>6</v>
      </c>
      <c r="G10" s="38">
        <v>0.29166666666666669</v>
      </c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 t="s">
        <v>134</v>
      </c>
      <c r="P10" s="540"/>
      <c r="Q10" s="533"/>
    </row>
    <row r="11" spans="1:17" ht="15.95" customHeight="1">
      <c r="A11" s="518"/>
      <c r="B11" s="291" t="s">
        <v>52</v>
      </c>
      <c r="C11" s="95" t="s">
        <v>133</v>
      </c>
      <c r="D11" s="21" t="s">
        <v>154</v>
      </c>
      <c r="E11" s="34"/>
      <c r="F11" s="514"/>
      <c r="G11" s="39">
        <v>0.29166666666666669</v>
      </c>
      <c r="H11" s="498"/>
      <c r="I11" s="490" t="s">
        <v>56</v>
      </c>
      <c r="J11" s="490"/>
      <c r="K11" s="490"/>
      <c r="L11" s="490"/>
      <c r="M11" s="490"/>
      <c r="N11" s="490"/>
      <c r="O11" s="36" t="s">
        <v>133</v>
      </c>
      <c r="P11" s="540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/>
      <c r="F12" s="514"/>
      <c r="G12" s="38"/>
      <c r="H12" s="498"/>
      <c r="I12" s="524" t="s">
        <v>278</v>
      </c>
      <c r="J12" s="524"/>
      <c r="K12" s="525"/>
      <c r="L12" s="525"/>
      <c r="M12" s="525"/>
      <c r="N12" s="525"/>
      <c r="O12" s="35" t="s">
        <v>134</v>
      </c>
      <c r="P12" s="540"/>
      <c r="Q12" s="533"/>
    </row>
    <row r="13" spans="1:17" ht="15.95" customHeight="1">
      <c r="A13" s="518"/>
      <c r="B13" s="8" t="s">
        <v>36</v>
      </c>
      <c r="C13" s="32" t="s">
        <v>134</v>
      </c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40"/>
      <c r="Q13" s="533"/>
    </row>
    <row r="14" spans="1:17" ht="15.95" customHeight="1">
      <c r="A14" s="518"/>
      <c r="B14" s="509" t="s">
        <v>156</v>
      </c>
      <c r="C14" s="510" t="s">
        <v>355</v>
      </c>
      <c r="D14" s="22" t="s">
        <v>164</v>
      </c>
      <c r="E14" s="32" t="s">
        <v>133</v>
      </c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 t="s">
        <v>133</v>
      </c>
      <c r="P14" s="540"/>
      <c r="Q14" s="533"/>
    </row>
    <row r="15" spans="1:17" ht="15.95" customHeight="1">
      <c r="A15" s="518"/>
      <c r="B15" s="509"/>
      <c r="C15" s="510"/>
      <c r="D15" s="23" t="s">
        <v>49</v>
      </c>
      <c r="E15" s="217" t="s">
        <v>133</v>
      </c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 t="s">
        <v>134</v>
      </c>
      <c r="P15" s="540"/>
      <c r="Q15" s="533"/>
    </row>
    <row r="16" spans="1:17" ht="15.95" customHeight="1">
      <c r="A16" s="518"/>
      <c r="B16" s="15" t="s">
        <v>37</v>
      </c>
      <c r="C16" s="32" t="s">
        <v>133</v>
      </c>
      <c r="D16" s="22" t="s">
        <v>50</v>
      </c>
      <c r="E16" s="32"/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 t="s">
        <v>134</v>
      </c>
      <c r="P16" s="540"/>
      <c r="Q16" s="533"/>
    </row>
    <row r="17" spans="1:17" ht="15.95" customHeight="1">
      <c r="A17" s="518"/>
      <c r="B17" s="505" t="s">
        <v>136</v>
      </c>
      <c r="C17" s="506"/>
      <c r="D17" s="23" t="s">
        <v>157</v>
      </c>
      <c r="E17" s="217"/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 t="s">
        <v>134</v>
      </c>
      <c r="P17" s="540"/>
      <c r="Q17" s="533"/>
    </row>
    <row r="18" spans="1:17" ht="15.95" customHeight="1">
      <c r="A18" s="518"/>
      <c r="B18" s="505"/>
      <c r="C18" s="506"/>
      <c r="D18" s="25" t="s">
        <v>51</v>
      </c>
      <c r="E18" s="32" t="s">
        <v>133</v>
      </c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40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/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 t="s">
        <v>134</v>
      </c>
      <c r="P19" s="540"/>
      <c r="Q19" s="533"/>
    </row>
    <row r="20" spans="1:17" ht="15.95" customHeight="1">
      <c r="A20" s="518"/>
      <c r="B20" s="18" t="s">
        <v>3</v>
      </c>
      <c r="C20" s="32"/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 t="s">
        <v>134</v>
      </c>
      <c r="P20" s="540"/>
      <c r="Q20" s="533"/>
    </row>
    <row r="21" spans="1:17" ht="15.95" customHeight="1">
      <c r="A21" s="518"/>
      <c r="B21" s="19" t="s">
        <v>4</v>
      </c>
      <c r="C21" s="90"/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 t="s">
        <v>133</v>
      </c>
      <c r="P21" s="540"/>
      <c r="Q21" s="533"/>
    </row>
    <row r="22" spans="1:17" ht="15.95" customHeight="1">
      <c r="A22" s="518"/>
      <c r="B22" s="18" t="s">
        <v>139</v>
      </c>
      <c r="C22" s="32" t="s">
        <v>134</v>
      </c>
      <c r="D22" s="12" t="s">
        <v>255</v>
      </c>
      <c r="E22" s="496" t="s">
        <v>448</v>
      </c>
      <c r="F22" s="496"/>
      <c r="G22" s="496"/>
      <c r="H22" s="507"/>
      <c r="I22" s="490" t="s">
        <v>277</v>
      </c>
      <c r="J22" s="490"/>
      <c r="K22" s="490"/>
      <c r="L22" s="490"/>
      <c r="M22" s="490"/>
      <c r="N22" s="490"/>
      <c r="O22" s="36" t="s">
        <v>134</v>
      </c>
      <c r="P22" s="540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 t="s">
        <v>296</v>
      </c>
      <c r="F23" s="500"/>
      <c r="G23" s="500"/>
      <c r="H23" s="507"/>
      <c r="I23" s="501" t="s">
        <v>278</v>
      </c>
      <c r="J23" s="502"/>
      <c r="K23" s="537"/>
      <c r="L23" s="537"/>
      <c r="M23" s="537"/>
      <c r="N23" s="537"/>
      <c r="O23" s="35" t="s">
        <v>134</v>
      </c>
      <c r="P23" s="540"/>
      <c r="Q23" s="533"/>
    </row>
    <row r="24" spans="1:17" ht="15.95" customHeight="1">
      <c r="A24" s="518"/>
      <c r="B24" s="18" t="s">
        <v>3</v>
      </c>
      <c r="C24" s="32" t="s">
        <v>134</v>
      </c>
      <c r="D24" s="16" t="s">
        <v>253</v>
      </c>
      <c r="E24" s="496" t="s">
        <v>296</v>
      </c>
      <c r="F24" s="496"/>
      <c r="G24" s="496"/>
      <c r="H24" s="497" t="s">
        <v>40</v>
      </c>
      <c r="I24" s="497"/>
      <c r="J24" s="497"/>
      <c r="K24" s="497"/>
      <c r="L24" s="497"/>
      <c r="M24" s="497"/>
      <c r="N24" s="497"/>
      <c r="O24" s="497"/>
      <c r="P24" s="540"/>
      <c r="Q24" s="533"/>
    </row>
    <row r="25" spans="1:17" ht="15.95" customHeight="1">
      <c r="A25" s="518"/>
      <c r="B25" s="20" t="s">
        <v>4</v>
      </c>
      <c r="C25" s="290" t="s">
        <v>133</v>
      </c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 t="s">
        <v>133</v>
      </c>
      <c r="P25" s="540"/>
      <c r="Q25" s="533"/>
    </row>
    <row r="26" spans="1:17" ht="15.95" customHeight="1">
      <c r="A26" s="518"/>
      <c r="B26" s="18" t="s">
        <v>139</v>
      </c>
      <c r="C26" s="32" t="s">
        <v>134</v>
      </c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 t="s">
        <v>133</v>
      </c>
      <c r="P26" s="540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 t="s">
        <v>133</v>
      </c>
      <c r="P27" s="540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 t="s">
        <v>133</v>
      </c>
      <c r="P28" s="540"/>
      <c r="Q28" s="533"/>
    </row>
    <row r="29" spans="1:17" ht="15.95" customHeight="1">
      <c r="A29" s="518"/>
      <c r="B29" s="8" t="s">
        <v>1</v>
      </c>
      <c r="C29" s="32"/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 t="s">
        <v>133</v>
      </c>
      <c r="P29" s="540"/>
      <c r="Q29" s="533"/>
    </row>
    <row r="30" spans="1:17" ht="15.95" customHeight="1">
      <c r="A30" s="518"/>
      <c r="B30" s="89" t="s">
        <v>31</v>
      </c>
      <c r="C30" s="290"/>
      <c r="D30" s="493" t="s">
        <v>297</v>
      </c>
      <c r="E30" s="493"/>
      <c r="F30" s="493"/>
      <c r="G30" s="493"/>
      <c r="H30" s="498"/>
      <c r="I30" s="490" t="s">
        <v>42</v>
      </c>
      <c r="J30" s="490"/>
      <c r="K30" s="490"/>
      <c r="L30" s="490"/>
      <c r="M30" s="490"/>
      <c r="N30" s="490"/>
      <c r="O30" s="36" t="s">
        <v>133</v>
      </c>
      <c r="P30" s="540"/>
      <c r="Q30" s="533"/>
    </row>
    <row r="31" spans="1:17" ht="15.95" customHeight="1">
      <c r="A31" s="518"/>
      <c r="B31" s="8" t="s">
        <v>7</v>
      </c>
      <c r="C31" s="32" t="s">
        <v>133</v>
      </c>
      <c r="D31" s="493"/>
      <c r="E31" s="493"/>
      <c r="F31" s="493"/>
      <c r="G31" s="493"/>
      <c r="H31" s="498"/>
      <c r="I31" s="494" t="s">
        <v>278</v>
      </c>
      <c r="J31" s="494"/>
      <c r="K31" s="536" t="s">
        <v>43</v>
      </c>
      <c r="L31" s="536"/>
      <c r="M31" s="536"/>
      <c r="N31" s="536"/>
      <c r="O31" s="35" t="s">
        <v>134</v>
      </c>
      <c r="P31" s="540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40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645" t="s">
        <v>298</v>
      </c>
      <c r="E33" s="645"/>
      <c r="F33" s="645"/>
      <c r="G33" s="645"/>
      <c r="H33" s="645"/>
      <c r="I33" s="535" t="s">
        <v>143</v>
      </c>
      <c r="J33" s="487"/>
      <c r="K33" s="568">
        <v>14</v>
      </c>
      <c r="L33" s="481">
        <v>1</v>
      </c>
      <c r="M33" s="482">
        <v>0.29166666666666669</v>
      </c>
      <c r="N33" s="353">
        <f>L33/K33</f>
        <v>7.1428571428571425E-2</v>
      </c>
      <c r="O33" s="382">
        <f>PRODUCT(L33,M33)</f>
        <v>0.29166666666666669</v>
      </c>
      <c r="P33" s="540"/>
      <c r="Q33" s="533"/>
    </row>
    <row r="34" spans="1:17" ht="12" customHeight="1">
      <c r="A34" s="485"/>
      <c r="B34" s="460"/>
      <c r="C34" s="26" t="s">
        <v>141</v>
      </c>
      <c r="D34" s="461"/>
      <c r="E34" s="477"/>
      <c r="F34" s="477"/>
      <c r="G34" s="477"/>
      <c r="H34" s="477"/>
      <c r="I34" s="535"/>
      <c r="J34" s="487"/>
      <c r="K34" s="568"/>
      <c r="L34" s="481"/>
      <c r="M34" s="482"/>
      <c r="N34" s="353"/>
      <c r="O34" s="382"/>
      <c r="P34" s="540"/>
      <c r="Q34" s="533"/>
    </row>
    <row r="35" spans="1:17" ht="12" customHeight="1">
      <c r="A35" s="485"/>
      <c r="B35" s="460"/>
      <c r="C35" s="26" t="s">
        <v>141</v>
      </c>
      <c r="D35" s="461"/>
      <c r="E35" s="477"/>
      <c r="F35" s="477"/>
      <c r="G35" s="477"/>
      <c r="H35" s="477"/>
      <c r="I35" s="535"/>
      <c r="J35" s="487"/>
      <c r="K35" s="568"/>
      <c r="L35" s="481"/>
      <c r="M35" s="482"/>
      <c r="N35" s="353"/>
      <c r="O35" s="382"/>
      <c r="P35" s="540"/>
      <c r="Q35" s="533"/>
    </row>
    <row r="36" spans="1:17" ht="12" customHeight="1">
      <c r="A36" s="485"/>
      <c r="B36" s="460"/>
      <c r="C36" s="26" t="s">
        <v>141</v>
      </c>
      <c r="D36" s="477"/>
      <c r="E36" s="477"/>
      <c r="F36" s="477"/>
      <c r="G36" s="477"/>
      <c r="H36" s="477"/>
      <c r="I36" s="535"/>
      <c r="J36" s="487"/>
      <c r="K36" s="568"/>
      <c r="L36" s="481"/>
      <c r="M36" s="482"/>
      <c r="N36" s="353"/>
      <c r="O36" s="382"/>
      <c r="P36" s="540"/>
      <c r="Q36" s="533"/>
    </row>
    <row r="37" spans="1:17" ht="12" customHeight="1">
      <c r="A37" s="485"/>
      <c r="B37" s="460"/>
      <c r="C37" s="26" t="s">
        <v>141</v>
      </c>
      <c r="D37" s="477"/>
      <c r="E37" s="477"/>
      <c r="F37" s="477"/>
      <c r="G37" s="477"/>
      <c r="H37" s="477"/>
      <c r="I37" s="535"/>
      <c r="J37" s="487"/>
      <c r="K37" s="568"/>
      <c r="L37" s="481"/>
      <c r="M37" s="482"/>
      <c r="N37" s="353"/>
      <c r="O37" s="382"/>
      <c r="P37" s="540"/>
      <c r="Q37" s="533"/>
    </row>
    <row r="38" spans="1:17" ht="12" customHeight="1">
      <c r="A38" s="485"/>
      <c r="B38" s="31" t="s">
        <v>14</v>
      </c>
      <c r="C38" s="27" t="s">
        <v>141</v>
      </c>
      <c r="D38" s="377"/>
      <c r="E38" s="377"/>
      <c r="F38" s="377"/>
      <c r="G38" s="377"/>
      <c r="H38" s="377"/>
      <c r="I38" s="470" t="s">
        <v>144</v>
      </c>
      <c r="J38" s="471"/>
      <c r="K38" s="472">
        <v>7</v>
      </c>
      <c r="L38" s="473">
        <v>1</v>
      </c>
      <c r="M38" s="474">
        <v>0.14583333333333334</v>
      </c>
      <c r="N38" s="353">
        <f>L38/K38</f>
        <v>0.14285714285714285</v>
      </c>
      <c r="O38" s="363">
        <f>PRODUCT(L38,M38,E5)</f>
        <v>0.29166666666666669</v>
      </c>
      <c r="P38" s="540"/>
      <c r="Q38" s="533"/>
    </row>
    <row r="39" spans="1:17" ht="12" customHeight="1">
      <c r="A39" s="485"/>
      <c r="B39" s="480"/>
      <c r="C39" s="27" t="s">
        <v>141</v>
      </c>
      <c r="D39" s="377"/>
      <c r="E39" s="377"/>
      <c r="F39" s="377"/>
      <c r="G39" s="377"/>
      <c r="H39" s="377"/>
      <c r="I39" s="470"/>
      <c r="J39" s="471"/>
      <c r="K39" s="472"/>
      <c r="L39" s="473"/>
      <c r="M39" s="474"/>
      <c r="N39" s="353"/>
      <c r="O39" s="363"/>
      <c r="P39" s="540"/>
      <c r="Q39" s="533"/>
    </row>
    <row r="40" spans="1:17" ht="12" customHeight="1">
      <c r="A40" s="485"/>
      <c r="B40" s="480"/>
      <c r="C40" s="27" t="s">
        <v>141</v>
      </c>
      <c r="D40" s="468"/>
      <c r="E40" s="468"/>
      <c r="F40" s="468"/>
      <c r="G40" s="468"/>
      <c r="H40" s="468"/>
      <c r="I40" s="470"/>
      <c r="J40" s="471"/>
      <c r="K40" s="472"/>
      <c r="L40" s="473"/>
      <c r="M40" s="474"/>
      <c r="N40" s="353"/>
      <c r="O40" s="363"/>
      <c r="P40" s="540"/>
      <c r="Q40" s="533"/>
    </row>
    <row r="41" spans="1:17" ht="12" customHeight="1">
      <c r="A41" s="485"/>
      <c r="B41" s="480"/>
      <c r="C41" s="27" t="s">
        <v>141</v>
      </c>
      <c r="D41" s="468"/>
      <c r="E41" s="468"/>
      <c r="F41" s="468"/>
      <c r="G41" s="468"/>
      <c r="H41" s="468"/>
      <c r="I41" s="470"/>
      <c r="J41" s="471"/>
      <c r="K41" s="472"/>
      <c r="L41" s="473"/>
      <c r="M41" s="474"/>
      <c r="N41" s="353"/>
      <c r="O41" s="363"/>
      <c r="P41" s="540"/>
      <c r="Q41" s="533"/>
    </row>
    <row r="42" spans="1:17" ht="12" customHeight="1">
      <c r="A42" s="485"/>
      <c r="B42" s="30" t="s">
        <v>15</v>
      </c>
      <c r="C42" s="26" t="s">
        <v>141</v>
      </c>
      <c r="D42" s="461"/>
      <c r="E42" s="477"/>
      <c r="F42" s="477"/>
      <c r="G42" s="477"/>
      <c r="H42" s="477"/>
      <c r="I42" s="463" t="s">
        <v>144</v>
      </c>
      <c r="J42" s="464"/>
      <c r="K42" s="568">
        <v>7</v>
      </c>
      <c r="L42" s="481">
        <v>1</v>
      </c>
      <c r="M42" s="482">
        <v>0.14583333333333334</v>
      </c>
      <c r="N42" s="353">
        <f>L42/K42</f>
        <v>0.14285714285714285</v>
      </c>
      <c r="O42" s="354">
        <f>PRODUCT(L42,M42,E5)</f>
        <v>0.29166666666666669</v>
      </c>
      <c r="P42" s="540"/>
      <c r="Q42" s="533"/>
    </row>
    <row r="43" spans="1:17" ht="12" customHeight="1">
      <c r="A43" s="485"/>
      <c r="B43" s="460"/>
      <c r="C43" s="26" t="s">
        <v>141</v>
      </c>
      <c r="D43" s="461"/>
      <c r="E43" s="461"/>
      <c r="F43" s="461"/>
      <c r="G43" s="461"/>
      <c r="H43" s="461"/>
      <c r="I43" s="463"/>
      <c r="J43" s="464"/>
      <c r="K43" s="568"/>
      <c r="L43" s="481"/>
      <c r="M43" s="482"/>
      <c r="N43" s="353"/>
      <c r="O43" s="354"/>
      <c r="P43" s="540"/>
      <c r="Q43" s="533"/>
    </row>
    <row r="44" spans="1:17" ht="12" customHeight="1">
      <c r="A44" s="485"/>
      <c r="B44" s="460"/>
      <c r="C44" s="26" t="s">
        <v>141</v>
      </c>
      <c r="D44" s="552"/>
      <c r="E44" s="552"/>
      <c r="F44" s="552"/>
      <c r="G44" s="552"/>
      <c r="H44" s="552"/>
      <c r="I44" s="463"/>
      <c r="J44" s="464"/>
      <c r="K44" s="568"/>
      <c r="L44" s="481"/>
      <c r="M44" s="482"/>
      <c r="N44" s="353"/>
      <c r="O44" s="354"/>
      <c r="P44" s="540"/>
      <c r="Q44" s="533"/>
    </row>
    <row r="45" spans="1:17" ht="12" customHeight="1">
      <c r="A45" s="485"/>
      <c r="B45" s="460"/>
      <c r="C45" s="26" t="s">
        <v>141</v>
      </c>
      <c r="D45" s="477"/>
      <c r="E45" s="477"/>
      <c r="F45" s="477"/>
      <c r="G45" s="477"/>
      <c r="H45" s="477"/>
      <c r="I45" s="463"/>
      <c r="J45" s="464"/>
      <c r="K45" s="568"/>
      <c r="L45" s="481"/>
      <c r="M45" s="482"/>
      <c r="N45" s="353"/>
      <c r="O45" s="354"/>
      <c r="P45" s="540"/>
      <c r="Q45" s="533"/>
    </row>
    <row r="46" spans="1:17" ht="12" customHeight="1">
      <c r="A46" s="485"/>
      <c r="B46" s="31" t="s">
        <v>16</v>
      </c>
      <c r="C46" s="27" t="s">
        <v>141</v>
      </c>
      <c r="D46" s="377"/>
      <c r="E46" s="377"/>
      <c r="F46" s="377"/>
      <c r="G46" s="377"/>
      <c r="H46" s="377"/>
      <c r="I46" s="470"/>
      <c r="J46" s="471"/>
      <c r="K46" s="472"/>
      <c r="L46" s="473"/>
      <c r="M46" s="474"/>
      <c r="N46" s="353" t="e">
        <f>L46/K46</f>
        <v>#DIV/0!</v>
      </c>
      <c r="O46" s="363">
        <f>PRODUCT(L46,M46)</f>
        <v>0</v>
      </c>
      <c r="P46" s="540"/>
      <c r="Q46" s="533"/>
    </row>
    <row r="47" spans="1:17" ht="12" customHeight="1">
      <c r="A47" s="485"/>
      <c r="B47" s="364"/>
      <c r="C47" s="27" t="s">
        <v>141</v>
      </c>
      <c r="D47" s="377"/>
      <c r="E47" s="377"/>
      <c r="F47" s="377"/>
      <c r="G47" s="377"/>
      <c r="H47" s="377"/>
      <c r="I47" s="470"/>
      <c r="J47" s="471"/>
      <c r="K47" s="472"/>
      <c r="L47" s="473"/>
      <c r="M47" s="474"/>
      <c r="N47" s="353"/>
      <c r="O47" s="363"/>
      <c r="P47" s="540"/>
      <c r="Q47" s="533"/>
    </row>
    <row r="48" spans="1:17" ht="12" customHeight="1">
      <c r="A48" s="485"/>
      <c r="B48" s="372"/>
      <c r="C48" s="27" t="s">
        <v>141</v>
      </c>
      <c r="D48" s="468"/>
      <c r="E48" s="468"/>
      <c r="F48" s="468"/>
      <c r="G48" s="468"/>
      <c r="H48" s="468"/>
      <c r="I48" s="470"/>
      <c r="J48" s="471"/>
      <c r="K48" s="472"/>
      <c r="L48" s="473"/>
      <c r="M48" s="474"/>
      <c r="N48" s="353"/>
      <c r="O48" s="363"/>
      <c r="P48" s="540"/>
      <c r="Q48" s="533"/>
    </row>
    <row r="49" spans="1:17" ht="12" customHeight="1">
      <c r="A49" s="485"/>
      <c r="B49" s="372"/>
      <c r="C49" s="27" t="s">
        <v>141</v>
      </c>
      <c r="D49" s="88"/>
      <c r="E49" s="88"/>
      <c r="F49" s="88"/>
      <c r="G49" s="88"/>
      <c r="H49" s="88"/>
      <c r="I49" s="470"/>
      <c r="J49" s="471"/>
      <c r="K49" s="472"/>
      <c r="L49" s="473"/>
      <c r="M49" s="474"/>
      <c r="N49" s="353"/>
      <c r="O49" s="363"/>
      <c r="P49" s="540"/>
      <c r="Q49" s="533"/>
    </row>
    <row r="50" spans="1:17" ht="12" customHeight="1">
      <c r="A50" s="485"/>
      <c r="B50" s="30" t="s">
        <v>17</v>
      </c>
      <c r="C50" s="26" t="s">
        <v>141</v>
      </c>
      <c r="D50" s="356"/>
      <c r="E50" s="356"/>
      <c r="F50" s="356"/>
      <c r="G50" s="356"/>
      <c r="H50" s="356"/>
      <c r="I50" s="463"/>
      <c r="J50" s="464"/>
      <c r="K50" s="465"/>
      <c r="L50" s="466"/>
      <c r="M50" s="467"/>
      <c r="N50" s="353" t="e">
        <f>L50/K50</f>
        <v>#DIV/0!</v>
      </c>
      <c r="O50" s="354">
        <f>PRODUCT(L50,M50)</f>
        <v>0</v>
      </c>
      <c r="P50" s="540"/>
      <c r="Q50" s="533"/>
    </row>
    <row r="51" spans="1:17" ht="12" customHeight="1">
      <c r="A51" s="485"/>
      <c r="B51" s="460"/>
      <c r="C51" s="26" t="s">
        <v>141</v>
      </c>
      <c r="D51" s="476"/>
      <c r="E51" s="476"/>
      <c r="F51" s="476"/>
      <c r="G51" s="476"/>
      <c r="H51" s="476"/>
      <c r="I51" s="463"/>
      <c r="J51" s="464"/>
      <c r="K51" s="465"/>
      <c r="L51" s="466"/>
      <c r="M51" s="467"/>
      <c r="N51" s="353"/>
      <c r="O51" s="354"/>
      <c r="P51" s="540"/>
      <c r="Q51" s="533"/>
    </row>
    <row r="52" spans="1:17" ht="12" customHeight="1">
      <c r="A52" s="485"/>
      <c r="B52" s="460"/>
      <c r="C52" s="26" t="s">
        <v>141</v>
      </c>
      <c r="D52" s="476"/>
      <c r="E52" s="476"/>
      <c r="F52" s="476"/>
      <c r="G52" s="476"/>
      <c r="H52" s="476"/>
      <c r="I52" s="463"/>
      <c r="J52" s="464"/>
      <c r="K52" s="465"/>
      <c r="L52" s="466"/>
      <c r="M52" s="467"/>
      <c r="N52" s="353"/>
      <c r="O52" s="354"/>
      <c r="P52" s="540"/>
      <c r="Q52" s="533"/>
    </row>
    <row r="53" spans="1:17" ht="12" customHeight="1">
      <c r="A53" s="485"/>
      <c r="B53" s="460"/>
      <c r="C53" s="26" t="s">
        <v>141</v>
      </c>
      <c r="D53" s="476"/>
      <c r="E53" s="476"/>
      <c r="F53" s="476"/>
      <c r="G53" s="476"/>
      <c r="H53" s="476"/>
      <c r="I53" s="463"/>
      <c r="J53" s="464"/>
      <c r="K53" s="465"/>
      <c r="L53" s="466"/>
      <c r="M53" s="467"/>
      <c r="N53" s="353"/>
      <c r="O53" s="354"/>
      <c r="P53" s="540"/>
      <c r="Q53" s="533"/>
    </row>
    <row r="54" spans="1:17" ht="12" customHeight="1">
      <c r="A54" s="485"/>
      <c r="B54" s="31" t="s">
        <v>18</v>
      </c>
      <c r="C54" s="27" t="s">
        <v>141</v>
      </c>
      <c r="D54" s="468"/>
      <c r="E54" s="468"/>
      <c r="F54" s="468"/>
      <c r="G54" s="468"/>
      <c r="H54" s="468"/>
      <c r="I54" s="470"/>
      <c r="J54" s="471"/>
      <c r="K54" s="472"/>
      <c r="L54" s="473"/>
      <c r="M54" s="474"/>
      <c r="N54" s="353" t="e">
        <f>L54/K54</f>
        <v>#DIV/0!</v>
      </c>
      <c r="O54" s="363">
        <f>PRODUCT(L54,M54)</f>
        <v>0</v>
      </c>
      <c r="P54" s="540"/>
      <c r="Q54" s="533"/>
    </row>
    <row r="55" spans="1:17" ht="12" customHeight="1">
      <c r="A55" s="485"/>
      <c r="B55" s="364"/>
      <c r="C55" s="27" t="s">
        <v>141</v>
      </c>
      <c r="D55" s="468"/>
      <c r="E55" s="468"/>
      <c r="F55" s="468"/>
      <c r="G55" s="468"/>
      <c r="H55" s="468"/>
      <c r="I55" s="470"/>
      <c r="J55" s="471"/>
      <c r="K55" s="472"/>
      <c r="L55" s="473"/>
      <c r="M55" s="474"/>
      <c r="N55" s="353"/>
      <c r="O55" s="363"/>
      <c r="P55" s="540"/>
      <c r="Q55" s="533"/>
    </row>
    <row r="56" spans="1:17" ht="12" customHeight="1">
      <c r="A56" s="485"/>
      <c r="B56" s="372"/>
      <c r="C56" s="27" t="s">
        <v>141</v>
      </c>
      <c r="D56" s="468"/>
      <c r="E56" s="468"/>
      <c r="F56" s="468"/>
      <c r="G56" s="468"/>
      <c r="H56" s="468"/>
      <c r="I56" s="470"/>
      <c r="J56" s="471"/>
      <c r="K56" s="472"/>
      <c r="L56" s="473"/>
      <c r="M56" s="474"/>
      <c r="N56" s="353"/>
      <c r="O56" s="363"/>
      <c r="P56" s="540"/>
      <c r="Q56" s="533"/>
    </row>
    <row r="57" spans="1:17" ht="12" customHeight="1">
      <c r="A57" s="485"/>
      <c r="B57" s="372"/>
      <c r="C57" s="27" t="s">
        <v>141</v>
      </c>
      <c r="D57" s="468"/>
      <c r="E57" s="468"/>
      <c r="F57" s="468"/>
      <c r="G57" s="468"/>
      <c r="H57" s="468"/>
      <c r="I57" s="470"/>
      <c r="J57" s="471"/>
      <c r="K57" s="472"/>
      <c r="L57" s="473"/>
      <c r="M57" s="474"/>
      <c r="N57" s="353"/>
      <c r="O57" s="363"/>
      <c r="P57" s="540"/>
      <c r="Q57" s="533"/>
    </row>
    <row r="58" spans="1:17" ht="12" customHeight="1">
      <c r="A58" s="485"/>
      <c r="B58" s="30" t="s">
        <v>19</v>
      </c>
      <c r="C58" s="26" t="s">
        <v>141</v>
      </c>
      <c r="D58" s="477"/>
      <c r="E58" s="477"/>
      <c r="F58" s="477"/>
      <c r="G58" s="477"/>
      <c r="H58" s="477"/>
      <c r="I58" s="463"/>
      <c r="J58" s="464"/>
      <c r="K58" s="465"/>
      <c r="L58" s="466"/>
      <c r="M58" s="467"/>
      <c r="N58" s="353" t="e">
        <f>L58/K58</f>
        <v>#DIV/0!</v>
      </c>
      <c r="O58" s="354">
        <f>PRODUCT(L58,M58)</f>
        <v>0</v>
      </c>
      <c r="P58" s="540"/>
      <c r="Q58" s="533"/>
    </row>
    <row r="59" spans="1:17" ht="12" customHeight="1">
      <c r="A59" s="485"/>
      <c r="B59" s="460"/>
      <c r="C59" s="26" t="s">
        <v>141</v>
      </c>
      <c r="D59" s="476"/>
      <c r="E59" s="476"/>
      <c r="F59" s="476"/>
      <c r="G59" s="476"/>
      <c r="H59" s="476"/>
      <c r="I59" s="463"/>
      <c r="J59" s="464"/>
      <c r="K59" s="465"/>
      <c r="L59" s="466"/>
      <c r="M59" s="467"/>
      <c r="N59" s="353"/>
      <c r="O59" s="354"/>
      <c r="P59" s="540"/>
      <c r="Q59" s="533"/>
    </row>
    <row r="60" spans="1:17" ht="12" customHeight="1">
      <c r="A60" s="485"/>
      <c r="B60" s="475"/>
      <c r="C60" s="26" t="s">
        <v>141</v>
      </c>
      <c r="D60" s="476"/>
      <c r="E60" s="476"/>
      <c r="F60" s="476"/>
      <c r="G60" s="476"/>
      <c r="H60" s="476"/>
      <c r="I60" s="463"/>
      <c r="J60" s="464"/>
      <c r="K60" s="465"/>
      <c r="L60" s="466"/>
      <c r="M60" s="467"/>
      <c r="N60" s="353"/>
      <c r="O60" s="354"/>
      <c r="P60" s="540"/>
      <c r="Q60" s="533"/>
    </row>
    <row r="61" spans="1:17" ht="12" customHeight="1">
      <c r="A61" s="485"/>
      <c r="B61" s="475"/>
      <c r="C61" s="26" t="s">
        <v>141</v>
      </c>
      <c r="D61" s="357"/>
      <c r="E61" s="357"/>
      <c r="F61" s="357"/>
      <c r="G61" s="357"/>
      <c r="H61" s="357"/>
      <c r="I61" s="463"/>
      <c r="J61" s="464"/>
      <c r="K61" s="465"/>
      <c r="L61" s="466"/>
      <c r="M61" s="467"/>
      <c r="N61" s="353"/>
      <c r="O61" s="354"/>
      <c r="P61" s="540"/>
      <c r="Q61" s="533"/>
    </row>
    <row r="62" spans="1:17" ht="12" customHeight="1">
      <c r="A62" s="485"/>
      <c r="B62" s="31" t="s">
        <v>20</v>
      </c>
      <c r="C62" s="27" t="s">
        <v>141</v>
      </c>
      <c r="D62" s="468"/>
      <c r="E62" s="468"/>
      <c r="F62" s="468"/>
      <c r="G62" s="468"/>
      <c r="H62" s="468"/>
      <c r="I62" s="470"/>
      <c r="J62" s="471"/>
      <c r="K62" s="472"/>
      <c r="L62" s="473"/>
      <c r="M62" s="474"/>
      <c r="N62" s="353" t="e">
        <f>L62/K62</f>
        <v>#DIV/0!</v>
      </c>
      <c r="O62" s="363">
        <f>PRODUCT(L62,M62)</f>
        <v>0</v>
      </c>
      <c r="P62" s="540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363"/>
      <c r="P63" s="540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363"/>
      <c r="P64" s="540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363"/>
      <c r="P65" s="540"/>
      <c r="Q65" s="533"/>
    </row>
    <row r="66" spans="1:17" ht="12" customHeight="1">
      <c r="A66" s="485"/>
      <c r="B66" s="30" t="s">
        <v>21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353" t="e">
        <f>L66/K66</f>
        <v>#DIV/0!</v>
      </c>
      <c r="O66" s="354">
        <f>PRODUCT(L66,M66)</f>
        <v>0</v>
      </c>
      <c r="P66" s="540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353"/>
      <c r="O67" s="354"/>
      <c r="P67" s="540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353"/>
      <c r="O68" s="354"/>
      <c r="P68" s="540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353"/>
      <c r="O69" s="354"/>
      <c r="P69" s="540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0.58333333333333337</v>
      </c>
      <c r="H70" s="456"/>
      <c r="I70" s="457" t="s">
        <v>174</v>
      </c>
      <c r="J70" s="457"/>
      <c r="K70" s="457"/>
      <c r="L70" s="457"/>
      <c r="M70" s="457"/>
      <c r="N70" s="458">
        <f>SUM(O33,O38,O42,O46,O50,O54,O58,O62,O66)</f>
        <v>0.875</v>
      </c>
      <c r="O70" s="458"/>
      <c r="P70" s="540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40"/>
      <c r="Q71" s="533"/>
    </row>
    <row r="72" spans="1:17" ht="15" customHeight="1">
      <c r="A72" s="85" t="s">
        <v>141</v>
      </c>
      <c r="B72" s="643" t="s">
        <v>298</v>
      </c>
      <c r="C72" s="643"/>
      <c r="D72" s="643"/>
      <c r="E72" s="643"/>
      <c r="F72" s="643"/>
      <c r="G72" s="643"/>
      <c r="H72" s="643"/>
      <c r="I72" s="643"/>
      <c r="J72" s="643"/>
      <c r="K72" s="643"/>
      <c r="L72" s="643"/>
      <c r="M72" s="643"/>
      <c r="N72" s="643"/>
      <c r="O72" s="644"/>
      <c r="P72" s="540"/>
      <c r="Q72" s="533"/>
    </row>
    <row r="73" spans="1:17" ht="15" customHeight="1">
      <c r="A73" s="86" t="s">
        <v>141</v>
      </c>
      <c r="B73" s="453" t="s">
        <v>524</v>
      </c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453"/>
      <c r="P73" s="540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40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40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40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40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40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40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40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40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40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40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40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40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40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40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40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40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40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40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40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40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40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40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40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40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40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40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40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40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40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40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41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F4:F7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I33:I37"/>
    <mergeCell ref="J33:J37"/>
    <mergeCell ref="D38:H38"/>
    <mergeCell ref="I38:I41"/>
    <mergeCell ref="J38:J41"/>
    <mergeCell ref="D42:H42"/>
    <mergeCell ref="D33:H33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O25:O31 C20:C22 C13 C16 E14:E19 C24:C26 O19:O23 O14:O17 O10:O12 O4:O7 C8:C11 C3:C6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69">
      <formula1>"Continue,CCF,Finale,Non,Recyclage"</formula1>
    </dataValidation>
  </dataValidations>
  <pageMargins left="0.7" right="0.7" top="0.75" bottom="0.75" header="0.3" footer="0.3"/>
  <pageSetup paperSize="9" orientation="portrait" r:id="rId1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Q112"/>
  <sheetViews>
    <sheetView topLeftCell="A31" zoomScale="80" zoomScaleNormal="80" workbookViewId="0">
      <selection activeCell="I15" sqref="I15:N15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Ets'!$C$26</f>
        <v>030 - Nimes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/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0"/>
      <c r="D4" s="8" t="s">
        <v>149</v>
      </c>
      <c r="E4" s="33"/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/>
      <c r="P4" s="533"/>
      <c r="Q4" s="533"/>
    </row>
    <row r="5" spans="1:17" ht="15.95" customHeight="1">
      <c r="A5" s="518"/>
      <c r="B5" s="8" t="s">
        <v>163</v>
      </c>
      <c r="C5" s="32"/>
      <c r="D5" s="21" t="s">
        <v>150</v>
      </c>
      <c r="E5" s="34"/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/>
      <c r="P5" s="533"/>
      <c r="Q5" s="533"/>
    </row>
    <row r="6" spans="1:17" ht="15.95" customHeight="1">
      <c r="A6" s="518"/>
      <c r="B6" s="89"/>
      <c r="C6" s="17"/>
      <c r="D6" s="24" t="s">
        <v>151</v>
      </c>
      <c r="E6" s="33"/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/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/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/>
      <c r="P7" s="533"/>
      <c r="Q7" s="533"/>
    </row>
    <row r="8" spans="1:17" ht="15.95" customHeight="1">
      <c r="A8" s="518"/>
      <c r="B8" s="8" t="s">
        <v>3</v>
      </c>
      <c r="C8" s="32"/>
      <c r="D8" s="530" t="s">
        <v>135</v>
      </c>
      <c r="E8" s="530"/>
      <c r="F8" s="531" t="e">
        <f>E7/E6</f>
        <v>#DIV/0!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/>
      <c r="P8" s="533"/>
      <c r="Q8" s="533"/>
    </row>
    <row r="9" spans="1:17" ht="15.95" customHeight="1">
      <c r="A9" s="518"/>
      <c r="B9" s="89" t="s">
        <v>4</v>
      </c>
      <c r="C9" s="90"/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/>
      <c r="D10" s="8" t="s">
        <v>153</v>
      </c>
      <c r="E10" s="33"/>
      <c r="F10" s="514" t="s">
        <v>6</v>
      </c>
      <c r="G10" s="38"/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/>
      <c r="P10" s="533"/>
      <c r="Q10" s="533"/>
    </row>
    <row r="11" spans="1:17" ht="15.95" customHeight="1">
      <c r="A11" s="518"/>
      <c r="B11" s="89" t="s">
        <v>52</v>
      </c>
      <c r="C11" s="90"/>
      <c r="D11" s="21" t="s">
        <v>154</v>
      </c>
      <c r="E11" s="34"/>
      <c r="F11" s="514"/>
      <c r="G11" s="39"/>
      <c r="H11" s="498"/>
      <c r="I11" s="490" t="s">
        <v>56</v>
      </c>
      <c r="J11" s="490"/>
      <c r="K11" s="490"/>
      <c r="L11" s="490"/>
      <c r="M11" s="490"/>
      <c r="N11" s="490"/>
      <c r="O11" s="36"/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/>
      <c r="F12" s="514"/>
      <c r="G12" s="38"/>
      <c r="H12" s="498"/>
      <c r="I12" s="524" t="s">
        <v>278</v>
      </c>
      <c r="J12" s="524"/>
      <c r="K12" s="525"/>
      <c r="L12" s="525"/>
      <c r="M12" s="525"/>
      <c r="N12" s="525"/>
      <c r="O12" s="35"/>
      <c r="P12" s="533"/>
      <c r="Q12" s="533"/>
    </row>
    <row r="13" spans="1:17" ht="15.95" customHeight="1">
      <c r="A13" s="518"/>
      <c r="B13" s="8" t="s">
        <v>36</v>
      </c>
      <c r="C13" s="32"/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/>
      <c r="D14" s="22" t="s">
        <v>164</v>
      </c>
      <c r="E14" s="32"/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/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/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/>
      <c r="P15" s="533"/>
      <c r="Q15" s="533"/>
    </row>
    <row r="16" spans="1:17" ht="15.95" customHeight="1">
      <c r="A16" s="518"/>
      <c r="B16" s="15" t="s">
        <v>37</v>
      </c>
      <c r="C16" s="32"/>
      <c r="D16" s="22" t="s">
        <v>50</v>
      </c>
      <c r="E16" s="32"/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/>
      <c r="P16" s="533"/>
      <c r="Q16" s="533"/>
    </row>
    <row r="17" spans="1:17" ht="15.95" customHeight="1">
      <c r="A17" s="518"/>
      <c r="B17" s="505" t="s">
        <v>136</v>
      </c>
      <c r="C17" s="506"/>
      <c r="D17" s="23" t="s">
        <v>157</v>
      </c>
      <c r="E17" s="217"/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/>
      <c r="P17" s="533"/>
      <c r="Q17" s="533"/>
    </row>
    <row r="18" spans="1:17" ht="15.95" customHeight="1">
      <c r="A18" s="518"/>
      <c r="B18" s="505"/>
      <c r="C18" s="506"/>
      <c r="D18" s="25" t="s">
        <v>51</v>
      </c>
      <c r="E18" s="32"/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/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/>
      <c r="P19" s="533"/>
      <c r="Q19" s="533"/>
    </row>
    <row r="20" spans="1:17" ht="15.95" customHeight="1">
      <c r="A20" s="518"/>
      <c r="B20" s="18" t="s">
        <v>3</v>
      </c>
      <c r="C20" s="32"/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/>
      <c r="P20" s="533"/>
      <c r="Q20" s="533"/>
    </row>
    <row r="21" spans="1:17" ht="15.95" customHeight="1">
      <c r="A21" s="518"/>
      <c r="B21" s="19" t="s">
        <v>4</v>
      </c>
      <c r="C21" s="90"/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/>
      <c r="P21" s="533"/>
      <c r="Q21" s="533"/>
    </row>
    <row r="22" spans="1:17" ht="15.95" customHeight="1">
      <c r="A22" s="518"/>
      <c r="B22" s="18" t="s">
        <v>139</v>
      </c>
      <c r="C22" s="32"/>
      <c r="D22" s="12" t="s">
        <v>255</v>
      </c>
      <c r="E22" s="543"/>
      <c r="F22" s="543"/>
      <c r="G22" s="543"/>
      <c r="H22" s="507"/>
      <c r="I22" s="490" t="s">
        <v>277</v>
      </c>
      <c r="J22" s="490"/>
      <c r="K22" s="490"/>
      <c r="L22" s="490"/>
      <c r="M22" s="490"/>
      <c r="N22" s="490"/>
      <c r="O22" s="36"/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/>
      <c r="F23" s="500"/>
      <c r="G23" s="500"/>
      <c r="H23" s="507"/>
      <c r="I23" s="501" t="s">
        <v>278</v>
      </c>
      <c r="J23" s="502"/>
      <c r="K23" s="537"/>
      <c r="L23" s="537"/>
      <c r="M23" s="537"/>
      <c r="N23" s="537"/>
      <c r="O23" s="35"/>
      <c r="P23" s="533"/>
      <c r="Q23" s="533"/>
    </row>
    <row r="24" spans="1:17" ht="15.95" customHeight="1">
      <c r="A24" s="518"/>
      <c r="B24" s="18" t="s">
        <v>3</v>
      </c>
      <c r="C24" s="32"/>
      <c r="D24" s="16" t="s">
        <v>253</v>
      </c>
      <c r="E24" s="543"/>
      <c r="F24" s="543"/>
      <c r="G24" s="543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0"/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/>
      <c r="P25" s="533"/>
      <c r="Q25" s="533"/>
    </row>
    <row r="26" spans="1:17" ht="15.95" customHeight="1">
      <c r="A26" s="518"/>
      <c r="B26" s="18" t="s">
        <v>139</v>
      </c>
      <c r="C26" s="32"/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/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/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/>
      <c r="P28" s="533"/>
      <c r="Q28" s="533"/>
    </row>
    <row r="29" spans="1:17" ht="15.95" customHeight="1">
      <c r="A29" s="518"/>
      <c r="B29" s="8" t="s">
        <v>1</v>
      </c>
      <c r="C29" s="32"/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/>
      <c r="P29" s="533"/>
      <c r="Q29" s="533"/>
    </row>
    <row r="30" spans="1:17" ht="15.95" customHeight="1">
      <c r="A30" s="518"/>
      <c r="B30" s="89" t="s">
        <v>31</v>
      </c>
      <c r="C30" s="90"/>
      <c r="D30" s="493"/>
      <c r="E30" s="493"/>
      <c r="F30" s="493"/>
      <c r="G30" s="493"/>
      <c r="H30" s="498"/>
      <c r="I30" s="490" t="s">
        <v>42</v>
      </c>
      <c r="J30" s="490"/>
      <c r="K30" s="490"/>
      <c r="L30" s="490"/>
      <c r="M30" s="490"/>
      <c r="N30" s="490"/>
      <c r="O30" s="36"/>
      <c r="P30" s="533"/>
      <c r="Q30" s="533"/>
    </row>
    <row r="31" spans="1:17" ht="15.95" customHeight="1">
      <c r="A31" s="518"/>
      <c r="B31" s="8" t="s">
        <v>7</v>
      </c>
      <c r="C31" s="32"/>
      <c r="D31" s="493"/>
      <c r="E31" s="493"/>
      <c r="F31" s="493"/>
      <c r="G31" s="493"/>
      <c r="H31" s="498"/>
      <c r="I31" s="494" t="s">
        <v>278</v>
      </c>
      <c r="J31" s="494"/>
      <c r="K31" s="536" t="s">
        <v>43</v>
      </c>
      <c r="L31" s="536"/>
      <c r="M31" s="536"/>
      <c r="N31" s="536"/>
      <c r="O31" s="35"/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/>
      <c r="E33" s="356"/>
      <c r="F33" s="356"/>
      <c r="G33" s="356"/>
      <c r="H33" s="356"/>
      <c r="I33" s="535"/>
      <c r="J33" s="487"/>
      <c r="K33" s="465"/>
      <c r="L33" s="466"/>
      <c r="M33" s="467"/>
      <c r="N33" s="381" t="e">
        <f>L33/K33</f>
        <v>#DIV/0!</v>
      </c>
      <c r="O33" s="382">
        <f>PRODUCT(L33,M33)</f>
        <v>0</v>
      </c>
      <c r="P33" s="533"/>
      <c r="Q33" s="533"/>
    </row>
    <row r="34" spans="1:17" ht="12" customHeight="1">
      <c r="A34" s="485"/>
      <c r="B34" s="460"/>
      <c r="C34" s="26" t="s">
        <v>141</v>
      </c>
      <c r="D34" s="476"/>
      <c r="E34" s="356"/>
      <c r="F34" s="356"/>
      <c r="G34" s="356"/>
      <c r="H34" s="356"/>
      <c r="I34" s="535"/>
      <c r="J34" s="487"/>
      <c r="K34" s="465"/>
      <c r="L34" s="466"/>
      <c r="M34" s="467"/>
      <c r="N34" s="381"/>
      <c r="O34" s="382"/>
      <c r="P34" s="533"/>
      <c r="Q34" s="533"/>
    </row>
    <row r="35" spans="1:17" ht="12" customHeight="1">
      <c r="A35" s="485"/>
      <c r="B35" s="460"/>
      <c r="C35" s="26" t="s">
        <v>141</v>
      </c>
      <c r="D35" s="476"/>
      <c r="E35" s="356"/>
      <c r="F35" s="356"/>
      <c r="G35" s="356"/>
      <c r="H35" s="356"/>
      <c r="I35" s="535"/>
      <c r="J35" s="487"/>
      <c r="K35" s="465"/>
      <c r="L35" s="466"/>
      <c r="M35" s="467"/>
      <c r="N35" s="381"/>
      <c r="O35" s="382"/>
      <c r="P35" s="533"/>
      <c r="Q35" s="533"/>
    </row>
    <row r="36" spans="1:17" ht="12" customHeight="1">
      <c r="A36" s="485"/>
      <c r="B36" s="460"/>
      <c r="C36" s="26" t="s">
        <v>141</v>
      </c>
      <c r="D36" s="356"/>
      <c r="E36" s="356"/>
      <c r="F36" s="356"/>
      <c r="G36" s="356"/>
      <c r="H36" s="356"/>
      <c r="I36" s="535"/>
      <c r="J36" s="487"/>
      <c r="K36" s="465"/>
      <c r="L36" s="466"/>
      <c r="M36" s="467"/>
      <c r="N36" s="381"/>
      <c r="O36" s="382"/>
      <c r="P36" s="533"/>
      <c r="Q36" s="533"/>
    </row>
    <row r="37" spans="1:17" ht="12" customHeight="1">
      <c r="A37" s="485"/>
      <c r="B37" s="460"/>
      <c r="C37" s="26" t="s">
        <v>141</v>
      </c>
      <c r="D37" s="356"/>
      <c r="E37" s="356"/>
      <c r="F37" s="356"/>
      <c r="G37" s="356"/>
      <c r="H37" s="356"/>
      <c r="I37" s="535"/>
      <c r="J37" s="487"/>
      <c r="K37" s="465"/>
      <c r="L37" s="466"/>
      <c r="M37" s="467"/>
      <c r="N37" s="381"/>
      <c r="O37" s="382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/>
      <c r="E38" s="377"/>
      <c r="F38" s="377"/>
      <c r="G38" s="377"/>
      <c r="H38" s="377"/>
      <c r="I38" s="470"/>
      <c r="J38" s="471"/>
      <c r="K38" s="472"/>
      <c r="L38" s="473"/>
      <c r="M38" s="474"/>
      <c r="N38" s="353" t="e">
        <f>L38/K38</f>
        <v>#DIV/0!</v>
      </c>
      <c r="O38" s="363">
        <f>PRODUCT(L38,M38)</f>
        <v>0</v>
      </c>
      <c r="P38" s="533"/>
      <c r="Q38" s="533"/>
    </row>
    <row r="39" spans="1:17" ht="12" customHeight="1">
      <c r="A39" s="485"/>
      <c r="B39" s="480"/>
      <c r="C39" s="27" t="s">
        <v>141</v>
      </c>
      <c r="D39" s="377"/>
      <c r="E39" s="377"/>
      <c r="F39" s="377"/>
      <c r="G39" s="377"/>
      <c r="H39" s="377"/>
      <c r="I39" s="470"/>
      <c r="J39" s="471"/>
      <c r="K39" s="472"/>
      <c r="L39" s="473"/>
      <c r="M39" s="474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468"/>
      <c r="E40" s="468"/>
      <c r="F40" s="468"/>
      <c r="G40" s="468"/>
      <c r="H40" s="468"/>
      <c r="I40" s="470"/>
      <c r="J40" s="471"/>
      <c r="K40" s="472"/>
      <c r="L40" s="473"/>
      <c r="M40" s="474"/>
      <c r="N40" s="353"/>
      <c r="O40" s="363"/>
      <c r="P40" s="533"/>
      <c r="Q40" s="533"/>
    </row>
    <row r="41" spans="1:17" ht="12" customHeight="1">
      <c r="A41" s="485"/>
      <c r="B41" s="480"/>
      <c r="C41" s="27" t="s">
        <v>141</v>
      </c>
      <c r="D41" s="468"/>
      <c r="E41" s="468"/>
      <c r="F41" s="468"/>
      <c r="G41" s="468"/>
      <c r="H41" s="468"/>
      <c r="I41" s="470"/>
      <c r="J41" s="471"/>
      <c r="K41" s="472"/>
      <c r="L41" s="473"/>
      <c r="M41" s="474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476"/>
      <c r="E42" s="356"/>
      <c r="F42" s="356"/>
      <c r="G42" s="356"/>
      <c r="H42" s="356"/>
      <c r="I42" s="463"/>
      <c r="J42" s="464"/>
      <c r="K42" s="465"/>
      <c r="L42" s="466"/>
      <c r="M42" s="467"/>
      <c r="N42" s="353" t="e">
        <f>L42/K42</f>
        <v>#DIV/0!</v>
      </c>
      <c r="O42" s="354">
        <f>PRODUCT(L42,M42)</f>
        <v>0</v>
      </c>
      <c r="P42" s="533"/>
      <c r="Q42" s="533"/>
    </row>
    <row r="43" spans="1:17" ht="12" customHeight="1">
      <c r="A43" s="485"/>
      <c r="B43" s="460"/>
      <c r="C43" s="26" t="s">
        <v>141</v>
      </c>
      <c r="D43" s="476"/>
      <c r="E43" s="476"/>
      <c r="F43" s="476"/>
      <c r="G43" s="476"/>
      <c r="H43" s="476"/>
      <c r="I43" s="463"/>
      <c r="J43" s="464"/>
      <c r="K43" s="465"/>
      <c r="L43" s="466"/>
      <c r="M43" s="467"/>
      <c r="N43" s="353"/>
      <c r="O43" s="354"/>
      <c r="P43" s="533"/>
      <c r="Q43" s="533"/>
    </row>
    <row r="44" spans="1:17" ht="12" customHeight="1">
      <c r="A44" s="485"/>
      <c r="B44" s="460"/>
      <c r="C44" s="26" t="s">
        <v>141</v>
      </c>
      <c r="D44" s="357"/>
      <c r="E44" s="357"/>
      <c r="F44" s="357"/>
      <c r="G44" s="357"/>
      <c r="H44" s="357"/>
      <c r="I44" s="463"/>
      <c r="J44" s="464"/>
      <c r="K44" s="465"/>
      <c r="L44" s="466"/>
      <c r="M44" s="467"/>
      <c r="N44" s="353"/>
      <c r="O44" s="354"/>
      <c r="P44" s="533"/>
      <c r="Q44" s="533"/>
    </row>
    <row r="45" spans="1:17" ht="12" customHeight="1">
      <c r="A45" s="485"/>
      <c r="B45" s="460"/>
      <c r="C45" s="26" t="s">
        <v>141</v>
      </c>
      <c r="D45" s="356"/>
      <c r="E45" s="356"/>
      <c r="F45" s="356"/>
      <c r="G45" s="356"/>
      <c r="H45" s="356"/>
      <c r="I45" s="463"/>
      <c r="J45" s="464"/>
      <c r="K45" s="465"/>
      <c r="L45" s="466"/>
      <c r="M45" s="467"/>
      <c r="N45" s="353"/>
      <c r="O45" s="354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/>
      <c r="E46" s="377"/>
      <c r="F46" s="377"/>
      <c r="G46" s="377"/>
      <c r="H46" s="377"/>
      <c r="I46" s="470"/>
      <c r="J46" s="471"/>
      <c r="K46" s="472"/>
      <c r="L46" s="473"/>
      <c r="M46" s="474"/>
      <c r="N46" s="353" t="e">
        <f>L46/K46</f>
        <v>#DIV/0!</v>
      </c>
      <c r="O46" s="363">
        <f>PRODUCT(L46,M46)</f>
        <v>0</v>
      </c>
      <c r="P46" s="533"/>
      <c r="Q46" s="533"/>
    </row>
    <row r="47" spans="1:17" ht="12" customHeight="1">
      <c r="A47" s="485"/>
      <c r="B47" s="364"/>
      <c r="C47" s="27" t="s">
        <v>141</v>
      </c>
      <c r="D47" s="377"/>
      <c r="E47" s="377"/>
      <c r="F47" s="377"/>
      <c r="G47" s="377"/>
      <c r="H47" s="377"/>
      <c r="I47" s="470"/>
      <c r="J47" s="471"/>
      <c r="K47" s="472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72"/>
      <c r="C48" s="27" t="s">
        <v>141</v>
      </c>
      <c r="D48" s="468"/>
      <c r="E48" s="468"/>
      <c r="F48" s="468"/>
      <c r="G48" s="468"/>
      <c r="H48" s="468"/>
      <c r="I48" s="470"/>
      <c r="J48" s="471"/>
      <c r="K48" s="472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72"/>
      <c r="C49" s="27" t="s">
        <v>141</v>
      </c>
      <c r="D49" s="88"/>
      <c r="E49" s="88"/>
      <c r="F49" s="88"/>
      <c r="G49" s="88"/>
      <c r="H49" s="88"/>
      <c r="I49" s="470"/>
      <c r="J49" s="471"/>
      <c r="K49" s="472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356"/>
      <c r="E50" s="356"/>
      <c r="F50" s="356"/>
      <c r="G50" s="356"/>
      <c r="H50" s="356"/>
      <c r="I50" s="463"/>
      <c r="J50" s="464"/>
      <c r="K50" s="465"/>
      <c r="L50" s="466"/>
      <c r="M50" s="467"/>
      <c r="N50" s="353" t="e">
        <f>L50/K50</f>
        <v>#DIV/0!</v>
      </c>
      <c r="O50" s="354">
        <f>PRODUCT(L50,M50)</f>
        <v>0</v>
      </c>
      <c r="P50" s="533"/>
      <c r="Q50" s="533"/>
    </row>
    <row r="51" spans="1:17" ht="12" customHeight="1">
      <c r="A51" s="485"/>
      <c r="B51" s="460"/>
      <c r="C51" s="26" t="s">
        <v>141</v>
      </c>
      <c r="D51" s="476"/>
      <c r="E51" s="476"/>
      <c r="F51" s="476"/>
      <c r="G51" s="476"/>
      <c r="H51" s="476"/>
      <c r="I51" s="463"/>
      <c r="J51" s="464"/>
      <c r="K51" s="465"/>
      <c r="L51" s="466"/>
      <c r="M51" s="467"/>
      <c r="N51" s="353"/>
      <c r="O51" s="354"/>
      <c r="P51" s="533"/>
      <c r="Q51" s="533"/>
    </row>
    <row r="52" spans="1:17" ht="12" customHeight="1">
      <c r="A52" s="485"/>
      <c r="B52" s="460"/>
      <c r="C52" s="26" t="s">
        <v>141</v>
      </c>
      <c r="D52" s="476"/>
      <c r="E52" s="476"/>
      <c r="F52" s="476"/>
      <c r="G52" s="476"/>
      <c r="H52" s="476"/>
      <c r="I52" s="463"/>
      <c r="J52" s="464"/>
      <c r="K52" s="465"/>
      <c r="L52" s="466"/>
      <c r="M52" s="467"/>
      <c r="N52" s="353"/>
      <c r="O52" s="354"/>
      <c r="P52" s="533"/>
      <c r="Q52" s="533"/>
    </row>
    <row r="53" spans="1:17" ht="12" customHeight="1">
      <c r="A53" s="485"/>
      <c r="B53" s="460"/>
      <c r="C53" s="26" t="s">
        <v>141</v>
      </c>
      <c r="D53" s="476"/>
      <c r="E53" s="476"/>
      <c r="F53" s="476"/>
      <c r="G53" s="476"/>
      <c r="H53" s="476"/>
      <c r="I53" s="463"/>
      <c r="J53" s="464"/>
      <c r="K53" s="465"/>
      <c r="L53" s="466"/>
      <c r="M53" s="467"/>
      <c r="N53" s="353"/>
      <c r="O53" s="354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468"/>
      <c r="E54" s="468"/>
      <c r="F54" s="468"/>
      <c r="G54" s="468"/>
      <c r="H54" s="468"/>
      <c r="I54" s="470"/>
      <c r="J54" s="471"/>
      <c r="K54" s="472"/>
      <c r="L54" s="473"/>
      <c r="M54" s="474"/>
      <c r="N54" s="353" t="e">
        <f>L54/K54</f>
        <v>#DIV/0!</v>
      </c>
      <c r="O54" s="363">
        <f>PRODUCT(L54,M54)</f>
        <v>0</v>
      </c>
      <c r="P54" s="533"/>
      <c r="Q54" s="533"/>
    </row>
    <row r="55" spans="1:17" ht="12" customHeight="1">
      <c r="A55" s="485"/>
      <c r="B55" s="364"/>
      <c r="C55" s="27" t="s">
        <v>141</v>
      </c>
      <c r="D55" s="468"/>
      <c r="E55" s="468"/>
      <c r="F55" s="468"/>
      <c r="G55" s="468"/>
      <c r="H55" s="468"/>
      <c r="I55" s="470"/>
      <c r="J55" s="471"/>
      <c r="K55" s="472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72"/>
      <c r="C56" s="27" t="s">
        <v>141</v>
      </c>
      <c r="D56" s="468"/>
      <c r="E56" s="468"/>
      <c r="F56" s="468"/>
      <c r="G56" s="468"/>
      <c r="H56" s="468"/>
      <c r="I56" s="470"/>
      <c r="J56" s="471"/>
      <c r="K56" s="472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72"/>
      <c r="C57" s="27" t="s">
        <v>141</v>
      </c>
      <c r="D57" s="468"/>
      <c r="E57" s="468"/>
      <c r="F57" s="468"/>
      <c r="G57" s="468"/>
      <c r="H57" s="468"/>
      <c r="I57" s="470"/>
      <c r="J57" s="471"/>
      <c r="K57" s="472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 t="s">
        <v>19</v>
      </c>
      <c r="C58" s="26" t="s">
        <v>141</v>
      </c>
      <c r="D58" s="477"/>
      <c r="E58" s="477"/>
      <c r="F58" s="477"/>
      <c r="G58" s="477"/>
      <c r="H58" s="477"/>
      <c r="I58" s="463"/>
      <c r="J58" s="464"/>
      <c r="K58" s="465"/>
      <c r="L58" s="466"/>
      <c r="M58" s="467"/>
      <c r="N58" s="353" t="e">
        <f>L58/K58</f>
        <v>#DIV/0!</v>
      </c>
      <c r="O58" s="354">
        <f>PRODUCT(L58,M58)</f>
        <v>0</v>
      </c>
      <c r="P58" s="533"/>
      <c r="Q58" s="533"/>
    </row>
    <row r="59" spans="1:17" ht="12" customHeight="1">
      <c r="A59" s="485"/>
      <c r="B59" s="460"/>
      <c r="C59" s="26" t="s">
        <v>141</v>
      </c>
      <c r="D59" s="476"/>
      <c r="E59" s="476"/>
      <c r="F59" s="476"/>
      <c r="G59" s="476"/>
      <c r="H59" s="476"/>
      <c r="I59" s="463"/>
      <c r="J59" s="464"/>
      <c r="K59" s="465"/>
      <c r="L59" s="466"/>
      <c r="M59" s="467"/>
      <c r="N59" s="353"/>
      <c r="O59" s="354"/>
      <c r="P59" s="533"/>
      <c r="Q59" s="533"/>
    </row>
    <row r="60" spans="1:17" ht="12" customHeight="1">
      <c r="A60" s="485"/>
      <c r="B60" s="475"/>
      <c r="C60" s="26" t="s">
        <v>141</v>
      </c>
      <c r="D60" s="476"/>
      <c r="E60" s="476"/>
      <c r="F60" s="476"/>
      <c r="G60" s="476"/>
      <c r="H60" s="476"/>
      <c r="I60" s="463"/>
      <c r="J60" s="464"/>
      <c r="K60" s="465"/>
      <c r="L60" s="466"/>
      <c r="M60" s="467"/>
      <c r="N60" s="353"/>
      <c r="O60" s="354"/>
      <c r="P60" s="533"/>
      <c r="Q60" s="533"/>
    </row>
    <row r="61" spans="1:17" ht="12" customHeight="1">
      <c r="A61" s="485"/>
      <c r="B61" s="475"/>
      <c r="C61" s="26" t="s">
        <v>141</v>
      </c>
      <c r="D61" s="357"/>
      <c r="E61" s="357"/>
      <c r="F61" s="357"/>
      <c r="G61" s="357"/>
      <c r="H61" s="357"/>
      <c r="I61" s="463"/>
      <c r="J61" s="464"/>
      <c r="K61" s="465"/>
      <c r="L61" s="466"/>
      <c r="M61" s="467"/>
      <c r="N61" s="353"/>
      <c r="O61" s="354"/>
      <c r="P61" s="533"/>
      <c r="Q61" s="533"/>
    </row>
    <row r="62" spans="1:17" ht="12" customHeight="1">
      <c r="A62" s="485"/>
      <c r="B62" s="31" t="s">
        <v>20</v>
      </c>
      <c r="C62" s="27" t="s">
        <v>141</v>
      </c>
      <c r="D62" s="468"/>
      <c r="E62" s="468"/>
      <c r="F62" s="468"/>
      <c r="G62" s="468"/>
      <c r="H62" s="468"/>
      <c r="I62" s="470"/>
      <c r="J62" s="471"/>
      <c r="K62" s="472"/>
      <c r="L62" s="473"/>
      <c r="M62" s="474"/>
      <c r="N62" s="353" t="e">
        <f>L62/K62</f>
        <v>#DIV/0!</v>
      </c>
      <c r="O62" s="363">
        <f>PRODUCT(L62,M62)</f>
        <v>0</v>
      </c>
      <c r="P62" s="533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363"/>
      <c r="P63" s="533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363"/>
      <c r="P64" s="533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363"/>
      <c r="P65" s="533"/>
      <c r="Q65" s="533"/>
    </row>
    <row r="66" spans="1:17" ht="12" customHeight="1">
      <c r="A66" s="485"/>
      <c r="B66" s="30" t="s">
        <v>21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353" t="e">
        <f>L66/K66</f>
        <v>#DIV/0!</v>
      </c>
      <c r="O66" s="354">
        <f>PRODUCT(L66,M66)</f>
        <v>0</v>
      </c>
      <c r="P66" s="533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353"/>
      <c r="O67" s="354"/>
      <c r="P67" s="533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353"/>
      <c r="O68" s="354"/>
      <c r="P68" s="533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353"/>
      <c r="O69" s="354"/>
      <c r="P69" s="533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</v>
      </c>
      <c r="H70" s="456"/>
      <c r="I70" s="457" t="s">
        <v>174</v>
      </c>
      <c r="J70" s="457"/>
      <c r="K70" s="457"/>
      <c r="L70" s="457"/>
      <c r="M70" s="457"/>
      <c r="N70" s="458">
        <f>SUM(O33,PRODUCT(SUM(O38,O42,O46,O50,O54,O58,O62,O66),E5))</f>
        <v>0</v>
      </c>
      <c r="O70" s="458"/>
      <c r="P70" s="533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33"/>
      <c r="Q71" s="533"/>
    </row>
    <row r="72" spans="1:17" ht="15" customHeight="1">
      <c r="A72" s="85" t="s">
        <v>141</v>
      </c>
      <c r="B72" s="454"/>
      <c r="C72" s="454"/>
      <c r="D72" s="454"/>
      <c r="E72" s="454"/>
      <c r="F72" s="454"/>
      <c r="G72" s="454"/>
      <c r="H72" s="454"/>
      <c r="I72" s="454"/>
      <c r="J72" s="454"/>
      <c r="K72" s="454"/>
      <c r="L72" s="454"/>
      <c r="M72" s="454"/>
      <c r="N72" s="454"/>
      <c r="O72" s="454"/>
      <c r="P72" s="533"/>
      <c r="Q72" s="533"/>
    </row>
    <row r="73" spans="1:17" ht="15" customHeight="1">
      <c r="A73" s="86" t="s">
        <v>141</v>
      </c>
      <c r="B73" s="453"/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453"/>
      <c r="P73" s="533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33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33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33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33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33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33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33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33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33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4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F4:F7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69">
      <formula1>"Continue,CCF,Finale,Non,Recyclage"</formula1>
    </dataValidation>
  </dataValidations>
  <pageMargins left="0.7" right="0.7" top="0.75" bottom="0.75" header="0.3" footer="0.3"/>
  <drawing r:id="rId1"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>
  <dimension ref="A1:Q112"/>
  <sheetViews>
    <sheetView zoomScale="50" zoomScaleNormal="50" workbookViewId="0">
      <selection activeCell="D30" sqref="D30:G31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Ets'!$C$50</f>
        <v>044 - Nantes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/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0"/>
      <c r="D4" s="8" t="s">
        <v>149</v>
      </c>
      <c r="E4" s="33"/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/>
      <c r="P4" s="533"/>
      <c r="Q4" s="533"/>
    </row>
    <row r="5" spans="1:17" ht="15.95" customHeight="1">
      <c r="A5" s="518"/>
      <c r="B5" s="8" t="s">
        <v>163</v>
      </c>
      <c r="C5" s="32"/>
      <c r="D5" s="21" t="s">
        <v>150</v>
      </c>
      <c r="E5" s="34"/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/>
      <c r="P5" s="533"/>
      <c r="Q5" s="533"/>
    </row>
    <row r="6" spans="1:17" ht="15.95" customHeight="1">
      <c r="A6" s="518"/>
      <c r="B6" s="89"/>
      <c r="C6" s="17"/>
      <c r="D6" s="24" t="s">
        <v>151</v>
      </c>
      <c r="E6" s="33"/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/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/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/>
      <c r="P7" s="533"/>
      <c r="Q7" s="533"/>
    </row>
    <row r="8" spans="1:17" ht="15.95" customHeight="1">
      <c r="A8" s="518"/>
      <c r="B8" s="8" t="s">
        <v>3</v>
      </c>
      <c r="C8" s="32"/>
      <c r="D8" s="530" t="s">
        <v>135</v>
      </c>
      <c r="E8" s="530"/>
      <c r="F8" s="531" t="e">
        <f>E7/E6</f>
        <v>#DIV/0!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/>
      <c r="P8" s="533"/>
      <c r="Q8" s="533"/>
    </row>
    <row r="9" spans="1:17" ht="15.95" customHeight="1">
      <c r="A9" s="518"/>
      <c r="B9" s="89" t="s">
        <v>4</v>
      </c>
      <c r="C9" s="90"/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/>
      <c r="D10" s="8" t="s">
        <v>153</v>
      </c>
      <c r="E10" s="33"/>
      <c r="F10" s="514" t="s">
        <v>6</v>
      </c>
      <c r="G10" s="38"/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/>
      <c r="P10" s="533"/>
      <c r="Q10" s="533"/>
    </row>
    <row r="11" spans="1:17" ht="15.95" customHeight="1">
      <c r="A11" s="518"/>
      <c r="B11" s="89" t="s">
        <v>52</v>
      </c>
      <c r="C11" s="90"/>
      <c r="D11" s="21" t="s">
        <v>154</v>
      </c>
      <c r="E11" s="34"/>
      <c r="F11" s="514"/>
      <c r="G11" s="39"/>
      <c r="H11" s="498"/>
      <c r="I11" s="490" t="s">
        <v>56</v>
      </c>
      <c r="J11" s="490"/>
      <c r="K11" s="490"/>
      <c r="L11" s="490"/>
      <c r="M11" s="490"/>
      <c r="N11" s="490"/>
      <c r="O11" s="36"/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/>
      <c r="F12" s="514"/>
      <c r="G12" s="38"/>
      <c r="H12" s="498"/>
      <c r="I12" s="524" t="s">
        <v>278</v>
      </c>
      <c r="J12" s="524"/>
      <c r="K12" s="525"/>
      <c r="L12" s="525"/>
      <c r="M12" s="525"/>
      <c r="N12" s="525"/>
      <c r="O12" s="35"/>
      <c r="P12" s="533"/>
      <c r="Q12" s="533"/>
    </row>
    <row r="13" spans="1:17" ht="15.95" customHeight="1">
      <c r="A13" s="518"/>
      <c r="B13" s="8" t="s">
        <v>36</v>
      </c>
      <c r="C13" s="32"/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/>
      <c r="D14" s="22" t="s">
        <v>164</v>
      </c>
      <c r="E14" s="32"/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/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/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/>
      <c r="P15" s="533"/>
      <c r="Q15" s="533"/>
    </row>
    <row r="16" spans="1:17" ht="15.95" customHeight="1">
      <c r="A16" s="518"/>
      <c r="B16" s="15" t="s">
        <v>37</v>
      </c>
      <c r="C16" s="32"/>
      <c r="D16" s="22" t="s">
        <v>50</v>
      </c>
      <c r="E16" s="32"/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/>
      <c r="P16" s="533"/>
      <c r="Q16" s="533"/>
    </row>
    <row r="17" spans="1:17" ht="15.95" customHeight="1">
      <c r="A17" s="518"/>
      <c r="B17" s="505" t="s">
        <v>136</v>
      </c>
      <c r="C17" s="506"/>
      <c r="D17" s="23" t="s">
        <v>157</v>
      </c>
      <c r="E17" s="217"/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/>
      <c r="P17" s="533"/>
      <c r="Q17" s="533"/>
    </row>
    <row r="18" spans="1:17" ht="15.95" customHeight="1">
      <c r="A18" s="518"/>
      <c r="B18" s="505"/>
      <c r="C18" s="506"/>
      <c r="D18" s="25" t="s">
        <v>51</v>
      </c>
      <c r="E18" s="32"/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/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/>
      <c r="P19" s="533"/>
      <c r="Q19" s="533"/>
    </row>
    <row r="20" spans="1:17" ht="15.95" customHeight="1">
      <c r="A20" s="518"/>
      <c r="B20" s="18" t="s">
        <v>3</v>
      </c>
      <c r="C20" s="32"/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/>
      <c r="P20" s="533"/>
      <c r="Q20" s="533"/>
    </row>
    <row r="21" spans="1:17" ht="15.95" customHeight="1">
      <c r="A21" s="518"/>
      <c r="B21" s="19" t="s">
        <v>4</v>
      </c>
      <c r="C21" s="90"/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/>
      <c r="P21" s="533"/>
      <c r="Q21" s="533"/>
    </row>
    <row r="22" spans="1:17" ht="15.95" customHeight="1">
      <c r="A22" s="518"/>
      <c r="B22" s="18" t="s">
        <v>139</v>
      </c>
      <c r="C22" s="32"/>
      <c r="D22" s="12" t="s">
        <v>255</v>
      </c>
      <c r="E22" s="543"/>
      <c r="F22" s="543"/>
      <c r="G22" s="543"/>
      <c r="H22" s="507"/>
      <c r="I22" s="490" t="s">
        <v>277</v>
      </c>
      <c r="J22" s="490"/>
      <c r="K22" s="490"/>
      <c r="L22" s="490"/>
      <c r="M22" s="490"/>
      <c r="N22" s="490"/>
      <c r="O22" s="36"/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/>
      <c r="F23" s="500"/>
      <c r="G23" s="500"/>
      <c r="H23" s="507"/>
      <c r="I23" s="501" t="s">
        <v>278</v>
      </c>
      <c r="J23" s="502"/>
      <c r="K23" s="537"/>
      <c r="L23" s="537"/>
      <c r="M23" s="537"/>
      <c r="N23" s="537"/>
      <c r="O23" s="35"/>
      <c r="P23" s="533"/>
      <c r="Q23" s="533"/>
    </row>
    <row r="24" spans="1:17" ht="15.95" customHeight="1">
      <c r="A24" s="518"/>
      <c r="B24" s="18" t="s">
        <v>3</v>
      </c>
      <c r="C24" s="32"/>
      <c r="D24" s="16" t="s">
        <v>253</v>
      </c>
      <c r="E24" s="543"/>
      <c r="F24" s="543"/>
      <c r="G24" s="543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0"/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/>
      <c r="P25" s="533"/>
      <c r="Q25" s="533"/>
    </row>
    <row r="26" spans="1:17" ht="15.95" customHeight="1">
      <c r="A26" s="518"/>
      <c r="B26" s="18" t="s">
        <v>139</v>
      </c>
      <c r="C26" s="32"/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/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/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/>
      <c r="P28" s="533"/>
      <c r="Q28" s="533"/>
    </row>
    <row r="29" spans="1:17" ht="15.95" customHeight="1">
      <c r="A29" s="518"/>
      <c r="B29" s="8" t="s">
        <v>1</v>
      </c>
      <c r="C29" s="32"/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/>
      <c r="P29" s="533"/>
      <c r="Q29" s="533"/>
    </row>
    <row r="30" spans="1:17" ht="15.95" customHeight="1">
      <c r="A30" s="518"/>
      <c r="B30" s="89" t="s">
        <v>31</v>
      </c>
      <c r="C30" s="90"/>
      <c r="D30" s="493"/>
      <c r="E30" s="493"/>
      <c r="F30" s="493"/>
      <c r="G30" s="493"/>
      <c r="H30" s="498"/>
      <c r="I30" s="490" t="s">
        <v>42</v>
      </c>
      <c r="J30" s="490"/>
      <c r="K30" s="490"/>
      <c r="L30" s="490"/>
      <c r="M30" s="490"/>
      <c r="N30" s="490"/>
      <c r="O30" s="36"/>
      <c r="P30" s="533"/>
      <c r="Q30" s="533"/>
    </row>
    <row r="31" spans="1:17" ht="15.95" customHeight="1">
      <c r="A31" s="518"/>
      <c r="B31" s="8" t="s">
        <v>7</v>
      </c>
      <c r="C31" s="32"/>
      <c r="D31" s="493"/>
      <c r="E31" s="493"/>
      <c r="F31" s="493"/>
      <c r="G31" s="493"/>
      <c r="H31" s="498"/>
      <c r="I31" s="494" t="s">
        <v>278</v>
      </c>
      <c r="J31" s="494"/>
      <c r="K31" s="536" t="s">
        <v>43</v>
      </c>
      <c r="L31" s="536"/>
      <c r="M31" s="536"/>
      <c r="N31" s="536"/>
      <c r="O31" s="35"/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/>
      <c r="E33" s="356"/>
      <c r="F33" s="356"/>
      <c r="G33" s="356"/>
      <c r="H33" s="356"/>
      <c r="I33" s="535"/>
      <c r="J33" s="487"/>
      <c r="K33" s="465"/>
      <c r="L33" s="466"/>
      <c r="M33" s="467"/>
      <c r="N33" s="381" t="e">
        <f>L33/K33</f>
        <v>#DIV/0!</v>
      </c>
      <c r="O33" s="382">
        <f>PRODUCT(L33,M33)</f>
        <v>0</v>
      </c>
      <c r="P33" s="533"/>
      <c r="Q33" s="533"/>
    </row>
    <row r="34" spans="1:17" ht="12" customHeight="1">
      <c r="A34" s="485"/>
      <c r="B34" s="460"/>
      <c r="C34" s="26" t="s">
        <v>141</v>
      </c>
      <c r="D34" s="476"/>
      <c r="E34" s="356"/>
      <c r="F34" s="356"/>
      <c r="G34" s="356"/>
      <c r="H34" s="356"/>
      <c r="I34" s="535"/>
      <c r="J34" s="487"/>
      <c r="K34" s="465"/>
      <c r="L34" s="466"/>
      <c r="M34" s="467"/>
      <c r="N34" s="381"/>
      <c r="O34" s="382"/>
      <c r="P34" s="533"/>
      <c r="Q34" s="533"/>
    </row>
    <row r="35" spans="1:17" ht="12" customHeight="1">
      <c r="A35" s="485"/>
      <c r="B35" s="460"/>
      <c r="C35" s="26" t="s">
        <v>141</v>
      </c>
      <c r="D35" s="476"/>
      <c r="E35" s="356"/>
      <c r="F35" s="356"/>
      <c r="G35" s="356"/>
      <c r="H35" s="356"/>
      <c r="I35" s="535"/>
      <c r="J35" s="487"/>
      <c r="K35" s="465"/>
      <c r="L35" s="466"/>
      <c r="M35" s="467"/>
      <c r="N35" s="381"/>
      <c r="O35" s="382"/>
      <c r="P35" s="533"/>
      <c r="Q35" s="533"/>
    </row>
    <row r="36" spans="1:17" ht="12" customHeight="1">
      <c r="A36" s="485"/>
      <c r="B36" s="460"/>
      <c r="C36" s="26" t="s">
        <v>141</v>
      </c>
      <c r="D36" s="356"/>
      <c r="E36" s="356"/>
      <c r="F36" s="356"/>
      <c r="G36" s="356"/>
      <c r="H36" s="356"/>
      <c r="I36" s="535"/>
      <c r="J36" s="487"/>
      <c r="K36" s="465"/>
      <c r="L36" s="466"/>
      <c r="M36" s="467"/>
      <c r="N36" s="381"/>
      <c r="O36" s="382"/>
      <c r="P36" s="533"/>
      <c r="Q36" s="533"/>
    </row>
    <row r="37" spans="1:17" ht="12" customHeight="1">
      <c r="A37" s="485"/>
      <c r="B37" s="460"/>
      <c r="C37" s="26" t="s">
        <v>141</v>
      </c>
      <c r="D37" s="356"/>
      <c r="E37" s="356"/>
      <c r="F37" s="356"/>
      <c r="G37" s="356"/>
      <c r="H37" s="356"/>
      <c r="I37" s="535"/>
      <c r="J37" s="487"/>
      <c r="K37" s="465"/>
      <c r="L37" s="466"/>
      <c r="M37" s="467"/>
      <c r="N37" s="381"/>
      <c r="O37" s="382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/>
      <c r="E38" s="377"/>
      <c r="F38" s="377"/>
      <c r="G38" s="377"/>
      <c r="H38" s="377"/>
      <c r="I38" s="470"/>
      <c r="J38" s="471"/>
      <c r="K38" s="472"/>
      <c r="L38" s="473"/>
      <c r="M38" s="474"/>
      <c r="N38" s="353" t="e">
        <f>L38/K38</f>
        <v>#DIV/0!</v>
      </c>
      <c r="O38" s="363">
        <f>PRODUCT(L38,M38)</f>
        <v>0</v>
      </c>
      <c r="P38" s="533"/>
      <c r="Q38" s="533"/>
    </row>
    <row r="39" spans="1:17" ht="12" customHeight="1">
      <c r="A39" s="485"/>
      <c r="B39" s="480"/>
      <c r="C39" s="27" t="s">
        <v>141</v>
      </c>
      <c r="D39" s="377"/>
      <c r="E39" s="377"/>
      <c r="F39" s="377"/>
      <c r="G39" s="377"/>
      <c r="H39" s="377"/>
      <c r="I39" s="470"/>
      <c r="J39" s="471"/>
      <c r="K39" s="472"/>
      <c r="L39" s="473"/>
      <c r="M39" s="474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468"/>
      <c r="E40" s="468"/>
      <c r="F40" s="468"/>
      <c r="G40" s="468"/>
      <c r="H40" s="468"/>
      <c r="I40" s="470"/>
      <c r="J40" s="471"/>
      <c r="K40" s="472"/>
      <c r="L40" s="473"/>
      <c r="M40" s="474"/>
      <c r="N40" s="353"/>
      <c r="O40" s="363"/>
      <c r="P40" s="533"/>
      <c r="Q40" s="533"/>
    </row>
    <row r="41" spans="1:17" ht="12" customHeight="1">
      <c r="A41" s="485"/>
      <c r="B41" s="480"/>
      <c r="C41" s="27" t="s">
        <v>141</v>
      </c>
      <c r="D41" s="468"/>
      <c r="E41" s="468"/>
      <c r="F41" s="468"/>
      <c r="G41" s="468"/>
      <c r="H41" s="468"/>
      <c r="I41" s="470"/>
      <c r="J41" s="471"/>
      <c r="K41" s="472"/>
      <c r="L41" s="473"/>
      <c r="M41" s="474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476"/>
      <c r="E42" s="356"/>
      <c r="F42" s="356"/>
      <c r="G42" s="356"/>
      <c r="H42" s="356"/>
      <c r="I42" s="463"/>
      <c r="J42" s="464"/>
      <c r="K42" s="465"/>
      <c r="L42" s="466"/>
      <c r="M42" s="467"/>
      <c r="N42" s="353" t="e">
        <f>L42/K42</f>
        <v>#DIV/0!</v>
      </c>
      <c r="O42" s="354">
        <f>PRODUCT(L42,M42)</f>
        <v>0</v>
      </c>
      <c r="P42" s="533"/>
      <c r="Q42" s="533"/>
    </row>
    <row r="43" spans="1:17" ht="12" customHeight="1">
      <c r="A43" s="485"/>
      <c r="B43" s="460"/>
      <c r="C43" s="26" t="s">
        <v>141</v>
      </c>
      <c r="D43" s="476"/>
      <c r="E43" s="476"/>
      <c r="F43" s="476"/>
      <c r="G43" s="476"/>
      <c r="H43" s="476"/>
      <c r="I43" s="463"/>
      <c r="J43" s="464"/>
      <c r="K43" s="465"/>
      <c r="L43" s="466"/>
      <c r="M43" s="467"/>
      <c r="N43" s="353"/>
      <c r="O43" s="354"/>
      <c r="P43" s="533"/>
      <c r="Q43" s="533"/>
    </row>
    <row r="44" spans="1:17" ht="12" customHeight="1">
      <c r="A44" s="485"/>
      <c r="B44" s="460"/>
      <c r="C44" s="26" t="s">
        <v>141</v>
      </c>
      <c r="D44" s="357"/>
      <c r="E44" s="357"/>
      <c r="F44" s="357"/>
      <c r="G44" s="357"/>
      <c r="H44" s="357"/>
      <c r="I44" s="463"/>
      <c r="J44" s="464"/>
      <c r="K44" s="465"/>
      <c r="L44" s="466"/>
      <c r="M44" s="467"/>
      <c r="N44" s="353"/>
      <c r="O44" s="354"/>
      <c r="P44" s="533"/>
      <c r="Q44" s="533"/>
    </row>
    <row r="45" spans="1:17" ht="12" customHeight="1">
      <c r="A45" s="485"/>
      <c r="B45" s="460"/>
      <c r="C45" s="26" t="s">
        <v>141</v>
      </c>
      <c r="D45" s="356"/>
      <c r="E45" s="356"/>
      <c r="F45" s="356"/>
      <c r="G45" s="356"/>
      <c r="H45" s="356"/>
      <c r="I45" s="463"/>
      <c r="J45" s="464"/>
      <c r="K45" s="465"/>
      <c r="L45" s="466"/>
      <c r="M45" s="467"/>
      <c r="N45" s="353"/>
      <c r="O45" s="354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/>
      <c r="E46" s="377"/>
      <c r="F46" s="377"/>
      <c r="G46" s="377"/>
      <c r="H46" s="377"/>
      <c r="I46" s="470"/>
      <c r="J46" s="471"/>
      <c r="K46" s="472"/>
      <c r="L46" s="473"/>
      <c r="M46" s="474"/>
      <c r="N46" s="353" t="e">
        <f>L46/K46</f>
        <v>#DIV/0!</v>
      </c>
      <c r="O46" s="363">
        <f>PRODUCT(L46,M46)</f>
        <v>0</v>
      </c>
      <c r="P46" s="533"/>
      <c r="Q46" s="533"/>
    </row>
    <row r="47" spans="1:17" ht="12" customHeight="1">
      <c r="A47" s="485"/>
      <c r="B47" s="364"/>
      <c r="C47" s="27" t="s">
        <v>141</v>
      </c>
      <c r="D47" s="377"/>
      <c r="E47" s="377"/>
      <c r="F47" s="377"/>
      <c r="G47" s="377"/>
      <c r="H47" s="377"/>
      <c r="I47" s="470"/>
      <c r="J47" s="471"/>
      <c r="K47" s="472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72"/>
      <c r="C48" s="27" t="s">
        <v>141</v>
      </c>
      <c r="D48" s="468"/>
      <c r="E48" s="468"/>
      <c r="F48" s="468"/>
      <c r="G48" s="468"/>
      <c r="H48" s="468"/>
      <c r="I48" s="470"/>
      <c r="J48" s="471"/>
      <c r="K48" s="472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72"/>
      <c r="C49" s="27" t="s">
        <v>141</v>
      </c>
      <c r="D49" s="88"/>
      <c r="E49" s="88"/>
      <c r="F49" s="88"/>
      <c r="G49" s="88"/>
      <c r="H49" s="88"/>
      <c r="I49" s="470"/>
      <c r="J49" s="471"/>
      <c r="K49" s="472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356"/>
      <c r="E50" s="356"/>
      <c r="F50" s="356"/>
      <c r="G50" s="356"/>
      <c r="H50" s="356"/>
      <c r="I50" s="463"/>
      <c r="J50" s="464"/>
      <c r="K50" s="465"/>
      <c r="L50" s="466"/>
      <c r="M50" s="467"/>
      <c r="N50" s="353" t="e">
        <f>L50/K50</f>
        <v>#DIV/0!</v>
      </c>
      <c r="O50" s="354">
        <f>PRODUCT(L50,M50)</f>
        <v>0</v>
      </c>
      <c r="P50" s="533"/>
      <c r="Q50" s="533"/>
    </row>
    <row r="51" spans="1:17" ht="12" customHeight="1">
      <c r="A51" s="485"/>
      <c r="B51" s="460"/>
      <c r="C51" s="26" t="s">
        <v>141</v>
      </c>
      <c r="D51" s="476"/>
      <c r="E51" s="476"/>
      <c r="F51" s="476"/>
      <c r="G51" s="476"/>
      <c r="H51" s="476"/>
      <c r="I51" s="463"/>
      <c r="J51" s="464"/>
      <c r="K51" s="465"/>
      <c r="L51" s="466"/>
      <c r="M51" s="467"/>
      <c r="N51" s="353"/>
      <c r="O51" s="354"/>
      <c r="P51" s="533"/>
      <c r="Q51" s="533"/>
    </row>
    <row r="52" spans="1:17" ht="12" customHeight="1">
      <c r="A52" s="485"/>
      <c r="B52" s="460"/>
      <c r="C52" s="26" t="s">
        <v>141</v>
      </c>
      <c r="D52" s="476"/>
      <c r="E52" s="476"/>
      <c r="F52" s="476"/>
      <c r="G52" s="476"/>
      <c r="H52" s="476"/>
      <c r="I52" s="463"/>
      <c r="J52" s="464"/>
      <c r="K52" s="465"/>
      <c r="L52" s="466"/>
      <c r="M52" s="467"/>
      <c r="N52" s="353"/>
      <c r="O52" s="354"/>
      <c r="P52" s="533"/>
      <c r="Q52" s="533"/>
    </row>
    <row r="53" spans="1:17" ht="12" customHeight="1">
      <c r="A53" s="485"/>
      <c r="B53" s="460"/>
      <c r="C53" s="26" t="s">
        <v>141</v>
      </c>
      <c r="D53" s="476"/>
      <c r="E53" s="476"/>
      <c r="F53" s="476"/>
      <c r="G53" s="476"/>
      <c r="H53" s="476"/>
      <c r="I53" s="463"/>
      <c r="J53" s="464"/>
      <c r="K53" s="465"/>
      <c r="L53" s="466"/>
      <c r="M53" s="467"/>
      <c r="N53" s="353"/>
      <c r="O53" s="354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468"/>
      <c r="E54" s="468"/>
      <c r="F54" s="468"/>
      <c r="G54" s="468"/>
      <c r="H54" s="468"/>
      <c r="I54" s="470"/>
      <c r="J54" s="471"/>
      <c r="K54" s="472"/>
      <c r="L54" s="473"/>
      <c r="M54" s="474"/>
      <c r="N54" s="353" t="e">
        <f>L54/K54</f>
        <v>#DIV/0!</v>
      </c>
      <c r="O54" s="363">
        <f>PRODUCT(L54,M54)</f>
        <v>0</v>
      </c>
      <c r="P54" s="533"/>
      <c r="Q54" s="533"/>
    </row>
    <row r="55" spans="1:17" ht="12" customHeight="1">
      <c r="A55" s="485"/>
      <c r="B55" s="364"/>
      <c r="C55" s="27" t="s">
        <v>141</v>
      </c>
      <c r="D55" s="468"/>
      <c r="E55" s="468"/>
      <c r="F55" s="468"/>
      <c r="G55" s="468"/>
      <c r="H55" s="468"/>
      <c r="I55" s="470"/>
      <c r="J55" s="471"/>
      <c r="K55" s="472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72"/>
      <c r="C56" s="27" t="s">
        <v>141</v>
      </c>
      <c r="D56" s="468"/>
      <c r="E56" s="468"/>
      <c r="F56" s="468"/>
      <c r="G56" s="468"/>
      <c r="H56" s="468"/>
      <c r="I56" s="470"/>
      <c r="J56" s="471"/>
      <c r="K56" s="472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72"/>
      <c r="C57" s="27" t="s">
        <v>141</v>
      </c>
      <c r="D57" s="468"/>
      <c r="E57" s="468"/>
      <c r="F57" s="468"/>
      <c r="G57" s="468"/>
      <c r="H57" s="468"/>
      <c r="I57" s="470"/>
      <c r="J57" s="471"/>
      <c r="K57" s="472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 t="s">
        <v>19</v>
      </c>
      <c r="C58" s="26" t="s">
        <v>141</v>
      </c>
      <c r="D58" s="477"/>
      <c r="E58" s="477"/>
      <c r="F58" s="477"/>
      <c r="G58" s="477"/>
      <c r="H58" s="477"/>
      <c r="I58" s="463"/>
      <c r="J58" s="464"/>
      <c r="K58" s="465"/>
      <c r="L58" s="466"/>
      <c r="M58" s="467"/>
      <c r="N58" s="353" t="e">
        <f>L58/K58</f>
        <v>#DIV/0!</v>
      </c>
      <c r="O58" s="354">
        <f>PRODUCT(L58,M58)</f>
        <v>0</v>
      </c>
      <c r="P58" s="533"/>
      <c r="Q58" s="533"/>
    </row>
    <row r="59" spans="1:17" ht="12" customHeight="1">
      <c r="A59" s="485"/>
      <c r="B59" s="460"/>
      <c r="C59" s="26" t="s">
        <v>141</v>
      </c>
      <c r="D59" s="476"/>
      <c r="E59" s="476"/>
      <c r="F59" s="476"/>
      <c r="G59" s="476"/>
      <c r="H59" s="476"/>
      <c r="I59" s="463"/>
      <c r="J59" s="464"/>
      <c r="K59" s="465"/>
      <c r="L59" s="466"/>
      <c r="M59" s="467"/>
      <c r="N59" s="353"/>
      <c r="O59" s="354"/>
      <c r="P59" s="533"/>
      <c r="Q59" s="533"/>
    </row>
    <row r="60" spans="1:17" ht="12" customHeight="1">
      <c r="A60" s="485"/>
      <c r="B60" s="475"/>
      <c r="C60" s="26" t="s">
        <v>141</v>
      </c>
      <c r="D60" s="476"/>
      <c r="E60" s="476"/>
      <c r="F60" s="476"/>
      <c r="G60" s="476"/>
      <c r="H60" s="476"/>
      <c r="I60" s="463"/>
      <c r="J60" s="464"/>
      <c r="K60" s="465"/>
      <c r="L60" s="466"/>
      <c r="M60" s="467"/>
      <c r="N60" s="353"/>
      <c r="O60" s="354"/>
      <c r="P60" s="533"/>
      <c r="Q60" s="533"/>
    </row>
    <row r="61" spans="1:17" ht="12" customHeight="1">
      <c r="A61" s="485"/>
      <c r="B61" s="475"/>
      <c r="C61" s="26" t="s">
        <v>141</v>
      </c>
      <c r="D61" s="357"/>
      <c r="E61" s="357"/>
      <c r="F61" s="357"/>
      <c r="G61" s="357"/>
      <c r="H61" s="357"/>
      <c r="I61" s="463"/>
      <c r="J61" s="464"/>
      <c r="K61" s="465"/>
      <c r="L61" s="466"/>
      <c r="M61" s="467"/>
      <c r="N61" s="353"/>
      <c r="O61" s="354"/>
      <c r="P61" s="533"/>
      <c r="Q61" s="533"/>
    </row>
    <row r="62" spans="1:17" ht="12" customHeight="1">
      <c r="A62" s="485"/>
      <c r="B62" s="31" t="s">
        <v>20</v>
      </c>
      <c r="C62" s="27" t="s">
        <v>141</v>
      </c>
      <c r="D62" s="468"/>
      <c r="E62" s="468"/>
      <c r="F62" s="468"/>
      <c r="G62" s="468"/>
      <c r="H62" s="468"/>
      <c r="I62" s="470"/>
      <c r="J62" s="471"/>
      <c r="K62" s="472"/>
      <c r="L62" s="473"/>
      <c r="M62" s="474"/>
      <c r="N62" s="353" t="e">
        <f>L62/K62</f>
        <v>#DIV/0!</v>
      </c>
      <c r="O62" s="363">
        <f>PRODUCT(L62,M62)</f>
        <v>0</v>
      </c>
      <c r="P62" s="533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363"/>
      <c r="P63" s="533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363"/>
      <c r="P64" s="533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363"/>
      <c r="P65" s="533"/>
      <c r="Q65" s="533"/>
    </row>
    <row r="66" spans="1:17" ht="12" customHeight="1">
      <c r="A66" s="485"/>
      <c r="B66" s="30" t="s">
        <v>21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353" t="e">
        <f>L66/K66</f>
        <v>#DIV/0!</v>
      </c>
      <c r="O66" s="354">
        <f>PRODUCT(L66,M66)</f>
        <v>0</v>
      </c>
      <c r="P66" s="533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353"/>
      <c r="O67" s="354"/>
      <c r="P67" s="533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353"/>
      <c r="O68" s="354"/>
      <c r="P68" s="533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353"/>
      <c r="O69" s="354"/>
      <c r="P69" s="533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</v>
      </c>
      <c r="H70" s="456"/>
      <c r="I70" s="457" t="s">
        <v>174</v>
      </c>
      <c r="J70" s="457"/>
      <c r="K70" s="457"/>
      <c r="L70" s="457"/>
      <c r="M70" s="457"/>
      <c r="N70" s="458">
        <f>SUM(O33,PRODUCT(SUM(O38,O42,O46,O50,O54,O58,O62,O66),E5))</f>
        <v>0</v>
      </c>
      <c r="O70" s="458"/>
      <c r="P70" s="533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33"/>
      <c r="Q71" s="533"/>
    </row>
    <row r="72" spans="1:17" ht="15" customHeight="1">
      <c r="A72" s="85" t="s">
        <v>141</v>
      </c>
      <c r="B72" s="454"/>
      <c r="C72" s="454"/>
      <c r="D72" s="454"/>
      <c r="E72" s="454"/>
      <c r="F72" s="454"/>
      <c r="G72" s="454"/>
      <c r="H72" s="454"/>
      <c r="I72" s="454"/>
      <c r="J72" s="454"/>
      <c r="K72" s="454"/>
      <c r="L72" s="454"/>
      <c r="M72" s="454"/>
      <c r="N72" s="454"/>
      <c r="O72" s="454"/>
      <c r="P72" s="533"/>
      <c r="Q72" s="533"/>
    </row>
    <row r="73" spans="1:17" ht="15" customHeight="1">
      <c r="A73" s="86" t="s">
        <v>141</v>
      </c>
      <c r="B73" s="453"/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453"/>
      <c r="P73" s="533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33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33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33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33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33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33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33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33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33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4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F4:F7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69">
      <formula1>"Continue,CCF,Finale,Non,Recyclage"</formula1>
    </dataValidation>
  </dataValidations>
  <pageMargins left="0.7" right="0.7" top="0.75" bottom="0.75" header="0.3" footer="0.3"/>
  <drawing r:id="rId1"/>
  <legacyDrawing r:id="rId2"/>
</worksheet>
</file>

<file path=xl/worksheets/sheet9.xml><?xml version="1.0" encoding="utf-8"?>
<worksheet xmlns="http://schemas.openxmlformats.org/spreadsheetml/2006/main" xmlns:r="http://schemas.openxmlformats.org/officeDocument/2006/relationships">
  <dimension ref="A1:Q112"/>
  <sheetViews>
    <sheetView topLeftCell="A42" zoomScale="80" zoomScaleNormal="80" workbookViewId="0">
      <selection activeCell="D67" sqref="D67:H67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Ets'!$C$34</f>
        <v>072 - Arnage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 t="s">
        <v>133</v>
      </c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5" t="s">
        <v>134</v>
      </c>
      <c r="D4" s="8" t="s">
        <v>149</v>
      </c>
      <c r="E4" s="33">
        <v>15</v>
      </c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 t="s">
        <v>133</v>
      </c>
      <c r="P4" s="533"/>
      <c r="Q4" s="533"/>
    </row>
    <row r="5" spans="1:17" ht="15.95" customHeight="1">
      <c r="A5" s="518"/>
      <c r="B5" s="8" t="s">
        <v>163</v>
      </c>
      <c r="C5" s="32" t="s">
        <v>134</v>
      </c>
      <c r="D5" s="21" t="s">
        <v>150</v>
      </c>
      <c r="E5" s="34">
        <v>2</v>
      </c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 t="s">
        <v>133</v>
      </c>
      <c r="P5" s="533"/>
      <c r="Q5" s="533"/>
    </row>
    <row r="6" spans="1:17" ht="15.95" customHeight="1">
      <c r="A6" s="518"/>
      <c r="B6" s="96" t="s">
        <v>443</v>
      </c>
      <c r="C6" s="17" t="s">
        <v>134</v>
      </c>
      <c r="D6" s="24" t="s">
        <v>151</v>
      </c>
      <c r="E6" s="33">
        <v>8</v>
      </c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 t="s">
        <v>134</v>
      </c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>
        <v>2</v>
      </c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 t="s">
        <v>133</v>
      </c>
      <c r="P7" s="533"/>
      <c r="Q7" s="533"/>
    </row>
    <row r="8" spans="1:17" ht="15.95" customHeight="1">
      <c r="A8" s="518"/>
      <c r="B8" s="8" t="s">
        <v>3</v>
      </c>
      <c r="C8" s="32" t="s">
        <v>133</v>
      </c>
      <c r="D8" s="530" t="s">
        <v>135</v>
      </c>
      <c r="E8" s="530"/>
      <c r="F8" s="531">
        <f>E7/E6</f>
        <v>0.25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>
        <v>30</v>
      </c>
      <c r="P8" s="533"/>
      <c r="Q8" s="533"/>
    </row>
    <row r="9" spans="1:17" ht="15.95" customHeight="1">
      <c r="A9" s="518"/>
      <c r="B9" s="89" t="s">
        <v>4</v>
      </c>
      <c r="C9" s="95" t="s">
        <v>133</v>
      </c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 t="s">
        <v>133</v>
      </c>
      <c r="D10" s="8" t="s">
        <v>153</v>
      </c>
      <c r="E10" s="33">
        <v>1</v>
      </c>
      <c r="F10" s="514" t="s">
        <v>6</v>
      </c>
      <c r="G10" s="38">
        <v>8.3333333333333329E-2</v>
      </c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 t="s">
        <v>133</v>
      </c>
      <c r="P10" s="533"/>
      <c r="Q10" s="533"/>
    </row>
    <row r="11" spans="1:17" ht="15.95" customHeight="1">
      <c r="A11" s="518"/>
      <c r="B11" s="89" t="s">
        <v>52</v>
      </c>
      <c r="C11" s="90"/>
      <c r="D11" s="21" t="s">
        <v>154</v>
      </c>
      <c r="E11" s="34">
        <v>4</v>
      </c>
      <c r="F11" s="514"/>
      <c r="G11" s="39">
        <v>0.16666666666666666</v>
      </c>
      <c r="H11" s="498"/>
      <c r="I11" s="490" t="s">
        <v>56</v>
      </c>
      <c r="J11" s="490"/>
      <c r="K11" s="490"/>
      <c r="L11" s="490"/>
      <c r="M11" s="490"/>
      <c r="N11" s="490"/>
      <c r="O11" s="36" t="s">
        <v>133</v>
      </c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>
        <v>4</v>
      </c>
      <c r="F12" s="514"/>
      <c r="G12" s="216">
        <v>0.16666666666666666</v>
      </c>
      <c r="H12" s="498"/>
      <c r="I12" s="524" t="s">
        <v>278</v>
      </c>
      <c r="J12" s="524"/>
      <c r="K12" s="525"/>
      <c r="L12" s="525"/>
      <c r="M12" s="525"/>
      <c r="N12" s="525"/>
      <c r="O12" s="35" t="s">
        <v>134</v>
      </c>
      <c r="P12" s="533"/>
      <c r="Q12" s="533"/>
    </row>
    <row r="13" spans="1:17" ht="15.95" customHeight="1">
      <c r="A13" s="518"/>
      <c r="B13" s="8" t="s">
        <v>36</v>
      </c>
      <c r="C13" s="32" t="s">
        <v>133</v>
      </c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 t="s">
        <v>325</v>
      </c>
      <c r="D14" s="22" t="s">
        <v>164</v>
      </c>
      <c r="E14" s="32" t="s">
        <v>133</v>
      </c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 t="s">
        <v>133</v>
      </c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 t="s">
        <v>133</v>
      </c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 t="s">
        <v>134</v>
      </c>
      <c r="P15" s="533"/>
      <c r="Q15" s="533"/>
    </row>
    <row r="16" spans="1:17" ht="15.95" customHeight="1">
      <c r="A16" s="518"/>
      <c r="B16" s="15" t="s">
        <v>37</v>
      </c>
      <c r="C16" s="32" t="s">
        <v>134</v>
      </c>
      <c r="D16" s="22" t="s">
        <v>50</v>
      </c>
      <c r="E16" s="32" t="s">
        <v>133</v>
      </c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 t="s">
        <v>134</v>
      </c>
      <c r="P16" s="533"/>
      <c r="Q16" s="533"/>
    </row>
    <row r="17" spans="1:17" ht="15.95" customHeight="1">
      <c r="A17" s="518"/>
      <c r="B17" s="505" t="s">
        <v>136</v>
      </c>
      <c r="C17" s="506" t="s">
        <v>137</v>
      </c>
      <c r="D17" s="23" t="s">
        <v>157</v>
      </c>
      <c r="E17" s="217" t="s">
        <v>133</v>
      </c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 t="s">
        <v>134</v>
      </c>
      <c r="P17" s="533"/>
      <c r="Q17" s="533"/>
    </row>
    <row r="18" spans="1:17" ht="15.95" customHeight="1">
      <c r="A18" s="518"/>
      <c r="B18" s="505"/>
      <c r="C18" s="506"/>
      <c r="D18" s="25" t="s">
        <v>51</v>
      </c>
      <c r="E18" s="32" t="s">
        <v>133</v>
      </c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497</v>
      </c>
      <c r="E19" s="217" t="s">
        <v>133</v>
      </c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 t="s">
        <v>134</v>
      </c>
      <c r="P19" s="533"/>
      <c r="Q19" s="533"/>
    </row>
    <row r="20" spans="1:17" ht="15.95" customHeight="1">
      <c r="A20" s="518"/>
      <c r="B20" s="18" t="s">
        <v>3</v>
      </c>
      <c r="C20" s="32" t="s">
        <v>134</v>
      </c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 t="s">
        <v>133</v>
      </c>
      <c r="P20" s="533"/>
      <c r="Q20" s="533"/>
    </row>
    <row r="21" spans="1:17" ht="15.95" customHeight="1">
      <c r="A21" s="518"/>
      <c r="B21" s="19" t="s">
        <v>4</v>
      </c>
      <c r="C21" s="95" t="s">
        <v>134</v>
      </c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 t="s">
        <v>134</v>
      </c>
      <c r="P21" s="533"/>
      <c r="Q21" s="533"/>
    </row>
    <row r="22" spans="1:17" ht="15.95" customHeight="1">
      <c r="A22" s="518"/>
      <c r="B22" s="18" t="s">
        <v>139</v>
      </c>
      <c r="C22" s="32" t="s">
        <v>133</v>
      </c>
      <c r="D22" s="12" t="s">
        <v>255</v>
      </c>
      <c r="E22" s="496" t="s">
        <v>326</v>
      </c>
      <c r="F22" s="496"/>
      <c r="G22" s="496"/>
      <c r="H22" s="507"/>
      <c r="I22" s="490" t="s">
        <v>277</v>
      </c>
      <c r="J22" s="490"/>
      <c r="K22" s="490"/>
      <c r="L22" s="490"/>
      <c r="M22" s="490"/>
      <c r="N22" s="490"/>
      <c r="O22" s="36" t="s">
        <v>134</v>
      </c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 t="s">
        <v>327</v>
      </c>
      <c r="F23" s="500"/>
      <c r="G23" s="500"/>
      <c r="H23" s="507"/>
      <c r="I23" s="501" t="s">
        <v>278</v>
      </c>
      <c r="J23" s="502"/>
      <c r="K23" s="550" t="s">
        <v>498</v>
      </c>
      <c r="L23" s="550"/>
      <c r="M23" s="550"/>
      <c r="N23" s="550"/>
      <c r="O23" s="35" t="s">
        <v>133</v>
      </c>
      <c r="P23" s="533"/>
      <c r="Q23" s="533"/>
    </row>
    <row r="24" spans="1:17" ht="15.95" customHeight="1">
      <c r="A24" s="518"/>
      <c r="B24" s="18" t="s">
        <v>3</v>
      </c>
      <c r="C24" s="32" t="s">
        <v>134</v>
      </c>
      <c r="D24" s="16" t="s">
        <v>253</v>
      </c>
      <c r="E24" s="496" t="s">
        <v>328</v>
      </c>
      <c r="F24" s="496"/>
      <c r="G24" s="496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5" t="s">
        <v>134</v>
      </c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 t="s">
        <v>133</v>
      </c>
      <c r="P25" s="533"/>
      <c r="Q25" s="533"/>
    </row>
    <row r="26" spans="1:17" ht="15.95" customHeight="1">
      <c r="A26" s="518"/>
      <c r="B26" s="18" t="s">
        <v>139</v>
      </c>
      <c r="C26" s="32" t="s">
        <v>133</v>
      </c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 t="s">
        <v>133</v>
      </c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 t="s">
        <v>133</v>
      </c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 t="s">
        <v>133</v>
      </c>
      <c r="P28" s="533"/>
      <c r="Q28" s="533"/>
    </row>
    <row r="29" spans="1:17" ht="15.95" customHeight="1">
      <c r="A29" s="518"/>
      <c r="B29" s="8" t="s">
        <v>1</v>
      </c>
      <c r="C29" s="32" t="s">
        <v>133</v>
      </c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 t="s">
        <v>133</v>
      </c>
      <c r="P29" s="533"/>
      <c r="Q29" s="533"/>
    </row>
    <row r="30" spans="1:17" ht="15.95" customHeight="1">
      <c r="A30" s="518"/>
      <c r="B30" s="89" t="s">
        <v>31</v>
      </c>
      <c r="C30" s="95" t="s">
        <v>134</v>
      </c>
      <c r="D30" s="549" t="s">
        <v>329</v>
      </c>
      <c r="E30" s="549"/>
      <c r="F30" s="549"/>
      <c r="G30" s="549"/>
      <c r="H30" s="498"/>
      <c r="I30" s="490" t="s">
        <v>42</v>
      </c>
      <c r="J30" s="490"/>
      <c r="K30" s="490"/>
      <c r="L30" s="490"/>
      <c r="M30" s="490"/>
      <c r="N30" s="490"/>
      <c r="O30" s="36" t="s">
        <v>133</v>
      </c>
      <c r="P30" s="533"/>
      <c r="Q30" s="533"/>
    </row>
    <row r="31" spans="1:17" ht="15.95" customHeight="1">
      <c r="A31" s="518"/>
      <c r="B31" s="8" t="s">
        <v>7</v>
      </c>
      <c r="C31" s="32" t="s">
        <v>134</v>
      </c>
      <c r="D31" s="549"/>
      <c r="E31" s="549"/>
      <c r="F31" s="549"/>
      <c r="G31" s="549"/>
      <c r="H31" s="498"/>
      <c r="I31" s="494" t="s">
        <v>278</v>
      </c>
      <c r="J31" s="494"/>
      <c r="K31" s="536" t="s">
        <v>43</v>
      </c>
      <c r="L31" s="536"/>
      <c r="M31" s="536"/>
      <c r="N31" s="536"/>
      <c r="O31" s="35" t="s">
        <v>133</v>
      </c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 t="s">
        <v>330</v>
      </c>
      <c r="E33" s="356"/>
      <c r="F33" s="356"/>
      <c r="G33" s="356"/>
      <c r="H33" s="356"/>
      <c r="I33" s="486" t="s">
        <v>143</v>
      </c>
      <c r="J33" s="487" t="s">
        <v>7</v>
      </c>
      <c r="K33" s="466">
        <v>15</v>
      </c>
      <c r="L33" s="466">
        <v>1</v>
      </c>
      <c r="M33" s="547">
        <v>8.3333333333333329E-2</v>
      </c>
      <c r="N33" s="381">
        <f>L33/K33</f>
        <v>6.6666666666666666E-2</v>
      </c>
      <c r="O33" s="382">
        <f>PRODUCT(L33,M33)</f>
        <v>8.3333333333333329E-2</v>
      </c>
      <c r="P33" s="533"/>
      <c r="Q33" s="533"/>
    </row>
    <row r="34" spans="1:17" ht="12" customHeight="1">
      <c r="A34" s="485"/>
      <c r="B34" s="460" t="s">
        <v>331</v>
      </c>
      <c r="C34" s="26" t="s">
        <v>141</v>
      </c>
      <c r="D34" s="356" t="s">
        <v>332</v>
      </c>
      <c r="E34" s="356"/>
      <c r="F34" s="356"/>
      <c r="G34" s="356"/>
      <c r="H34" s="356"/>
      <c r="I34" s="486"/>
      <c r="J34" s="487"/>
      <c r="K34" s="466"/>
      <c r="L34" s="466"/>
      <c r="M34" s="547"/>
      <c r="N34" s="381"/>
      <c r="O34" s="382"/>
      <c r="P34" s="533"/>
      <c r="Q34" s="533"/>
    </row>
    <row r="35" spans="1:17" ht="12" customHeight="1">
      <c r="A35" s="485"/>
      <c r="B35" s="460"/>
      <c r="C35" s="26" t="s">
        <v>141</v>
      </c>
      <c r="D35" s="356" t="s">
        <v>333</v>
      </c>
      <c r="E35" s="356"/>
      <c r="F35" s="356"/>
      <c r="G35" s="356"/>
      <c r="H35" s="356"/>
      <c r="I35" s="486"/>
      <c r="J35" s="487"/>
      <c r="K35" s="466"/>
      <c r="L35" s="466"/>
      <c r="M35" s="547"/>
      <c r="N35" s="381"/>
      <c r="O35" s="382"/>
      <c r="P35" s="533"/>
      <c r="Q35" s="533"/>
    </row>
    <row r="36" spans="1:17" ht="12" customHeight="1">
      <c r="A36" s="485"/>
      <c r="B36" s="460"/>
      <c r="C36" s="26" t="s">
        <v>141</v>
      </c>
      <c r="D36" s="356" t="s">
        <v>334</v>
      </c>
      <c r="E36" s="356"/>
      <c r="F36" s="356"/>
      <c r="G36" s="356"/>
      <c r="H36" s="356"/>
      <c r="I36" s="486"/>
      <c r="J36" s="487"/>
      <c r="K36" s="466"/>
      <c r="L36" s="466"/>
      <c r="M36" s="547"/>
      <c r="N36" s="381"/>
      <c r="O36" s="382"/>
      <c r="P36" s="533"/>
      <c r="Q36" s="533"/>
    </row>
    <row r="37" spans="1:17" ht="12" customHeight="1">
      <c r="A37" s="485"/>
      <c r="B37" s="460"/>
      <c r="C37" s="26" t="s">
        <v>141</v>
      </c>
      <c r="D37" s="356"/>
      <c r="E37" s="356"/>
      <c r="F37" s="356"/>
      <c r="G37" s="356"/>
      <c r="H37" s="356"/>
      <c r="I37" s="486"/>
      <c r="J37" s="487"/>
      <c r="K37" s="466"/>
      <c r="L37" s="466"/>
      <c r="M37" s="547"/>
      <c r="N37" s="381"/>
      <c r="O37" s="382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 t="s">
        <v>335</v>
      </c>
      <c r="E38" s="377"/>
      <c r="F38" s="377"/>
      <c r="G38" s="377"/>
      <c r="H38" s="377"/>
      <c r="I38" s="478" t="s">
        <v>144</v>
      </c>
      <c r="J38" s="471" t="s">
        <v>1</v>
      </c>
      <c r="K38" s="473">
        <v>8</v>
      </c>
      <c r="L38" s="473">
        <v>2</v>
      </c>
      <c r="M38" s="548">
        <v>0.14583333333333334</v>
      </c>
      <c r="N38" s="353">
        <f>L38/K38</f>
        <v>0.25</v>
      </c>
      <c r="O38" s="363">
        <f>PRODUCT(L38,M38,E5)</f>
        <v>0.58333333333333337</v>
      </c>
      <c r="P38" s="533"/>
      <c r="Q38" s="533"/>
    </row>
    <row r="39" spans="1:17" ht="12" customHeight="1">
      <c r="A39" s="485"/>
      <c r="B39" s="480" t="s">
        <v>339</v>
      </c>
      <c r="C39" s="27" t="s">
        <v>141</v>
      </c>
      <c r="D39" s="377" t="s">
        <v>336</v>
      </c>
      <c r="E39" s="377"/>
      <c r="F39" s="377"/>
      <c r="G39" s="377"/>
      <c r="H39" s="377"/>
      <c r="I39" s="478"/>
      <c r="J39" s="471"/>
      <c r="K39" s="473"/>
      <c r="L39" s="473"/>
      <c r="M39" s="548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377" t="s">
        <v>337</v>
      </c>
      <c r="E40" s="377"/>
      <c r="F40" s="377"/>
      <c r="G40" s="377"/>
      <c r="H40" s="377"/>
      <c r="I40" s="478"/>
      <c r="J40" s="471"/>
      <c r="K40" s="473"/>
      <c r="L40" s="473"/>
      <c r="M40" s="548"/>
      <c r="N40" s="353"/>
      <c r="O40" s="363"/>
      <c r="P40" s="533"/>
      <c r="Q40" s="533"/>
    </row>
    <row r="41" spans="1:17" ht="12" customHeight="1">
      <c r="A41" s="485"/>
      <c r="B41" s="480"/>
      <c r="C41" s="27" t="s">
        <v>141</v>
      </c>
      <c r="D41" s="377" t="s">
        <v>338</v>
      </c>
      <c r="E41" s="377"/>
      <c r="F41" s="377"/>
      <c r="G41" s="377"/>
      <c r="H41" s="377"/>
      <c r="I41" s="478"/>
      <c r="J41" s="471"/>
      <c r="K41" s="473"/>
      <c r="L41" s="473"/>
      <c r="M41" s="548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356" t="s">
        <v>340</v>
      </c>
      <c r="E42" s="356"/>
      <c r="F42" s="356"/>
      <c r="G42" s="356"/>
      <c r="H42" s="356"/>
      <c r="I42" s="479" t="s">
        <v>144</v>
      </c>
      <c r="J42" s="464" t="s">
        <v>1</v>
      </c>
      <c r="K42" s="466">
        <v>8</v>
      </c>
      <c r="L42" s="466">
        <v>2</v>
      </c>
      <c r="M42" s="547">
        <v>0.14583333333333334</v>
      </c>
      <c r="N42" s="546">
        <f>L42/K42</f>
        <v>0.25</v>
      </c>
      <c r="O42" s="354">
        <f>PRODUCT(L42,M42,E5)</f>
        <v>0.58333333333333337</v>
      </c>
      <c r="P42" s="533"/>
      <c r="Q42" s="533"/>
    </row>
    <row r="43" spans="1:17" ht="12" customHeight="1">
      <c r="A43" s="485"/>
      <c r="B43" s="460" t="s">
        <v>341</v>
      </c>
      <c r="C43" s="26" t="s">
        <v>141</v>
      </c>
      <c r="D43" s="356" t="s">
        <v>342</v>
      </c>
      <c r="E43" s="356"/>
      <c r="F43" s="356"/>
      <c r="G43" s="356"/>
      <c r="H43" s="356"/>
      <c r="I43" s="479"/>
      <c r="J43" s="464"/>
      <c r="K43" s="466"/>
      <c r="L43" s="466"/>
      <c r="M43" s="547"/>
      <c r="N43" s="546"/>
      <c r="O43" s="354"/>
      <c r="P43" s="533"/>
      <c r="Q43" s="533"/>
    </row>
    <row r="44" spans="1:17" ht="12" customHeight="1">
      <c r="A44" s="485"/>
      <c r="B44" s="460"/>
      <c r="C44" s="26" t="s">
        <v>141</v>
      </c>
      <c r="D44" s="357" t="s">
        <v>343</v>
      </c>
      <c r="E44" s="357"/>
      <c r="F44" s="357"/>
      <c r="G44" s="357"/>
      <c r="H44" s="357"/>
      <c r="I44" s="479"/>
      <c r="J44" s="464"/>
      <c r="K44" s="466"/>
      <c r="L44" s="466"/>
      <c r="M44" s="547"/>
      <c r="N44" s="546"/>
      <c r="O44" s="354"/>
      <c r="P44" s="533"/>
      <c r="Q44" s="533"/>
    </row>
    <row r="45" spans="1:17" ht="12" customHeight="1">
      <c r="A45" s="485"/>
      <c r="B45" s="460"/>
      <c r="C45" s="26" t="s">
        <v>141</v>
      </c>
      <c r="D45" s="356" t="s">
        <v>344</v>
      </c>
      <c r="E45" s="356"/>
      <c r="F45" s="356"/>
      <c r="G45" s="356"/>
      <c r="H45" s="356"/>
      <c r="I45" s="479"/>
      <c r="J45" s="464"/>
      <c r="K45" s="466"/>
      <c r="L45" s="466"/>
      <c r="M45" s="547"/>
      <c r="N45" s="546"/>
      <c r="O45" s="354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 t="s">
        <v>345</v>
      </c>
      <c r="E46" s="377"/>
      <c r="F46" s="377"/>
      <c r="G46" s="377"/>
      <c r="H46" s="377"/>
      <c r="I46" s="470" t="s">
        <v>144</v>
      </c>
      <c r="J46" s="471" t="s">
        <v>1</v>
      </c>
      <c r="K46" s="472">
        <v>8</v>
      </c>
      <c r="L46" s="473">
        <v>2</v>
      </c>
      <c r="M46" s="474">
        <v>0.14583333333333334</v>
      </c>
      <c r="N46" s="353">
        <f>L46/K46</f>
        <v>0.25</v>
      </c>
      <c r="O46" s="363">
        <f>PRODUCT(L46,M46,E5)</f>
        <v>0.58333333333333337</v>
      </c>
      <c r="P46" s="533"/>
      <c r="Q46" s="533"/>
    </row>
    <row r="47" spans="1:17" ht="12" customHeight="1">
      <c r="A47" s="485"/>
      <c r="B47" s="364" t="s">
        <v>346</v>
      </c>
      <c r="C47" s="27" t="s">
        <v>141</v>
      </c>
      <c r="D47" s="377" t="s">
        <v>347</v>
      </c>
      <c r="E47" s="377"/>
      <c r="F47" s="377"/>
      <c r="G47" s="377"/>
      <c r="H47" s="377"/>
      <c r="I47" s="470"/>
      <c r="J47" s="471"/>
      <c r="K47" s="472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72"/>
      <c r="C48" s="27" t="s">
        <v>141</v>
      </c>
      <c r="D48" s="377" t="s">
        <v>348</v>
      </c>
      <c r="E48" s="377"/>
      <c r="F48" s="377"/>
      <c r="G48" s="377"/>
      <c r="H48" s="377"/>
      <c r="I48" s="470"/>
      <c r="J48" s="471"/>
      <c r="K48" s="472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72"/>
      <c r="C49" s="27" t="s">
        <v>141</v>
      </c>
      <c r="D49" s="98" t="s">
        <v>349</v>
      </c>
      <c r="E49" s="98"/>
      <c r="F49" s="98"/>
      <c r="G49" s="98"/>
      <c r="H49" s="98"/>
      <c r="I49" s="470"/>
      <c r="J49" s="471"/>
      <c r="K49" s="472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356" t="s">
        <v>350</v>
      </c>
      <c r="E50" s="356"/>
      <c r="F50" s="356"/>
      <c r="G50" s="356"/>
      <c r="H50" s="356"/>
      <c r="I50" s="479" t="s">
        <v>144</v>
      </c>
      <c r="J50" s="464" t="s">
        <v>7</v>
      </c>
      <c r="K50" s="466">
        <v>8</v>
      </c>
      <c r="L50" s="466">
        <v>2</v>
      </c>
      <c r="M50" s="547">
        <v>0.125</v>
      </c>
      <c r="N50" s="546">
        <f>L50/K50</f>
        <v>0.25</v>
      </c>
      <c r="O50" s="354">
        <f>PRODUCT(L50,M50,E5)</f>
        <v>0.5</v>
      </c>
      <c r="P50" s="533"/>
      <c r="Q50" s="533"/>
    </row>
    <row r="51" spans="1:17" ht="12" customHeight="1">
      <c r="A51" s="485"/>
      <c r="B51" s="460" t="s">
        <v>351</v>
      </c>
      <c r="C51" s="26" t="s">
        <v>141</v>
      </c>
      <c r="D51" s="356" t="s">
        <v>352</v>
      </c>
      <c r="E51" s="356"/>
      <c r="F51" s="356"/>
      <c r="G51" s="356"/>
      <c r="H51" s="356"/>
      <c r="I51" s="479"/>
      <c r="J51" s="464"/>
      <c r="K51" s="466"/>
      <c r="L51" s="466"/>
      <c r="M51" s="547"/>
      <c r="N51" s="546"/>
      <c r="O51" s="354"/>
      <c r="P51" s="533"/>
      <c r="Q51" s="533"/>
    </row>
    <row r="52" spans="1:17" ht="12" customHeight="1">
      <c r="A52" s="485"/>
      <c r="B52" s="460"/>
      <c r="C52" s="26" t="s">
        <v>141</v>
      </c>
      <c r="D52" s="356"/>
      <c r="E52" s="356"/>
      <c r="F52" s="356"/>
      <c r="G52" s="356"/>
      <c r="H52" s="356"/>
      <c r="I52" s="479"/>
      <c r="J52" s="464"/>
      <c r="K52" s="466"/>
      <c r="L52" s="466"/>
      <c r="M52" s="547"/>
      <c r="N52" s="546"/>
      <c r="O52" s="354"/>
      <c r="P52" s="533"/>
      <c r="Q52" s="533"/>
    </row>
    <row r="53" spans="1:17" ht="12" customHeight="1">
      <c r="A53" s="485"/>
      <c r="B53" s="460"/>
      <c r="C53" s="26" t="s">
        <v>141</v>
      </c>
      <c r="D53" s="356"/>
      <c r="E53" s="356"/>
      <c r="F53" s="356"/>
      <c r="G53" s="356"/>
      <c r="H53" s="356"/>
      <c r="I53" s="479"/>
      <c r="J53" s="464"/>
      <c r="K53" s="466"/>
      <c r="L53" s="466"/>
      <c r="M53" s="547"/>
      <c r="N53" s="546"/>
      <c r="O53" s="354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642"/>
      <c r="E54" s="642"/>
      <c r="F54" s="642"/>
      <c r="G54" s="642"/>
      <c r="H54" s="642"/>
      <c r="I54" s="470"/>
      <c r="J54" s="471"/>
      <c r="K54" s="472"/>
      <c r="L54" s="473"/>
      <c r="M54" s="474"/>
      <c r="N54" s="353" t="e">
        <f>L54/K54</f>
        <v>#DIV/0!</v>
      </c>
      <c r="O54" s="363">
        <f>PRODUCT(L54,M54)</f>
        <v>0</v>
      </c>
      <c r="P54" s="533"/>
      <c r="Q54" s="533"/>
    </row>
    <row r="55" spans="1:17" ht="12" customHeight="1">
      <c r="A55" s="485"/>
      <c r="B55" s="364"/>
      <c r="C55" s="27" t="s">
        <v>141</v>
      </c>
      <c r="D55" s="642"/>
      <c r="E55" s="642"/>
      <c r="F55" s="642"/>
      <c r="G55" s="642"/>
      <c r="H55" s="642"/>
      <c r="I55" s="470"/>
      <c r="J55" s="471"/>
      <c r="K55" s="472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72"/>
      <c r="C56" s="27" t="s">
        <v>141</v>
      </c>
      <c r="D56" s="642"/>
      <c r="E56" s="642"/>
      <c r="F56" s="642"/>
      <c r="G56" s="642"/>
      <c r="H56" s="642"/>
      <c r="I56" s="470"/>
      <c r="J56" s="471"/>
      <c r="K56" s="472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72"/>
      <c r="C57" s="27" t="s">
        <v>141</v>
      </c>
      <c r="D57" s="642"/>
      <c r="E57" s="642"/>
      <c r="F57" s="642"/>
      <c r="G57" s="642"/>
      <c r="H57" s="642"/>
      <c r="I57" s="470"/>
      <c r="J57" s="471"/>
      <c r="K57" s="472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 t="s">
        <v>19</v>
      </c>
      <c r="C58" s="26" t="s">
        <v>141</v>
      </c>
      <c r="D58" s="477"/>
      <c r="E58" s="477"/>
      <c r="F58" s="477"/>
      <c r="G58" s="477"/>
      <c r="H58" s="477"/>
      <c r="I58" s="463"/>
      <c r="J58" s="464"/>
      <c r="K58" s="465"/>
      <c r="L58" s="466"/>
      <c r="M58" s="467"/>
      <c r="N58" s="546" t="e">
        <f>L58/K58</f>
        <v>#DIV/0!</v>
      </c>
      <c r="O58" s="354">
        <f>PRODUCT(L58,M58)</f>
        <v>0</v>
      </c>
      <c r="P58" s="533"/>
      <c r="Q58" s="533"/>
    </row>
    <row r="59" spans="1:17" ht="12" customHeight="1">
      <c r="A59" s="485"/>
      <c r="B59" s="460"/>
      <c r="C59" s="26" t="s">
        <v>141</v>
      </c>
      <c r="D59" s="476"/>
      <c r="E59" s="476"/>
      <c r="F59" s="476"/>
      <c r="G59" s="476"/>
      <c r="H59" s="476"/>
      <c r="I59" s="463"/>
      <c r="J59" s="464"/>
      <c r="K59" s="465"/>
      <c r="L59" s="466"/>
      <c r="M59" s="467"/>
      <c r="N59" s="546"/>
      <c r="O59" s="354"/>
      <c r="P59" s="533"/>
      <c r="Q59" s="533"/>
    </row>
    <row r="60" spans="1:17" ht="12" customHeight="1">
      <c r="A60" s="485"/>
      <c r="B60" s="475"/>
      <c r="C60" s="26" t="s">
        <v>141</v>
      </c>
      <c r="D60" s="476"/>
      <c r="E60" s="476"/>
      <c r="F60" s="476"/>
      <c r="G60" s="476"/>
      <c r="H60" s="476"/>
      <c r="I60" s="463"/>
      <c r="J60" s="464"/>
      <c r="K60" s="465"/>
      <c r="L60" s="466"/>
      <c r="M60" s="467"/>
      <c r="N60" s="546"/>
      <c r="O60" s="354"/>
      <c r="P60" s="533"/>
      <c r="Q60" s="533"/>
    </row>
    <row r="61" spans="1:17" ht="12" customHeight="1">
      <c r="A61" s="485"/>
      <c r="B61" s="475"/>
      <c r="C61" s="26" t="s">
        <v>141</v>
      </c>
      <c r="D61" s="357"/>
      <c r="E61" s="357"/>
      <c r="F61" s="357"/>
      <c r="G61" s="357"/>
      <c r="H61" s="357"/>
      <c r="I61" s="463"/>
      <c r="J61" s="464"/>
      <c r="K61" s="465"/>
      <c r="L61" s="466"/>
      <c r="M61" s="467"/>
      <c r="N61" s="546"/>
      <c r="O61" s="354"/>
      <c r="P61" s="533"/>
      <c r="Q61" s="533"/>
    </row>
    <row r="62" spans="1:17" ht="12" customHeight="1">
      <c r="A62" s="485"/>
      <c r="B62" s="31" t="s">
        <v>20</v>
      </c>
      <c r="C62" s="27" t="s">
        <v>141</v>
      </c>
      <c r="D62" s="468"/>
      <c r="E62" s="468"/>
      <c r="F62" s="468"/>
      <c r="G62" s="468"/>
      <c r="H62" s="468"/>
      <c r="I62" s="470"/>
      <c r="J62" s="471"/>
      <c r="K62" s="472"/>
      <c r="L62" s="473"/>
      <c r="M62" s="474"/>
      <c r="N62" s="353" t="e">
        <f>L62/K62</f>
        <v>#DIV/0!</v>
      </c>
      <c r="O62" s="363">
        <f>PRODUCT(L62,M62)</f>
        <v>0</v>
      </c>
      <c r="P62" s="533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363"/>
      <c r="P63" s="533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363"/>
      <c r="P64" s="533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363"/>
      <c r="P65" s="533"/>
      <c r="Q65" s="533"/>
    </row>
    <row r="66" spans="1:17" ht="12" customHeight="1">
      <c r="A66" s="485"/>
      <c r="B66" s="30" t="s">
        <v>21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546" t="e">
        <f>L66/K66</f>
        <v>#DIV/0!</v>
      </c>
      <c r="O66" s="354">
        <f>PRODUCT(L66,M66)</f>
        <v>0</v>
      </c>
      <c r="P66" s="533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546"/>
      <c r="O67" s="354"/>
      <c r="P67" s="533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546"/>
      <c r="O68" s="354"/>
      <c r="P68" s="533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546"/>
      <c r="O69" s="354"/>
      <c r="P69" s="533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0.64583333333333337</v>
      </c>
      <c r="H70" s="456"/>
      <c r="I70" s="457" t="s">
        <v>174</v>
      </c>
      <c r="J70" s="457"/>
      <c r="K70" s="457"/>
      <c r="L70" s="457"/>
      <c r="M70" s="457"/>
      <c r="N70" s="556">
        <f>SUM(O33,PRODUCT(SUM(O38,O42,O46,O50,O54,O58,O62,O66),E5))</f>
        <v>4.583333333333333</v>
      </c>
      <c r="O70" s="556"/>
      <c r="P70" s="533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33"/>
      <c r="Q71" s="533"/>
    </row>
    <row r="72" spans="1:17" ht="15" customHeight="1">
      <c r="A72" s="85" t="s">
        <v>141</v>
      </c>
      <c r="B72" s="454" t="s">
        <v>353</v>
      </c>
      <c r="C72" s="454"/>
      <c r="D72" s="454"/>
      <c r="E72" s="454"/>
      <c r="F72" s="454"/>
      <c r="G72" s="454"/>
      <c r="H72" s="454"/>
      <c r="I72" s="454"/>
      <c r="J72" s="454"/>
      <c r="K72" s="454"/>
      <c r="L72" s="454"/>
      <c r="M72" s="454"/>
      <c r="N72" s="454"/>
      <c r="O72" s="545"/>
      <c r="P72" s="533"/>
      <c r="Q72" s="533"/>
    </row>
    <row r="73" spans="1:17" ht="15" customHeight="1">
      <c r="A73" s="86" t="s">
        <v>141</v>
      </c>
      <c r="B73" s="453" t="s">
        <v>354</v>
      </c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544"/>
      <c r="P73" s="533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33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33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33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33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33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33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33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33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33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4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F4:F7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69">
      <formula1>"Continue,CCF,Finale,Non,Recyclage"</formula1>
    </dataValidation>
  </dataValidations>
  <pageMargins left="0.7" right="0.7" top="0.75" bottom="0.75" header="0.3" footer="0.3"/>
  <drawing r:id="rId1"/>
  <legacy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1:Q116"/>
  <sheetViews>
    <sheetView topLeftCell="A42" zoomScale="80" zoomScaleNormal="80" workbookViewId="0">
      <selection activeCell="G74" sqref="G74:H74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Ets'!$C$84</f>
        <v>076 - Fécamp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 t="s">
        <v>133</v>
      </c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5" t="s">
        <v>134</v>
      </c>
      <c r="D4" s="8" t="s">
        <v>149</v>
      </c>
      <c r="E4" s="33">
        <v>9</v>
      </c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 t="s">
        <v>133</v>
      </c>
      <c r="P4" s="533"/>
      <c r="Q4" s="533"/>
    </row>
    <row r="5" spans="1:17" ht="15.95" customHeight="1">
      <c r="A5" s="518"/>
      <c r="B5" s="8" t="s">
        <v>163</v>
      </c>
      <c r="C5" s="32" t="s">
        <v>134</v>
      </c>
      <c r="D5" s="21" t="s">
        <v>150</v>
      </c>
      <c r="E5" s="34">
        <v>2</v>
      </c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 t="s">
        <v>133</v>
      </c>
      <c r="P5" s="533"/>
      <c r="Q5" s="533"/>
    </row>
    <row r="6" spans="1:17" ht="15.95" customHeight="1">
      <c r="A6" s="518"/>
      <c r="B6" s="96" t="s">
        <v>443</v>
      </c>
      <c r="C6" s="17" t="s">
        <v>134</v>
      </c>
      <c r="D6" s="24" t="s">
        <v>151</v>
      </c>
      <c r="E6" s="33">
        <v>5</v>
      </c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 t="s">
        <v>133</v>
      </c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>
        <v>2</v>
      </c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 t="s">
        <v>133</v>
      </c>
      <c r="P7" s="533"/>
      <c r="Q7" s="533"/>
    </row>
    <row r="8" spans="1:17" ht="15.95" customHeight="1">
      <c r="A8" s="518"/>
      <c r="B8" s="8" t="s">
        <v>3</v>
      </c>
      <c r="C8" s="32" t="s">
        <v>134</v>
      </c>
      <c r="D8" s="530" t="s">
        <v>135</v>
      </c>
      <c r="E8" s="530"/>
      <c r="F8" s="531">
        <f>E7/E6</f>
        <v>0.4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>
        <v>20</v>
      </c>
      <c r="P8" s="533"/>
      <c r="Q8" s="533"/>
    </row>
    <row r="9" spans="1:17" ht="15.95" customHeight="1">
      <c r="A9" s="518"/>
      <c r="B9" s="89" t="s">
        <v>4</v>
      </c>
      <c r="C9" s="95" t="s">
        <v>134</v>
      </c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 t="s">
        <v>134</v>
      </c>
      <c r="D10" s="8" t="s">
        <v>153</v>
      </c>
      <c r="E10" s="33">
        <v>2</v>
      </c>
      <c r="F10" s="514" t="s">
        <v>6</v>
      </c>
      <c r="G10" s="216">
        <v>0.125</v>
      </c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 t="s">
        <v>133</v>
      </c>
      <c r="P10" s="533"/>
      <c r="Q10" s="533"/>
    </row>
    <row r="11" spans="1:17" ht="15.95" customHeight="1">
      <c r="A11" s="518"/>
      <c r="B11" s="96" t="s">
        <v>499</v>
      </c>
      <c r="C11" s="95" t="s">
        <v>133</v>
      </c>
      <c r="D11" s="21" t="s">
        <v>154</v>
      </c>
      <c r="E11" s="34">
        <v>7</v>
      </c>
      <c r="F11" s="514"/>
      <c r="G11" s="39">
        <v>0.16666666666666666</v>
      </c>
      <c r="H11" s="498"/>
      <c r="I11" s="490" t="s">
        <v>56</v>
      </c>
      <c r="J11" s="490"/>
      <c r="K11" s="490"/>
      <c r="L11" s="490"/>
      <c r="M11" s="490"/>
      <c r="N11" s="490"/>
      <c r="O11" s="36" t="s">
        <v>133</v>
      </c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>
        <v>1</v>
      </c>
      <c r="F12" s="514"/>
      <c r="G12" s="216">
        <v>4.1666666666666664E-2</v>
      </c>
      <c r="H12" s="498"/>
      <c r="I12" s="524" t="s">
        <v>278</v>
      </c>
      <c r="J12" s="524"/>
      <c r="K12" s="525"/>
      <c r="L12" s="525"/>
      <c r="M12" s="525"/>
      <c r="N12" s="525"/>
      <c r="O12" s="35" t="s">
        <v>134</v>
      </c>
      <c r="P12" s="533"/>
      <c r="Q12" s="533"/>
    </row>
    <row r="13" spans="1:17" ht="15.95" customHeight="1">
      <c r="A13" s="518"/>
      <c r="B13" s="8" t="s">
        <v>36</v>
      </c>
      <c r="C13" s="32" t="s">
        <v>133</v>
      </c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 t="s">
        <v>325</v>
      </c>
      <c r="D14" s="22" t="s">
        <v>164</v>
      </c>
      <c r="E14" s="32" t="s">
        <v>133</v>
      </c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 t="s">
        <v>133</v>
      </c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 t="s">
        <v>133</v>
      </c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 t="s">
        <v>134</v>
      </c>
      <c r="P15" s="533"/>
      <c r="Q15" s="533"/>
    </row>
    <row r="16" spans="1:17" ht="15.95" customHeight="1">
      <c r="A16" s="518"/>
      <c r="B16" s="15" t="s">
        <v>37</v>
      </c>
      <c r="C16" s="32" t="s">
        <v>134</v>
      </c>
      <c r="D16" s="22" t="s">
        <v>50</v>
      </c>
      <c r="E16" s="32" t="s">
        <v>134</v>
      </c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 t="s">
        <v>134</v>
      </c>
      <c r="P16" s="533"/>
      <c r="Q16" s="533"/>
    </row>
    <row r="17" spans="1:17" ht="15.95" customHeight="1">
      <c r="A17" s="518"/>
      <c r="B17" s="505" t="s">
        <v>136</v>
      </c>
      <c r="C17" s="506" t="s">
        <v>4</v>
      </c>
      <c r="D17" s="23" t="s">
        <v>157</v>
      </c>
      <c r="E17" s="217" t="s">
        <v>133</v>
      </c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 t="s">
        <v>134</v>
      </c>
      <c r="P17" s="533"/>
      <c r="Q17" s="533"/>
    </row>
    <row r="18" spans="1:17" ht="15.95" customHeight="1">
      <c r="A18" s="518"/>
      <c r="B18" s="505"/>
      <c r="C18" s="506"/>
      <c r="D18" s="25" t="s">
        <v>51</v>
      </c>
      <c r="E18" s="32" t="s">
        <v>133</v>
      </c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 t="s">
        <v>134</v>
      </c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 t="s">
        <v>134</v>
      </c>
      <c r="P19" s="533"/>
      <c r="Q19" s="533"/>
    </row>
    <row r="20" spans="1:17" ht="15.95" customHeight="1">
      <c r="A20" s="518"/>
      <c r="B20" s="18" t="s">
        <v>3</v>
      </c>
      <c r="C20" s="32" t="s">
        <v>134</v>
      </c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 t="s">
        <v>133</v>
      </c>
      <c r="P20" s="533"/>
      <c r="Q20" s="533"/>
    </row>
    <row r="21" spans="1:17" ht="15.95" customHeight="1">
      <c r="A21" s="518"/>
      <c r="B21" s="19" t="s">
        <v>4</v>
      </c>
      <c r="C21" s="95" t="s">
        <v>134</v>
      </c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 t="s">
        <v>134</v>
      </c>
      <c r="P21" s="533"/>
      <c r="Q21" s="533"/>
    </row>
    <row r="22" spans="1:17" ht="15.95" customHeight="1">
      <c r="A22" s="518"/>
      <c r="B22" s="18" t="s">
        <v>139</v>
      </c>
      <c r="C22" s="32" t="s">
        <v>133</v>
      </c>
      <c r="D22" s="12" t="s">
        <v>255</v>
      </c>
      <c r="E22" s="562" t="s">
        <v>397</v>
      </c>
      <c r="F22" s="562"/>
      <c r="G22" s="562"/>
      <c r="H22" s="507"/>
      <c r="I22" s="490" t="s">
        <v>277</v>
      </c>
      <c r="J22" s="490"/>
      <c r="K22" s="490"/>
      <c r="L22" s="490"/>
      <c r="M22" s="490"/>
      <c r="N22" s="490"/>
      <c r="O22" s="36" t="s">
        <v>134</v>
      </c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63" t="s">
        <v>398</v>
      </c>
      <c r="F23" s="563"/>
      <c r="G23" s="563"/>
      <c r="H23" s="507"/>
      <c r="I23" s="501" t="s">
        <v>278</v>
      </c>
      <c r="J23" s="502"/>
      <c r="K23" s="550"/>
      <c r="L23" s="550"/>
      <c r="M23" s="550"/>
      <c r="N23" s="550"/>
      <c r="O23" s="35" t="s">
        <v>134</v>
      </c>
      <c r="P23" s="533"/>
      <c r="Q23" s="533"/>
    </row>
    <row r="24" spans="1:17" ht="15.95" customHeight="1">
      <c r="A24" s="518"/>
      <c r="B24" s="18" t="s">
        <v>3</v>
      </c>
      <c r="C24" s="32" t="s">
        <v>134</v>
      </c>
      <c r="D24" s="16" t="s">
        <v>253</v>
      </c>
      <c r="E24" s="562" t="s">
        <v>398</v>
      </c>
      <c r="F24" s="562"/>
      <c r="G24" s="562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5" t="s">
        <v>134</v>
      </c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 t="s">
        <v>133</v>
      </c>
      <c r="P25" s="533"/>
      <c r="Q25" s="533"/>
    </row>
    <row r="26" spans="1:17" ht="15.95" customHeight="1">
      <c r="A26" s="518"/>
      <c r="B26" s="18" t="s">
        <v>139</v>
      </c>
      <c r="C26" s="32" t="s">
        <v>133</v>
      </c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 t="s">
        <v>133</v>
      </c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 t="s">
        <v>133</v>
      </c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 t="s">
        <v>133</v>
      </c>
      <c r="P28" s="533"/>
      <c r="Q28" s="533"/>
    </row>
    <row r="29" spans="1:17" ht="15.95" customHeight="1">
      <c r="A29" s="518"/>
      <c r="B29" s="8" t="s">
        <v>1</v>
      </c>
      <c r="C29" s="32" t="s">
        <v>133</v>
      </c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 t="s">
        <v>134</v>
      </c>
      <c r="P29" s="533"/>
      <c r="Q29" s="533"/>
    </row>
    <row r="30" spans="1:17" ht="15.95" customHeight="1">
      <c r="A30" s="518"/>
      <c r="B30" s="89" t="s">
        <v>31</v>
      </c>
      <c r="C30" s="95" t="s">
        <v>134</v>
      </c>
      <c r="D30" s="561" t="s">
        <v>500</v>
      </c>
      <c r="E30" s="561"/>
      <c r="F30" s="561"/>
      <c r="G30" s="561"/>
      <c r="H30" s="498"/>
      <c r="I30" s="490" t="s">
        <v>42</v>
      </c>
      <c r="J30" s="490"/>
      <c r="K30" s="490"/>
      <c r="L30" s="490"/>
      <c r="M30" s="490"/>
      <c r="N30" s="490"/>
      <c r="O30" s="36" t="s">
        <v>134</v>
      </c>
      <c r="P30" s="533"/>
      <c r="Q30" s="533"/>
    </row>
    <row r="31" spans="1:17" ht="15.95" customHeight="1">
      <c r="A31" s="518"/>
      <c r="B31" s="8" t="s">
        <v>7</v>
      </c>
      <c r="C31" s="32" t="s">
        <v>133</v>
      </c>
      <c r="D31" s="561"/>
      <c r="E31" s="561"/>
      <c r="F31" s="561"/>
      <c r="G31" s="561"/>
      <c r="H31" s="498"/>
      <c r="I31" s="494" t="s">
        <v>278</v>
      </c>
      <c r="J31" s="494"/>
      <c r="K31" s="536" t="s">
        <v>399</v>
      </c>
      <c r="L31" s="536"/>
      <c r="M31" s="536"/>
      <c r="N31" s="536"/>
      <c r="O31" s="35" t="s">
        <v>133</v>
      </c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 t="s">
        <v>400</v>
      </c>
      <c r="E33" s="356"/>
      <c r="F33" s="356"/>
      <c r="G33" s="356"/>
      <c r="H33" s="356"/>
      <c r="I33" s="486" t="s">
        <v>143</v>
      </c>
      <c r="J33" s="487"/>
      <c r="K33" s="466">
        <v>8</v>
      </c>
      <c r="L33" s="466">
        <v>1</v>
      </c>
      <c r="M33" s="467">
        <v>0.125</v>
      </c>
      <c r="N33" s="381">
        <f>L33/K33</f>
        <v>0.125</v>
      </c>
      <c r="O33" s="382">
        <f>PRODUCT(L33,M33)</f>
        <v>0.125</v>
      </c>
      <c r="P33" s="533"/>
      <c r="Q33" s="533"/>
    </row>
    <row r="34" spans="1:17" ht="12" customHeight="1">
      <c r="A34" s="485"/>
      <c r="B34" s="460"/>
      <c r="C34" s="26" t="s">
        <v>141</v>
      </c>
      <c r="D34" s="356" t="s">
        <v>401</v>
      </c>
      <c r="E34" s="356"/>
      <c r="F34" s="356"/>
      <c r="G34" s="356"/>
      <c r="H34" s="356"/>
      <c r="I34" s="486"/>
      <c r="J34" s="487"/>
      <c r="K34" s="466"/>
      <c r="L34" s="466"/>
      <c r="M34" s="467"/>
      <c r="N34" s="381"/>
      <c r="O34" s="382"/>
      <c r="P34" s="533"/>
      <c r="Q34" s="533"/>
    </row>
    <row r="35" spans="1:17" ht="12" customHeight="1">
      <c r="A35" s="485"/>
      <c r="B35" s="460"/>
      <c r="C35" s="26" t="s">
        <v>141</v>
      </c>
      <c r="D35" s="356" t="s">
        <v>402</v>
      </c>
      <c r="E35" s="356"/>
      <c r="F35" s="356"/>
      <c r="G35" s="356"/>
      <c r="H35" s="356"/>
      <c r="I35" s="486"/>
      <c r="J35" s="487"/>
      <c r="K35" s="466"/>
      <c r="L35" s="466"/>
      <c r="M35" s="467"/>
      <c r="N35" s="381"/>
      <c r="O35" s="382"/>
      <c r="P35" s="533"/>
      <c r="Q35" s="533"/>
    </row>
    <row r="36" spans="1:17" ht="12" customHeight="1">
      <c r="A36" s="485"/>
      <c r="B36" s="460"/>
      <c r="C36" s="26" t="s">
        <v>141</v>
      </c>
      <c r="D36" s="356" t="s">
        <v>403</v>
      </c>
      <c r="E36" s="356"/>
      <c r="F36" s="356"/>
      <c r="G36" s="356"/>
      <c r="H36" s="356"/>
      <c r="I36" s="486"/>
      <c r="J36" s="487"/>
      <c r="K36" s="466"/>
      <c r="L36" s="466"/>
      <c r="M36" s="467"/>
      <c r="N36" s="381"/>
      <c r="O36" s="382"/>
      <c r="P36" s="533"/>
      <c r="Q36" s="533"/>
    </row>
    <row r="37" spans="1:17" ht="12" customHeight="1">
      <c r="A37" s="485"/>
      <c r="B37" s="460"/>
      <c r="C37" s="26" t="s">
        <v>141</v>
      </c>
      <c r="D37" s="356" t="s">
        <v>521</v>
      </c>
      <c r="E37" s="356"/>
      <c r="F37" s="356"/>
      <c r="G37" s="356"/>
      <c r="H37" s="356"/>
      <c r="I37" s="486"/>
      <c r="J37" s="487"/>
      <c r="K37" s="466"/>
      <c r="L37" s="466"/>
      <c r="M37" s="467"/>
      <c r="N37" s="381"/>
      <c r="O37" s="382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 t="s">
        <v>404</v>
      </c>
      <c r="E38" s="377"/>
      <c r="F38" s="377"/>
      <c r="G38" s="377"/>
      <c r="H38" s="377"/>
      <c r="I38" s="478" t="s">
        <v>143</v>
      </c>
      <c r="J38" s="471"/>
      <c r="K38" s="473">
        <v>8</v>
      </c>
      <c r="L38" s="473">
        <v>1</v>
      </c>
      <c r="M38" s="474">
        <v>0.125</v>
      </c>
      <c r="N38" s="353">
        <f>L38/K38</f>
        <v>0.125</v>
      </c>
      <c r="O38" s="363">
        <f>PRODUCT(L38,M38)</f>
        <v>0.125</v>
      </c>
      <c r="P38" s="533"/>
      <c r="Q38" s="533"/>
    </row>
    <row r="39" spans="1:17" ht="12" customHeight="1">
      <c r="A39" s="485"/>
      <c r="B39" s="480"/>
      <c r="C39" s="27" t="s">
        <v>141</v>
      </c>
      <c r="D39" s="377" t="s">
        <v>405</v>
      </c>
      <c r="E39" s="377"/>
      <c r="F39" s="377"/>
      <c r="G39" s="377"/>
      <c r="H39" s="377"/>
      <c r="I39" s="478"/>
      <c r="J39" s="471"/>
      <c r="K39" s="473"/>
      <c r="L39" s="473"/>
      <c r="M39" s="474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377" t="s">
        <v>406</v>
      </c>
      <c r="E40" s="377"/>
      <c r="F40" s="377"/>
      <c r="G40" s="377"/>
      <c r="H40" s="377"/>
      <c r="I40" s="478"/>
      <c r="J40" s="471"/>
      <c r="K40" s="473"/>
      <c r="L40" s="473"/>
      <c r="M40" s="474"/>
      <c r="N40" s="353"/>
      <c r="O40" s="363"/>
      <c r="P40" s="533"/>
      <c r="Q40" s="533"/>
    </row>
    <row r="41" spans="1:17" ht="12" customHeight="1">
      <c r="A41" s="485"/>
      <c r="B41" s="480"/>
      <c r="C41" s="27"/>
      <c r="D41" s="377" t="s">
        <v>407</v>
      </c>
      <c r="E41" s="377"/>
      <c r="F41" s="377"/>
      <c r="G41" s="377"/>
      <c r="H41" s="377"/>
      <c r="I41" s="478"/>
      <c r="J41" s="471"/>
      <c r="K41" s="473"/>
      <c r="L41" s="473"/>
      <c r="M41" s="474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356" t="s">
        <v>408</v>
      </c>
      <c r="E42" s="356"/>
      <c r="F42" s="356"/>
      <c r="G42" s="356"/>
      <c r="H42" s="356"/>
      <c r="I42" s="479" t="s">
        <v>143</v>
      </c>
      <c r="J42" s="464" t="s">
        <v>7</v>
      </c>
      <c r="K42" s="466">
        <v>8</v>
      </c>
      <c r="L42" s="466">
        <v>1</v>
      </c>
      <c r="M42" s="467">
        <v>4.1666666666666664E-2</v>
      </c>
      <c r="N42" s="353">
        <f>L42/K42</f>
        <v>0.125</v>
      </c>
      <c r="O42" s="354">
        <f>PRODUCT(L42,M42)</f>
        <v>4.1666666666666664E-2</v>
      </c>
      <c r="P42" s="533"/>
      <c r="Q42" s="533"/>
    </row>
    <row r="43" spans="1:17" ht="12" customHeight="1">
      <c r="A43" s="485"/>
      <c r="B43" s="460"/>
      <c r="C43" s="26" t="s">
        <v>141</v>
      </c>
      <c r="D43" s="356" t="s">
        <v>409</v>
      </c>
      <c r="E43" s="356"/>
      <c r="F43" s="356"/>
      <c r="G43" s="356"/>
      <c r="H43" s="356"/>
      <c r="I43" s="479"/>
      <c r="J43" s="464"/>
      <c r="K43" s="466"/>
      <c r="L43" s="466"/>
      <c r="M43" s="467"/>
      <c r="N43" s="353"/>
      <c r="O43" s="354"/>
      <c r="P43" s="533"/>
      <c r="Q43" s="533"/>
    </row>
    <row r="44" spans="1:17" ht="12" customHeight="1">
      <c r="A44" s="485"/>
      <c r="B44" s="460"/>
      <c r="C44" s="26" t="s">
        <v>141</v>
      </c>
      <c r="D44" s="357"/>
      <c r="E44" s="357"/>
      <c r="F44" s="357"/>
      <c r="G44" s="357"/>
      <c r="H44" s="357"/>
      <c r="I44" s="479"/>
      <c r="J44" s="464"/>
      <c r="K44" s="466"/>
      <c r="L44" s="466"/>
      <c r="M44" s="467"/>
      <c r="N44" s="353"/>
      <c r="O44" s="354"/>
      <c r="P44" s="533"/>
      <c r="Q44" s="533"/>
    </row>
    <row r="45" spans="1:17" ht="12" customHeight="1">
      <c r="A45" s="485"/>
      <c r="B45" s="460"/>
      <c r="C45" s="26" t="s">
        <v>141</v>
      </c>
      <c r="D45" s="356"/>
      <c r="E45" s="356"/>
      <c r="F45" s="356"/>
      <c r="G45" s="356"/>
      <c r="H45" s="356"/>
      <c r="I45" s="479"/>
      <c r="J45" s="464"/>
      <c r="K45" s="466"/>
      <c r="L45" s="466"/>
      <c r="M45" s="467"/>
      <c r="N45" s="353"/>
      <c r="O45" s="354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 t="s">
        <v>410</v>
      </c>
      <c r="E46" s="377"/>
      <c r="F46" s="377"/>
      <c r="G46" s="377"/>
      <c r="H46" s="377"/>
      <c r="I46" s="478" t="s">
        <v>144</v>
      </c>
      <c r="J46" s="471" t="s">
        <v>1</v>
      </c>
      <c r="K46" s="473">
        <v>8</v>
      </c>
      <c r="L46" s="473">
        <v>2</v>
      </c>
      <c r="M46" s="474">
        <v>0.16666666666666666</v>
      </c>
      <c r="N46" s="353">
        <f>L46/K46</f>
        <v>0.25</v>
      </c>
      <c r="O46" s="363">
        <f>PRODUCT(L46,M46,$E$5)</f>
        <v>0.66666666666666663</v>
      </c>
      <c r="P46" s="533"/>
      <c r="Q46" s="533"/>
    </row>
    <row r="47" spans="1:17" ht="12" customHeight="1">
      <c r="A47" s="485"/>
      <c r="B47" s="364"/>
      <c r="C47" s="27" t="s">
        <v>141</v>
      </c>
      <c r="D47" s="377" t="s">
        <v>411</v>
      </c>
      <c r="E47" s="377"/>
      <c r="F47" s="377"/>
      <c r="G47" s="377"/>
      <c r="H47" s="377"/>
      <c r="I47" s="478"/>
      <c r="J47" s="471"/>
      <c r="K47" s="473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64"/>
      <c r="C48" s="27" t="s">
        <v>141</v>
      </c>
      <c r="D48" s="377" t="s">
        <v>412</v>
      </c>
      <c r="E48" s="377"/>
      <c r="F48" s="377"/>
      <c r="G48" s="377"/>
      <c r="H48" s="377"/>
      <c r="I48" s="478"/>
      <c r="J48" s="471"/>
      <c r="K48" s="473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64"/>
      <c r="C49" s="27"/>
      <c r="D49" s="98" t="s">
        <v>413</v>
      </c>
      <c r="E49" s="98"/>
      <c r="F49" s="98"/>
      <c r="G49" s="98"/>
      <c r="H49" s="98"/>
      <c r="I49" s="478"/>
      <c r="J49" s="471"/>
      <c r="K49" s="473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356" t="s">
        <v>414</v>
      </c>
      <c r="E50" s="356"/>
      <c r="F50" s="356"/>
      <c r="G50" s="356"/>
      <c r="H50" s="356"/>
      <c r="I50" s="479" t="s">
        <v>144</v>
      </c>
      <c r="J50" s="464" t="s">
        <v>1</v>
      </c>
      <c r="K50" s="466">
        <v>8</v>
      </c>
      <c r="L50" s="466">
        <v>2</v>
      </c>
      <c r="M50" s="467">
        <v>0.16666666666666666</v>
      </c>
      <c r="N50" s="353">
        <f>L50/K50</f>
        <v>0.25</v>
      </c>
      <c r="O50" s="551">
        <f>PRODUCT(L50,M50,$E$5)</f>
        <v>0.66666666666666663</v>
      </c>
      <c r="P50" s="533"/>
      <c r="Q50" s="533"/>
    </row>
    <row r="51" spans="1:17" ht="12" customHeight="1">
      <c r="A51" s="485"/>
      <c r="B51" s="460"/>
      <c r="C51" s="26" t="s">
        <v>141</v>
      </c>
      <c r="D51" s="356" t="s">
        <v>415</v>
      </c>
      <c r="E51" s="356"/>
      <c r="F51" s="356"/>
      <c r="G51" s="356"/>
      <c r="H51" s="356"/>
      <c r="I51" s="479"/>
      <c r="J51" s="464"/>
      <c r="K51" s="466"/>
      <c r="L51" s="466"/>
      <c r="M51" s="467"/>
      <c r="N51" s="353"/>
      <c r="O51" s="551"/>
      <c r="P51" s="533"/>
      <c r="Q51" s="533"/>
    </row>
    <row r="52" spans="1:17" ht="12" customHeight="1">
      <c r="A52" s="485"/>
      <c r="B52" s="460"/>
      <c r="C52" s="26" t="s">
        <v>141</v>
      </c>
      <c r="D52" s="476"/>
      <c r="E52" s="476"/>
      <c r="F52" s="476"/>
      <c r="G52" s="476"/>
      <c r="H52" s="476"/>
      <c r="I52" s="479"/>
      <c r="J52" s="464"/>
      <c r="K52" s="466"/>
      <c r="L52" s="466"/>
      <c r="M52" s="467"/>
      <c r="N52" s="353"/>
      <c r="O52" s="551"/>
      <c r="P52" s="533"/>
      <c r="Q52" s="533"/>
    </row>
    <row r="53" spans="1:17" ht="12" customHeight="1">
      <c r="A53" s="485"/>
      <c r="B53" s="460"/>
      <c r="C53" s="26" t="s">
        <v>141</v>
      </c>
      <c r="D53" s="476"/>
      <c r="E53" s="476"/>
      <c r="F53" s="476"/>
      <c r="G53" s="476"/>
      <c r="H53" s="476"/>
      <c r="I53" s="479"/>
      <c r="J53" s="464"/>
      <c r="K53" s="466"/>
      <c r="L53" s="466"/>
      <c r="M53" s="467"/>
      <c r="N53" s="353"/>
      <c r="O53" s="551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377" t="s">
        <v>416</v>
      </c>
      <c r="E54" s="377"/>
      <c r="F54" s="377"/>
      <c r="G54" s="377"/>
      <c r="H54" s="377"/>
      <c r="I54" s="478" t="s">
        <v>144</v>
      </c>
      <c r="J54" s="471" t="s">
        <v>1</v>
      </c>
      <c r="K54" s="473">
        <v>8</v>
      </c>
      <c r="L54" s="473">
        <v>2</v>
      </c>
      <c r="M54" s="474">
        <v>0.16666666666666666</v>
      </c>
      <c r="N54" s="353">
        <f>L54/K54</f>
        <v>0.25</v>
      </c>
      <c r="O54" s="363">
        <f>PRODUCT(L54,M54,$E$5)</f>
        <v>0.66666666666666663</v>
      </c>
      <c r="P54" s="533"/>
      <c r="Q54" s="533"/>
    </row>
    <row r="55" spans="1:17" ht="12" customHeight="1">
      <c r="A55" s="485"/>
      <c r="B55" s="364"/>
      <c r="C55" s="27" t="s">
        <v>141</v>
      </c>
      <c r="D55" s="377" t="s">
        <v>417</v>
      </c>
      <c r="E55" s="377"/>
      <c r="F55" s="377"/>
      <c r="G55" s="377"/>
      <c r="H55" s="377"/>
      <c r="I55" s="478"/>
      <c r="J55" s="471"/>
      <c r="K55" s="473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64"/>
      <c r="C56" s="27" t="s">
        <v>141</v>
      </c>
      <c r="D56" s="377"/>
      <c r="E56" s="377"/>
      <c r="F56" s="377"/>
      <c r="G56" s="377"/>
      <c r="H56" s="377"/>
      <c r="I56" s="478"/>
      <c r="J56" s="471"/>
      <c r="K56" s="473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64"/>
      <c r="C57" s="27" t="s">
        <v>141</v>
      </c>
      <c r="D57" s="377"/>
      <c r="E57" s="377"/>
      <c r="F57" s="377"/>
      <c r="G57" s="377"/>
      <c r="H57" s="377"/>
      <c r="I57" s="478"/>
      <c r="J57" s="471"/>
      <c r="K57" s="473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 t="s">
        <v>19</v>
      </c>
      <c r="C58" s="26" t="s">
        <v>141</v>
      </c>
      <c r="D58" s="477" t="s">
        <v>418</v>
      </c>
      <c r="E58" s="477"/>
      <c r="F58" s="477"/>
      <c r="G58" s="477"/>
      <c r="H58" s="477"/>
      <c r="I58" s="479" t="s">
        <v>144</v>
      </c>
      <c r="J58" s="464" t="s">
        <v>1</v>
      </c>
      <c r="K58" s="466">
        <v>8</v>
      </c>
      <c r="L58" s="466">
        <v>2</v>
      </c>
      <c r="M58" s="467">
        <v>0.16666666666666666</v>
      </c>
      <c r="N58" s="353">
        <f>L58/K58</f>
        <v>0.25</v>
      </c>
      <c r="O58" s="551">
        <f>PRODUCT(L58,M58,$E$5)</f>
        <v>0.66666666666666663</v>
      </c>
      <c r="P58" s="533"/>
      <c r="Q58" s="533"/>
    </row>
    <row r="59" spans="1:17" ht="12" customHeight="1">
      <c r="A59" s="485"/>
      <c r="B59" s="460"/>
      <c r="C59" s="26" t="s">
        <v>141</v>
      </c>
      <c r="D59" s="356" t="s">
        <v>419</v>
      </c>
      <c r="E59" s="356"/>
      <c r="F59" s="356"/>
      <c r="G59" s="356"/>
      <c r="H59" s="356"/>
      <c r="I59" s="479"/>
      <c r="J59" s="464"/>
      <c r="K59" s="466"/>
      <c r="L59" s="466"/>
      <c r="M59" s="467"/>
      <c r="N59" s="353"/>
      <c r="O59" s="551"/>
      <c r="P59" s="533"/>
      <c r="Q59" s="533"/>
    </row>
    <row r="60" spans="1:17" ht="12" customHeight="1">
      <c r="A60" s="485"/>
      <c r="B60" s="460"/>
      <c r="C60" s="26" t="s">
        <v>141</v>
      </c>
      <c r="D60" s="356" t="s">
        <v>420</v>
      </c>
      <c r="E60" s="356"/>
      <c r="F60" s="356"/>
      <c r="G60" s="356"/>
      <c r="H60" s="356"/>
      <c r="I60" s="479"/>
      <c r="J60" s="464"/>
      <c r="K60" s="466"/>
      <c r="L60" s="466"/>
      <c r="M60" s="467"/>
      <c r="N60" s="353"/>
      <c r="O60" s="551"/>
      <c r="P60" s="533"/>
      <c r="Q60" s="533"/>
    </row>
    <row r="61" spans="1:17" ht="12" customHeight="1">
      <c r="A61" s="485"/>
      <c r="B61" s="460"/>
      <c r="C61" s="26" t="s">
        <v>141</v>
      </c>
      <c r="D61" s="357" t="s">
        <v>421</v>
      </c>
      <c r="E61" s="357"/>
      <c r="F61" s="357"/>
      <c r="G61" s="357"/>
      <c r="H61" s="357"/>
      <c r="I61" s="479"/>
      <c r="J61" s="464"/>
      <c r="K61" s="466"/>
      <c r="L61" s="466"/>
      <c r="M61" s="467"/>
      <c r="N61" s="353"/>
      <c r="O61" s="551"/>
      <c r="P61" s="533"/>
      <c r="Q61" s="533"/>
    </row>
    <row r="62" spans="1:17" ht="12" customHeight="1">
      <c r="A62" s="485"/>
      <c r="B62" s="31" t="s">
        <v>20</v>
      </c>
      <c r="C62" s="27" t="s">
        <v>141</v>
      </c>
      <c r="D62" s="377" t="s">
        <v>422</v>
      </c>
      <c r="E62" s="377"/>
      <c r="F62" s="377"/>
      <c r="G62" s="377"/>
      <c r="H62" s="377"/>
      <c r="I62" s="470" t="s">
        <v>144</v>
      </c>
      <c r="J62" s="471" t="s">
        <v>1</v>
      </c>
      <c r="K62" s="472">
        <v>8</v>
      </c>
      <c r="L62" s="473">
        <v>2</v>
      </c>
      <c r="M62" s="474">
        <v>0.125</v>
      </c>
      <c r="N62" s="353">
        <f>L62/K62</f>
        <v>0.25</v>
      </c>
      <c r="O62" s="363">
        <f>PRODUCT(L62,M62,$E$5)</f>
        <v>0.5</v>
      </c>
      <c r="P62" s="533"/>
      <c r="Q62" s="533"/>
    </row>
    <row r="63" spans="1:17" ht="12" customHeight="1">
      <c r="A63" s="485"/>
      <c r="B63" s="364"/>
      <c r="C63" s="27"/>
      <c r="D63" s="377" t="s">
        <v>423</v>
      </c>
      <c r="E63" s="377"/>
      <c r="F63" s="377"/>
      <c r="G63" s="377"/>
      <c r="H63" s="377"/>
      <c r="I63" s="470"/>
      <c r="J63" s="471"/>
      <c r="K63" s="472"/>
      <c r="L63" s="473"/>
      <c r="M63" s="474"/>
      <c r="N63" s="353"/>
      <c r="O63" s="363"/>
      <c r="P63" s="533"/>
      <c r="Q63" s="533"/>
    </row>
    <row r="64" spans="1:17" ht="12" customHeight="1">
      <c r="A64" s="485"/>
      <c r="B64" s="364"/>
      <c r="C64" s="27" t="s">
        <v>141</v>
      </c>
      <c r="D64" s="377"/>
      <c r="E64" s="377"/>
      <c r="F64" s="377"/>
      <c r="G64" s="377"/>
      <c r="H64" s="377"/>
      <c r="I64" s="470"/>
      <c r="J64" s="471"/>
      <c r="K64" s="472"/>
      <c r="L64" s="473"/>
      <c r="M64" s="474"/>
      <c r="N64" s="353"/>
      <c r="O64" s="363"/>
      <c r="P64" s="533"/>
      <c r="Q64" s="533"/>
    </row>
    <row r="65" spans="1:17" ht="12" customHeight="1">
      <c r="A65" s="485"/>
      <c r="B65" s="364"/>
      <c r="C65" s="27" t="s">
        <v>141</v>
      </c>
      <c r="D65" s="365"/>
      <c r="E65" s="365"/>
      <c r="F65" s="365"/>
      <c r="G65" s="365"/>
      <c r="H65" s="365"/>
      <c r="I65" s="470"/>
      <c r="J65" s="471"/>
      <c r="K65" s="472"/>
      <c r="L65" s="473"/>
      <c r="M65" s="474"/>
      <c r="N65" s="353"/>
      <c r="O65" s="363"/>
      <c r="P65" s="533"/>
      <c r="Q65" s="533"/>
    </row>
    <row r="66" spans="1:17" ht="12" customHeight="1">
      <c r="A66" s="485"/>
      <c r="B66" s="30" t="s">
        <v>21</v>
      </c>
      <c r="C66" s="26" t="s">
        <v>141</v>
      </c>
      <c r="D66" s="477" t="s">
        <v>424</v>
      </c>
      <c r="E66" s="477"/>
      <c r="F66" s="477"/>
      <c r="G66" s="477"/>
      <c r="H66" s="477"/>
      <c r="I66" s="479" t="s">
        <v>144</v>
      </c>
      <c r="J66" s="464" t="s">
        <v>1</v>
      </c>
      <c r="K66" s="466">
        <v>8</v>
      </c>
      <c r="L66" s="466">
        <v>2</v>
      </c>
      <c r="M66" s="467">
        <v>0.16666666666666666</v>
      </c>
      <c r="N66" s="353">
        <f>L66/K66</f>
        <v>0.25</v>
      </c>
      <c r="O66" s="551">
        <f>PRODUCT(L66,M66,$E$5)</f>
        <v>0.66666666666666663</v>
      </c>
      <c r="P66" s="533"/>
      <c r="Q66" s="533"/>
    </row>
    <row r="67" spans="1:17" ht="12" customHeight="1">
      <c r="A67" s="485"/>
      <c r="B67" s="460"/>
      <c r="C67" s="26" t="s">
        <v>141</v>
      </c>
      <c r="D67" s="477" t="s">
        <v>425</v>
      </c>
      <c r="E67" s="477"/>
      <c r="F67" s="477"/>
      <c r="G67" s="477"/>
      <c r="H67" s="477"/>
      <c r="I67" s="479"/>
      <c r="J67" s="464"/>
      <c r="K67" s="466"/>
      <c r="L67" s="466"/>
      <c r="M67" s="467"/>
      <c r="N67" s="353"/>
      <c r="O67" s="551"/>
      <c r="P67" s="533"/>
      <c r="Q67" s="533"/>
    </row>
    <row r="68" spans="1:17" ht="12" customHeight="1">
      <c r="A68" s="485"/>
      <c r="B68" s="460"/>
      <c r="C68" s="26" t="s">
        <v>141</v>
      </c>
      <c r="D68" s="477"/>
      <c r="E68" s="477"/>
      <c r="F68" s="477"/>
      <c r="G68" s="477"/>
      <c r="H68" s="477"/>
      <c r="I68" s="479"/>
      <c r="J68" s="464"/>
      <c r="K68" s="466"/>
      <c r="L68" s="466"/>
      <c r="M68" s="467"/>
      <c r="N68" s="353"/>
      <c r="O68" s="551"/>
      <c r="P68" s="533"/>
      <c r="Q68" s="533"/>
    </row>
    <row r="69" spans="1:17" ht="12" customHeight="1">
      <c r="A69" s="485"/>
      <c r="B69" s="460"/>
      <c r="C69" s="26" t="s">
        <v>141</v>
      </c>
      <c r="D69" s="552"/>
      <c r="E69" s="552"/>
      <c r="F69" s="552"/>
      <c r="G69" s="552"/>
      <c r="H69" s="552"/>
      <c r="I69" s="479"/>
      <c r="J69" s="464"/>
      <c r="K69" s="466"/>
      <c r="L69" s="466"/>
      <c r="M69" s="467"/>
      <c r="N69" s="353"/>
      <c r="O69" s="551"/>
      <c r="P69" s="533"/>
      <c r="Q69" s="533"/>
    </row>
    <row r="70" spans="1:17" ht="12" customHeight="1">
      <c r="A70" s="485"/>
      <c r="B70" s="31" t="s">
        <v>514</v>
      </c>
      <c r="C70" s="287" t="s">
        <v>141</v>
      </c>
      <c r="D70" s="377" t="s">
        <v>424</v>
      </c>
      <c r="E70" s="377"/>
      <c r="F70" s="377"/>
      <c r="G70" s="377"/>
      <c r="H70" s="377"/>
      <c r="I70" s="478" t="s">
        <v>144</v>
      </c>
      <c r="J70" s="471" t="s">
        <v>1</v>
      </c>
      <c r="K70" s="473">
        <v>8</v>
      </c>
      <c r="L70" s="473">
        <v>2</v>
      </c>
      <c r="M70" s="474">
        <v>0.16666666666666666</v>
      </c>
      <c r="N70" s="353">
        <f>L70/K70</f>
        <v>0.25</v>
      </c>
      <c r="O70" s="363">
        <f>PRODUCT(L70,M70,$E$5)</f>
        <v>0.66666666666666663</v>
      </c>
      <c r="P70" s="533"/>
      <c r="Q70" s="533"/>
    </row>
    <row r="71" spans="1:17" ht="12" customHeight="1">
      <c r="A71" s="485"/>
      <c r="B71" s="364"/>
      <c r="C71" s="287" t="s">
        <v>141</v>
      </c>
      <c r="D71" s="377" t="s">
        <v>425</v>
      </c>
      <c r="E71" s="377"/>
      <c r="F71" s="377"/>
      <c r="G71" s="377"/>
      <c r="H71" s="377"/>
      <c r="I71" s="478"/>
      <c r="J71" s="471"/>
      <c r="K71" s="473"/>
      <c r="L71" s="473"/>
      <c r="M71" s="474"/>
      <c r="N71" s="353"/>
      <c r="O71" s="363"/>
      <c r="P71" s="533"/>
      <c r="Q71" s="533"/>
    </row>
    <row r="72" spans="1:17" ht="12" customHeight="1">
      <c r="A72" s="485"/>
      <c r="B72" s="364"/>
      <c r="C72" s="287" t="s">
        <v>141</v>
      </c>
      <c r="D72" s="377"/>
      <c r="E72" s="377"/>
      <c r="F72" s="377"/>
      <c r="G72" s="377"/>
      <c r="H72" s="377"/>
      <c r="I72" s="478"/>
      <c r="J72" s="471"/>
      <c r="K72" s="473"/>
      <c r="L72" s="473"/>
      <c r="M72" s="474"/>
      <c r="N72" s="353"/>
      <c r="O72" s="363"/>
      <c r="P72" s="533"/>
      <c r="Q72" s="533"/>
    </row>
    <row r="73" spans="1:17" ht="12" customHeight="1">
      <c r="A73" s="485"/>
      <c r="B73" s="364"/>
      <c r="C73" s="287" t="s">
        <v>141</v>
      </c>
      <c r="D73" s="365"/>
      <c r="E73" s="365"/>
      <c r="F73" s="365"/>
      <c r="G73" s="365"/>
      <c r="H73" s="365"/>
      <c r="I73" s="478"/>
      <c r="J73" s="471"/>
      <c r="K73" s="473"/>
      <c r="L73" s="473"/>
      <c r="M73" s="474"/>
      <c r="N73" s="353"/>
      <c r="O73" s="363"/>
      <c r="P73" s="533"/>
      <c r="Q73" s="533"/>
    </row>
    <row r="74" spans="1:17" s="29" customFormat="1" ht="15" customHeight="1">
      <c r="A74" s="28"/>
      <c r="B74" s="28"/>
      <c r="C74" s="28"/>
      <c r="D74" s="455" t="s">
        <v>173</v>
      </c>
      <c r="E74" s="455"/>
      <c r="F74" s="28"/>
      <c r="G74" s="456">
        <f>SUM(M33:M73)</f>
        <v>1.4166666666666667</v>
      </c>
      <c r="H74" s="456"/>
      <c r="I74" s="457" t="s">
        <v>174</v>
      </c>
      <c r="J74" s="457"/>
      <c r="K74" s="457"/>
      <c r="L74" s="457"/>
      <c r="M74" s="457"/>
      <c r="N74" s="556">
        <f>SUM(O33:O73)</f>
        <v>4.791666666666667</v>
      </c>
      <c r="O74" s="556"/>
      <c r="P74" s="533"/>
      <c r="Q74" s="533"/>
    </row>
    <row r="75" spans="1:17" s="84" customFormat="1" ht="30" customHeight="1">
      <c r="A75" s="459" t="s">
        <v>251</v>
      </c>
      <c r="B75" s="459"/>
      <c r="C75" s="459"/>
      <c r="D75" s="459"/>
      <c r="E75" s="459"/>
      <c r="F75" s="459"/>
      <c r="G75" s="459"/>
      <c r="H75" s="459"/>
      <c r="I75" s="459"/>
      <c r="J75" s="459"/>
      <c r="K75" s="459"/>
      <c r="L75" s="459"/>
      <c r="M75" s="459"/>
      <c r="N75" s="459"/>
      <c r="O75" s="459"/>
      <c r="P75" s="533"/>
      <c r="Q75" s="533"/>
    </row>
    <row r="76" spans="1:17" ht="15" customHeight="1">
      <c r="A76" s="85" t="s">
        <v>141</v>
      </c>
      <c r="B76" s="454" t="s">
        <v>515</v>
      </c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557" t="s">
        <v>519</v>
      </c>
      <c r="C77" s="557"/>
      <c r="D77" s="557"/>
      <c r="E77" s="557"/>
      <c r="F77" s="557"/>
      <c r="G77" s="557"/>
      <c r="H77" s="557"/>
      <c r="I77" s="557"/>
      <c r="J77" s="557"/>
      <c r="K77" s="557"/>
      <c r="L77" s="557"/>
      <c r="M77" s="557"/>
      <c r="N77" s="557"/>
      <c r="O77" s="558"/>
      <c r="P77" s="533"/>
      <c r="Q77" s="533"/>
    </row>
    <row r="78" spans="1:17" ht="15" customHeight="1">
      <c r="A78" s="86" t="s">
        <v>141</v>
      </c>
      <c r="B78" s="557"/>
      <c r="C78" s="557"/>
      <c r="D78" s="557"/>
      <c r="E78" s="557"/>
      <c r="F78" s="557"/>
      <c r="G78" s="557"/>
      <c r="H78" s="557"/>
      <c r="I78" s="557"/>
      <c r="J78" s="557"/>
      <c r="K78" s="557"/>
      <c r="L78" s="557"/>
      <c r="M78" s="557"/>
      <c r="N78" s="557"/>
      <c r="O78" s="558"/>
      <c r="P78" s="533"/>
      <c r="Q78" s="533"/>
    </row>
    <row r="79" spans="1:17" ht="15" customHeight="1">
      <c r="A79" s="288" t="s">
        <v>141</v>
      </c>
      <c r="B79" s="559" t="s">
        <v>520</v>
      </c>
      <c r="C79" s="559"/>
      <c r="D79" s="559"/>
      <c r="E79" s="559"/>
      <c r="F79" s="559"/>
      <c r="G79" s="559"/>
      <c r="H79" s="559"/>
      <c r="I79" s="559"/>
      <c r="J79" s="559"/>
      <c r="K79" s="559"/>
      <c r="L79" s="559"/>
      <c r="M79" s="559"/>
      <c r="N79" s="559"/>
      <c r="O79" s="560"/>
      <c r="P79" s="533"/>
      <c r="Q79" s="533"/>
    </row>
    <row r="80" spans="1:17" ht="15" customHeight="1">
      <c r="A80" s="289" t="s">
        <v>141</v>
      </c>
      <c r="B80" s="559"/>
      <c r="C80" s="559"/>
      <c r="D80" s="559"/>
      <c r="E80" s="559"/>
      <c r="F80" s="559"/>
      <c r="G80" s="559"/>
      <c r="H80" s="559"/>
      <c r="I80" s="559"/>
      <c r="J80" s="559"/>
      <c r="K80" s="559"/>
      <c r="L80" s="559"/>
      <c r="M80" s="559"/>
      <c r="N80" s="559"/>
      <c r="O80" s="560"/>
      <c r="P80" s="533"/>
      <c r="Q80" s="533"/>
    </row>
    <row r="81" spans="1:17" ht="15" customHeight="1">
      <c r="A81" s="86" t="s">
        <v>141</v>
      </c>
      <c r="B81" s="453" t="s">
        <v>516</v>
      </c>
      <c r="C81" s="554"/>
      <c r="D81" s="554"/>
      <c r="E81" s="554"/>
      <c r="F81" s="554"/>
      <c r="G81" s="554"/>
      <c r="H81" s="554"/>
      <c r="I81" s="554"/>
      <c r="J81" s="554"/>
      <c r="K81" s="554"/>
      <c r="L81" s="554"/>
      <c r="M81" s="554"/>
      <c r="N81" s="554"/>
      <c r="O81" s="555"/>
      <c r="P81" s="533"/>
      <c r="Q81" s="533"/>
    </row>
    <row r="82" spans="1:17" ht="15" customHeight="1">
      <c r="A82" s="641" t="s">
        <v>141</v>
      </c>
      <c r="B82" s="453" t="s">
        <v>517</v>
      </c>
      <c r="C82" s="554"/>
      <c r="D82" s="554"/>
      <c r="E82" s="554"/>
      <c r="F82" s="554"/>
      <c r="G82" s="554"/>
      <c r="H82" s="554"/>
      <c r="I82" s="554"/>
      <c r="J82" s="554"/>
      <c r="K82" s="554"/>
      <c r="L82" s="554"/>
      <c r="M82" s="554"/>
      <c r="N82" s="554"/>
      <c r="O82" s="555"/>
      <c r="P82" s="533"/>
      <c r="Q82" s="533"/>
    </row>
    <row r="83" spans="1:17" ht="15" customHeight="1">
      <c r="A83" s="288" t="s">
        <v>141</v>
      </c>
      <c r="B83" s="454"/>
      <c r="C83" s="454"/>
      <c r="D83" s="454"/>
      <c r="E83" s="454"/>
      <c r="F83" s="454"/>
      <c r="G83" s="454"/>
      <c r="H83" s="454"/>
      <c r="I83" s="454"/>
      <c r="J83" s="454"/>
      <c r="K83" s="454"/>
      <c r="L83" s="454"/>
      <c r="M83" s="454"/>
      <c r="N83" s="454"/>
      <c r="O83" s="454"/>
      <c r="P83" s="533"/>
      <c r="Q83" s="533"/>
    </row>
    <row r="84" spans="1:17" ht="15" customHeight="1">
      <c r="A84" s="85" t="s">
        <v>141</v>
      </c>
      <c r="B84" s="553" t="s">
        <v>518</v>
      </c>
      <c r="C84" s="553"/>
      <c r="D84" s="553"/>
      <c r="E84" s="553"/>
      <c r="F84" s="553"/>
      <c r="G84" s="553"/>
      <c r="H84" s="553"/>
      <c r="I84" s="553"/>
      <c r="J84" s="553"/>
      <c r="K84" s="553"/>
      <c r="L84" s="553"/>
      <c r="M84" s="553"/>
      <c r="N84" s="553"/>
      <c r="O84" s="553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3"/>
      <c r="Q104" s="533"/>
    </row>
    <row r="105" spans="1:17" ht="15" customHeight="1">
      <c r="A105" s="86" t="s">
        <v>141</v>
      </c>
      <c r="B105" s="453"/>
      <c r="C105" s="453"/>
      <c r="D105" s="453"/>
      <c r="E105" s="453"/>
      <c r="F105" s="453"/>
      <c r="G105" s="453"/>
      <c r="H105" s="453"/>
      <c r="I105" s="453"/>
      <c r="J105" s="453"/>
      <c r="K105" s="453"/>
      <c r="L105" s="453"/>
      <c r="M105" s="453"/>
      <c r="N105" s="453"/>
      <c r="O105" s="453"/>
      <c r="P105" s="533"/>
      <c r="Q105" s="533"/>
    </row>
    <row r="106" spans="1:17" ht="15" customHeight="1">
      <c r="A106" s="85" t="s">
        <v>141</v>
      </c>
      <c r="B106" s="454"/>
      <c r="C106" s="454"/>
      <c r="D106" s="454"/>
      <c r="E106" s="454"/>
      <c r="F106" s="454"/>
      <c r="G106" s="454"/>
      <c r="H106" s="454"/>
      <c r="I106" s="454"/>
      <c r="J106" s="454"/>
      <c r="K106" s="454"/>
      <c r="L106" s="454"/>
      <c r="M106" s="454"/>
      <c r="N106" s="454"/>
      <c r="O106" s="454"/>
      <c r="P106" s="533"/>
      <c r="Q106" s="533"/>
    </row>
    <row r="107" spans="1:17" ht="15" customHeight="1">
      <c r="A107" s="86" t="s">
        <v>141</v>
      </c>
      <c r="B107" s="453"/>
      <c r="C107" s="453"/>
      <c r="D107" s="453"/>
      <c r="E107" s="453"/>
      <c r="F107" s="453"/>
      <c r="G107" s="453"/>
      <c r="H107" s="453"/>
      <c r="I107" s="453"/>
      <c r="J107" s="453"/>
      <c r="K107" s="453"/>
      <c r="L107" s="453"/>
      <c r="M107" s="453"/>
      <c r="N107" s="453"/>
      <c r="O107" s="453"/>
      <c r="P107" s="533"/>
      <c r="Q107" s="533"/>
    </row>
    <row r="108" spans="1:17" ht="15" customHeight="1" thickBot="1">
      <c r="A108" s="85" t="s">
        <v>141</v>
      </c>
      <c r="B108" s="454"/>
      <c r="C108" s="454"/>
      <c r="D108" s="454"/>
      <c r="E108" s="454"/>
      <c r="F108" s="454"/>
      <c r="G108" s="454"/>
      <c r="H108" s="454"/>
      <c r="I108" s="454"/>
      <c r="J108" s="454"/>
      <c r="K108" s="454"/>
      <c r="L108" s="454"/>
      <c r="M108" s="454"/>
      <c r="N108" s="454"/>
      <c r="O108" s="454"/>
      <c r="P108" s="534"/>
      <c r="Q108" s="534"/>
    </row>
    <row r="109" spans="1:17" ht="15" customHeight="1"/>
    <row r="110" spans="1:17" ht="15" customHeight="1"/>
    <row r="111" spans="1:17" ht="15" customHeight="1"/>
    <row r="112" spans="1:17" ht="15" customHeight="1"/>
    <row r="113" ht="15" customHeight="1"/>
    <row r="114" ht="15" customHeight="1"/>
    <row r="115" ht="15" customHeight="1"/>
    <row r="116" ht="15" customHeight="1"/>
  </sheetData>
  <mergeCells count="23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B7:C7"/>
    <mergeCell ref="I7:N7"/>
    <mergeCell ref="D8:E8"/>
    <mergeCell ref="F8:G8"/>
    <mergeCell ref="I8:N8"/>
    <mergeCell ref="D9:E9"/>
    <mergeCell ref="H9:O9"/>
    <mergeCell ref="P3:P108"/>
    <mergeCell ref="Q3:Q108"/>
    <mergeCell ref="F4:F7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73"/>
    <mergeCell ref="D33:H33"/>
    <mergeCell ref="I33:I37"/>
    <mergeCell ref="J33:J37"/>
    <mergeCell ref="D38:H38"/>
    <mergeCell ref="I38:I41"/>
    <mergeCell ref="J38:J41"/>
    <mergeCell ref="D42:H42"/>
    <mergeCell ref="D66:H66"/>
    <mergeCell ref="I66:I69"/>
    <mergeCell ref="J66:J69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70:N73"/>
    <mergeCell ref="O70:O73"/>
    <mergeCell ref="B71:B73"/>
    <mergeCell ref="D71:H71"/>
    <mergeCell ref="D72:H72"/>
    <mergeCell ref="D73:H73"/>
    <mergeCell ref="D70:H70"/>
    <mergeCell ref="I70:I73"/>
    <mergeCell ref="J70:J73"/>
    <mergeCell ref="K70:K73"/>
    <mergeCell ref="L70:L73"/>
    <mergeCell ref="M70:M73"/>
    <mergeCell ref="B81:O81"/>
    <mergeCell ref="B82:O82"/>
    <mergeCell ref="D74:E74"/>
    <mergeCell ref="G74:H74"/>
    <mergeCell ref="I74:M74"/>
    <mergeCell ref="N74:O74"/>
    <mergeCell ref="A75:O75"/>
    <mergeCell ref="B76:O76"/>
    <mergeCell ref="B77:O78"/>
    <mergeCell ref="B79:O80"/>
    <mergeCell ref="B89:O89"/>
    <mergeCell ref="B90:O90"/>
    <mergeCell ref="B91:O91"/>
    <mergeCell ref="B92:O92"/>
    <mergeCell ref="B93:O93"/>
    <mergeCell ref="B94:O94"/>
    <mergeCell ref="B83:O83"/>
    <mergeCell ref="B84:O84"/>
    <mergeCell ref="B85:O85"/>
    <mergeCell ref="B86:O86"/>
    <mergeCell ref="B87:O87"/>
    <mergeCell ref="B88:O88"/>
    <mergeCell ref="B107:O107"/>
    <mergeCell ref="B108:O108"/>
    <mergeCell ref="B101:O101"/>
    <mergeCell ref="B102:O102"/>
    <mergeCell ref="B103:O103"/>
    <mergeCell ref="B104:O104"/>
    <mergeCell ref="B105:O105"/>
    <mergeCell ref="B106:O106"/>
    <mergeCell ref="B95:O95"/>
    <mergeCell ref="B96:O96"/>
    <mergeCell ref="B97:O97"/>
    <mergeCell ref="B98:O98"/>
    <mergeCell ref="B99:O99"/>
    <mergeCell ref="B100:O100"/>
    <mergeCell ref="K66:K69"/>
    <mergeCell ref="L66:L69"/>
    <mergeCell ref="M66:M69"/>
    <mergeCell ref="N66:N69"/>
    <mergeCell ref="O66:O69"/>
    <mergeCell ref="B67:B69"/>
    <mergeCell ref="D67:H67"/>
    <mergeCell ref="D68:H68"/>
    <mergeCell ref="D69:H69"/>
  </mergeCells>
  <dataValidations count="4">
    <dataValidation type="list" allowBlank="1" showInputMessage="1" showErrorMessage="1" sqref="I33:I73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73">
      <formula1>"Continue,CCF,Finale,Non,Recyclage"</formula1>
    </dataValidation>
  </dataValidations>
  <pageMargins left="0.7" right="0.7" top="0.75" bottom="0.75" header="0.3" footer="0.3"/>
  <drawing r:id="rId1"/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>
  <dimension ref="A1:Q112"/>
  <sheetViews>
    <sheetView topLeftCell="A48" zoomScale="80" zoomScaleNormal="80" workbookViewId="0">
      <selection activeCell="Q3" sqref="Q3:Q104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Ets'!$C$10</f>
        <v>080 - Amiens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 t="s">
        <v>133</v>
      </c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5" t="s">
        <v>134</v>
      </c>
      <c r="D4" s="8" t="s">
        <v>149</v>
      </c>
      <c r="E4" s="33">
        <v>9</v>
      </c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 t="s">
        <v>133</v>
      </c>
      <c r="P4" s="533"/>
      <c r="Q4" s="533"/>
    </row>
    <row r="5" spans="1:17" ht="15.95" customHeight="1">
      <c r="A5" s="518"/>
      <c r="B5" s="8" t="s">
        <v>163</v>
      </c>
      <c r="C5" s="32" t="s">
        <v>134</v>
      </c>
      <c r="D5" s="21" t="s">
        <v>150</v>
      </c>
      <c r="E5" s="34">
        <v>1</v>
      </c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 t="s">
        <v>133</v>
      </c>
      <c r="P5" s="533"/>
      <c r="Q5" s="533"/>
    </row>
    <row r="6" spans="1:17" ht="15.95" customHeight="1">
      <c r="A6" s="518"/>
      <c r="B6" s="89" t="s">
        <v>443</v>
      </c>
      <c r="C6" s="17" t="s">
        <v>134</v>
      </c>
      <c r="D6" s="24" t="s">
        <v>151</v>
      </c>
      <c r="E6" s="33">
        <v>9</v>
      </c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 t="s">
        <v>133</v>
      </c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>
        <v>1</v>
      </c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 t="s">
        <v>133</v>
      </c>
      <c r="P7" s="533"/>
      <c r="Q7" s="533"/>
    </row>
    <row r="8" spans="1:17" ht="15.95" customHeight="1">
      <c r="A8" s="518"/>
      <c r="B8" s="8" t="s">
        <v>3</v>
      </c>
      <c r="C8" s="32" t="s">
        <v>134</v>
      </c>
      <c r="D8" s="530" t="s">
        <v>135</v>
      </c>
      <c r="E8" s="530"/>
      <c r="F8" s="531">
        <f>E7/E6</f>
        <v>0.1111111111111111</v>
      </c>
      <c r="G8" s="531"/>
      <c r="H8" s="498"/>
      <c r="I8" s="513" t="s">
        <v>492</v>
      </c>
      <c r="J8" s="513"/>
      <c r="K8" s="513"/>
      <c r="L8" s="513"/>
      <c r="M8" s="513"/>
      <c r="N8" s="513"/>
      <c r="O8" s="37">
        <v>33</v>
      </c>
      <c r="P8" s="533"/>
      <c r="Q8" s="533"/>
    </row>
    <row r="9" spans="1:17" ht="15.95" customHeight="1">
      <c r="A9" s="518"/>
      <c r="B9" s="89" t="s">
        <v>4</v>
      </c>
      <c r="C9" s="95" t="s">
        <v>134</v>
      </c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 t="s">
        <v>134</v>
      </c>
      <c r="D10" s="8" t="s">
        <v>153</v>
      </c>
      <c r="E10" s="33">
        <v>1</v>
      </c>
      <c r="F10" s="514" t="s">
        <v>6</v>
      </c>
      <c r="G10" s="38">
        <v>8.3333333333333329E-2</v>
      </c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 t="s">
        <v>133</v>
      </c>
      <c r="P10" s="533"/>
      <c r="Q10" s="533"/>
    </row>
    <row r="11" spans="1:17" ht="15.95" customHeight="1">
      <c r="A11" s="518"/>
      <c r="B11" s="89" t="s">
        <v>52</v>
      </c>
      <c r="C11" s="95" t="s">
        <v>134</v>
      </c>
      <c r="D11" s="21" t="s">
        <v>154</v>
      </c>
      <c r="E11" s="34">
        <v>4</v>
      </c>
      <c r="F11" s="514"/>
      <c r="G11" s="39">
        <v>0.14583333333333334</v>
      </c>
      <c r="H11" s="498"/>
      <c r="I11" s="490" t="s">
        <v>56</v>
      </c>
      <c r="J11" s="490"/>
      <c r="K11" s="490"/>
      <c r="L11" s="490"/>
      <c r="M11" s="490"/>
      <c r="N11" s="490"/>
      <c r="O11" s="36" t="s">
        <v>133</v>
      </c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33">
        <v>1</v>
      </c>
      <c r="F12" s="514"/>
      <c r="G12" s="38">
        <v>0.16666666666666666</v>
      </c>
      <c r="H12" s="498"/>
      <c r="I12" s="524" t="s">
        <v>278</v>
      </c>
      <c r="J12" s="524"/>
      <c r="K12" s="525"/>
      <c r="L12" s="525"/>
      <c r="M12" s="525"/>
      <c r="N12" s="525"/>
      <c r="O12" s="35" t="s">
        <v>134</v>
      </c>
      <c r="P12" s="533"/>
      <c r="Q12" s="533"/>
    </row>
    <row r="13" spans="1:17" ht="15.95" customHeight="1">
      <c r="A13" s="518"/>
      <c r="B13" s="8" t="s">
        <v>36</v>
      </c>
      <c r="C13" s="32" t="s">
        <v>133</v>
      </c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 t="s">
        <v>325</v>
      </c>
      <c r="D14" s="22" t="s">
        <v>164</v>
      </c>
      <c r="E14" s="32" t="s">
        <v>133</v>
      </c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 t="s">
        <v>133</v>
      </c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 t="s">
        <v>134</v>
      </c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 t="s">
        <v>133</v>
      </c>
      <c r="P15" s="533"/>
      <c r="Q15" s="533"/>
    </row>
    <row r="16" spans="1:17" ht="15.95" customHeight="1">
      <c r="A16" s="518"/>
      <c r="B16" s="15" t="s">
        <v>37</v>
      </c>
      <c r="C16" s="32" t="s">
        <v>134</v>
      </c>
      <c r="D16" s="22" t="s">
        <v>50</v>
      </c>
      <c r="E16" s="32" t="s">
        <v>134</v>
      </c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 t="s">
        <v>134</v>
      </c>
      <c r="P16" s="533"/>
      <c r="Q16" s="533"/>
    </row>
    <row r="17" spans="1:17" ht="15.95" customHeight="1">
      <c r="A17" s="518"/>
      <c r="B17" s="505" t="s">
        <v>136</v>
      </c>
      <c r="C17" s="538"/>
      <c r="D17" s="23" t="s">
        <v>157</v>
      </c>
      <c r="E17" s="217" t="s">
        <v>133</v>
      </c>
      <c r="F17" s="13"/>
      <c r="G17" s="7"/>
      <c r="H17" s="511"/>
      <c r="I17" s="526" t="s">
        <v>278</v>
      </c>
      <c r="J17" s="526"/>
      <c r="K17" s="527"/>
      <c r="L17" s="527"/>
      <c r="M17" s="527"/>
      <c r="N17" s="527"/>
      <c r="O17" s="36" t="s">
        <v>134</v>
      </c>
      <c r="P17" s="533"/>
      <c r="Q17" s="533"/>
    </row>
    <row r="18" spans="1:17" ht="15.95" customHeight="1">
      <c r="A18" s="518"/>
      <c r="B18" s="505"/>
      <c r="C18" s="538"/>
      <c r="D18" s="25" t="s">
        <v>51</v>
      </c>
      <c r="E18" s="32" t="s">
        <v>134</v>
      </c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 t="s">
        <v>134</v>
      </c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 t="s">
        <v>134</v>
      </c>
      <c r="P19" s="533"/>
      <c r="Q19" s="533"/>
    </row>
    <row r="20" spans="1:17" ht="15.95" customHeight="1">
      <c r="A20" s="518"/>
      <c r="B20" s="18" t="s">
        <v>3</v>
      </c>
      <c r="C20" s="32" t="s">
        <v>134</v>
      </c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 t="s">
        <v>133</v>
      </c>
      <c r="P20" s="533"/>
      <c r="Q20" s="533"/>
    </row>
    <row r="21" spans="1:17" ht="15.95" customHeight="1">
      <c r="A21" s="518"/>
      <c r="B21" s="19" t="s">
        <v>4</v>
      </c>
      <c r="C21" s="95" t="s">
        <v>134</v>
      </c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 t="s">
        <v>134</v>
      </c>
      <c r="P21" s="533"/>
      <c r="Q21" s="533"/>
    </row>
    <row r="22" spans="1:17" ht="15.95" customHeight="1">
      <c r="A22" s="518"/>
      <c r="B22" s="18" t="s">
        <v>139</v>
      </c>
      <c r="C22" s="32" t="s">
        <v>134</v>
      </c>
      <c r="D22" s="12" t="s">
        <v>255</v>
      </c>
      <c r="E22" s="496" t="s">
        <v>512</v>
      </c>
      <c r="F22" s="496"/>
      <c r="G22" s="496"/>
      <c r="H22" s="507"/>
      <c r="I22" s="490" t="s">
        <v>277</v>
      </c>
      <c r="J22" s="490"/>
      <c r="K22" s="490"/>
      <c r="L22" s="490"/>
      <c r="M22" s="490"/>
      <c r="N22" s="490"/>
      <c r="O22" s="36" t="s">
        <v>134</v>
      </c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 t="s">
        <v>513</v>
      </c>
      <c r="F23" s="500"/>
      <c r="G23" s="500"/>
      <c r="H23" s="507"/>
      <c r="I23" s="501" t="s">
        <v>278</v>
      </c>
      <c r="J23" s="502"/>
      <c r="K23" s="537"/>
      <c r="L23" s="537"/>
      <c r="M23" s="537"/>
      <c r="N23" s="537"/>
      <c r="O23" s="35" t="s">
        <v>134</v>
      </c>
      <c r="P23" s="533"/>
      <c r="Q23" s="533"/>
    </row>
    <row r="24" spans="1:17" ht="15.95" customHeight="1">
      <c r="A24" s="518"/>
      <c r="B24" s="18" t="s">
        <v>3</v>
      </c>
      <c r="C24" s="32" t="s">
        <v>134</v>
      </c>
      <c r="D24" s="16" t="s">
        <v>253</v>
      </c>
      <c r="E24" s="543"/>
      <c r="F24" s="543"/>
      <c r="G24" s="543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5" t="s">
        <v>134</v>
      </c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 t="s">
        <v>133</v>
      </c>
      <c r="P25" s="533"/>
      <c r="Q25" s="533"/>
    </row>
    <row r="26" spans="1:17" ht="15.95" customHeight="1">
      <c r="A26" s="518"/>
      <c r="B26" s="18" t="s">
        <v>139</v>
      </c>
      <c r="C26" s="32" t="s">
        <v>133</v>
      </c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 t="s">
        <v>133</v>
      </c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 t="s">
        <v>133</v>
      </c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 t="s">
        <v>133</v>
      </c>
      <c r="P28" s="533"/>
      <c r="Q28" s="533"/>
    </row>
    <row r="29" spans="1:17" ht="15.95" customHeight="1">
      <c r="A29" s="518"/>
      <c r="B29" s="8" t="s">
        <v>1</v>
      </c>
      <c r="C29" s="32" t="s">
        <v>133</v>
      </c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 t="s">
        <v>133</v>
      </c>
      <c r="P29" s="533"/>
      <c r="Q29" s="533"/>
    </row>
    <row r="30" spans="1:17" ht="15.95" customHeight="1">
      <c r="A30" s="518"/>
      <c r="B30" s="89" t="s">
        <v>31</v>
      </c>
      <c r="C30" s="95" t="s">
        <v>134</v>
      </c>
      <c r="D30" s="493"/>
      <c r="E30" s="493"/>
      <c r="F30" s="493"/>
      <c r="G30" s="493"/>
      <c r="H30" s="498"/>
      <c r="I30" s="490" t="s">
        <v>42</v>
      </c>
      <c r="J30" s="490"/>
      <c r="K30" s="490"/>
      <c r="L30" s="490"/>
      <c r="M30" s="490"/>
      <c r="N30" s="490"/>
      <c r="O30" s="36" t="s">
        <v>133</v>
      </c>
      <c r="P30" s="533"/>
      <c r="Q30" s="533"/>
    </row>
    <row r="31" spans="1:17" ht="15.95" customHeight="1">
      <c r="A31" s="518"/>
      <c r="B31" s="8" t="s">
        <v>7</v>
      </c>
      <c r="C31" s="32" t="s">
        <v>133</v>
      </c>
      <c r="D31" s="493"/>
      <c r="E31" s="493"/>
      <c r="F31" s="493"/>
      <c r="G31" s="493"/>
      <c r="H31" s="498"/>
      <c r="I31" s="494" t="s">
        <v>278</v>
      </c>
      <c r="J31" s="494"/>
      <c r="K31" s="536"/>
      <c r="L31" s="536"/>
      <c r="M31" s="536"/>
      <c r="N31" s="536"/>
      <c r="O31" s="35" t="s">
        <v>134</v>
      </c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 t="s">
        <v>473</v>
      </c>
      <c r="E33" s="356"/>
      <c r="F33" s="356"/>
      <c r="G33" s="356"/>
      <c r="H33" s="356"/>
      <c r="I33" s="486" t="s">
        <v>143</v>
      </c>
      <c r="J33" s="487" t="s">
        <v>31</v>
      </c>
      <c r="K33" s="466">
        <v>10</v>
      </c>
      <c r="L33" s="466">
        <v>1</v>
      </c>
      <c r="M33" s="567">
        <v>8.3333333333333329E-2</v>
      </c>
      <c r="N33" s="381">
        <f>L33/K33</f>
        <v>0.1</v>
      </c>
      <c r="O33" s="382">
        <f>PRODUCT(L33,M33)</f>
        <v>8.3333333333333329E-2</v>
      </c>
      <c r="P33" s="533"/>
      <c r="Q33" s="533"/>
    </row>
    <row r="34" spans="1:17" ht="12" customHeight="1">
      <c r="A34" s="485"/>
      <c r="B34" s="460" t="s">
        <v>474</v>
      </c>
      <c r="C34" s="26" t="s">
        <v>141</v>
      </c>
      <c r="D34" s="476" t="s">
        <v>475</v>
      </c>
      <c r="E34" s="476"/>
      <c r="F34" s="476"/>
      <c r="G34" s="476"/>
      <c r="H34" s="476"/>
      <c r="I34" s="486"/>
      <c r="J34" s="487"/>
      <c r="K34" s="466"/>
      <c r="L34" s="466"/>
      <c r="M34" s="567"/>
      <c r="N34" s="381"/>
      <c r="O34" s="382"/>
      <c r="P34" s="533"/>
      <c r="Q34" s="533"/>
    </row>
    <row r="35" spans="1:17" ht="12" customHeight="1">
      <c r="A35" s="485"/>
      <c r="B35" s="460"/>
      <c r="C35" s="26" t="s">
        <v>141</v>
      </c>
      <c r="D35" s="476" t="s">
        <v>476</v>
      </c>
      <c r="E35" s="476"/>
      <c r="F35" s="476"/>
      <c r="G35" s="476"/>
      <c r="H35" s="476"/>
      <c r="I35" s="486"/>
      <c r="J35" s="487"/>
      <c r="K35" s="466"/>
      <c r="L35" s="466"/>
      <c r="M35" s="567"/>
      <c r="N35" s="381"/>
      <c r="O35" s="382"/>
      <c r="P35" s="533"/>
      <c r="Q35" s="533"/>
    </row>
    <row r="36" spans="1:17" ht="12" customHeight="1">
      <c r="A36" s="485"/>
      <c r="B36" s="460"/>
      <c r="C36" s="26" t="s">
        <v>141</v>
      </c>
      <c r="D36" s="356" t="s">
        <v>477</v>
      </c>
      <c r="E36" s="356"/>
      <c r="F36" s="356"/>
      <c r="G36" s="356"/>
      <c r="H36" s="356"/>
      <c r="I36" s="486"/>
      <c r="J36" s="487"/>
      <c r="K36" s="466"/>
      <c r="L36" s="466"/>
      <c r="M36" s="567"/>
      <c r="N36" s="381"/>
      <c r="O36" s="382"/>
      <c r="P36" s="533"/>
      <c r="Q36" s="533"/>
    </row>
    <row r="37" spans="1:17" ht="12" customHeight="1">
      <c r="A37" s="485"/>
      <c r="B37" s="460"/>
      <c r="C37" s="26" t="s">
        <v>141</v>
      </c>
      <c r="D37" s="356" t="s">
        <v>478</v>
      </c>
      <c r="E37" s="356"/>
      <c r="F37" s="356"/>
      <c r="G37" s="356"/>
      <c r="H37" s="356"/>
      <c r="I37" s="486"/>
      <c r="J37" s="487"/>
      <c r="K37" s="466"/>
      <c r="L37" s="466"/>
      <c r="M37" s="567"/>
      <c r="N37" s="381"/>
      <c r="O37" s="382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 t="s">
        <v>479</v>
      </c>
      <c r="E38" s="377"/>
      <c r="F38" s="377"/>
      <c r="G38" s="377"/>
      <c r="H38" s="377"/>
      <c r="I38" s="470" t="s">
        <v>144</v>
      </c>
      <c r="J38" s="471" t="s">
        <v>1</v>
      </c>
      <c r="K38" s="472">
        <v>10</v>
      </c>
      <c r="L38" s="473">
        <v>1</v>
      </c>
      <c r="M38" s="474">
        <v>0.14583333333333334</v>
      </c>
      <c r="N38" s="353">
        <f>L38/K38</f>
        <v>0.1</v>
      </c>
      <c r="O38" s="363">
        <f>PRODUCT(L38,M38)</f>
        <v>0.14583333333333334</v>
      </c>
      <c r="P38" s="533"/>
      <c r="Q38" s="533"/>
    </row>
    <row r="39" spans="1:17" ht="12" customHeight="1">
      <c r="A39" s="485"/>
      <c r="B39" s="480" t="s">
        <v>480</v>
      </c>
      <c r="C39" s="27" t="s">
        <v>141</v>
      </c>
      <c r="D39" s="377" t="s">
        <v>481</v>
      </c>
      <c r="E39" s="377"/>
      <c r="F39" s="377"/>
      <c r="G39" s="377"/>
      <c r="H39" s="377"/>
      <c r="I39" s="470"/>
      <c r="J39" s="471"/>
      <c r="K39" s="472"/>
      <c r="L39" s="473"/>
      <c r="M39" s="474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468" t="s">
        <v>482</v>
      </c>
      <c r="E40" s="468"/>
      <c r="F40" s="468"/>
      <c r="G40" s="468"/>
      <c r="H40" s="468"/>
      <c r="I40" s="470"/>
      <c r="J40" s="471"/>
      <c r="K40" s="472"/>
      <c r="L40" s="473"/>
      <c r="M40" s="474"/>
      <c r="N40" s="353"/>
      <c r="O40" s="363"/>
      <c r="P40" s="533"/>
      <c r="Q40" s="533"/>
    </row>
    <row r="41" spans="1:17" ht="12" customHeight="1">
      <c r="A41" s="485"/>
      <c r="B41" s="480"/>
      <c r="C41" s="27" t="s">
        <v>141</v>
      </c>
      <c r="D41" s="468"/>
      <c r="E41" s="468"/>
      <c r="F41" s="468"/>
      <c r="G41" s="468"/>
      <c r="H41" s="468"/>
      <c r="I41" s="470"/>
      <c r="J41" s="471"/>
      <c r="K41" s="472"/>
      <c r="L41" s="473"/>
      <c r="M41" s="474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477" t="s">
        <v>479</v>
      </c>
      <c r="E42" s="477"/>
      <c r="F42" s="477"/>
      <c r="G42" s="477"/>
      <c r="H42" s="477"/>
      <c r="I42" s="463" t="s">
        <v>144</v>
      </c>
      <c r="J42" s="464" t="s">
        <v>1</v>
      </c>
      <c r="K42" s="465">
        <v>9</v>
      </c>
      <c r="L42" s="466">
        <v>1</v>
      </c>
      <c r="M42" s="467">
        <v>0.14583333333333334</v>
      </c>
      <c r="N42" s="353">
        <f>L42/K42</f>
        <v>0.1111111111111111</v>
      </c>
      <c r="O42" s="354">
        <f>PRODUCT(L42,M42)</f>
        <v>0.14583333333333334</v>
      </c>
      <c r="P42" s="533"/>
      <c r="Q42" s="533"/>
    </row>
    <row r="43" spans="1:17" ht="12" customHeight="1">
      <c r="A43" s="485"/>
      <c r="B43" s="460" t="s">
        <v>483</v>
      </c>
      <c r="C43" s="26" t="s">
        <v>141</v>
      </c>
      <c r="D43" s="461" t="s">
        <v>484</v>
      </c>
      <c r="E43" s="461"/>
      <c r="F43" s="461"/>
      <c r="G43" s="461"/>
      <c r="H43" s="461"/>
      <c r="I43" s="463"/>
      <c r="J43" s="464"/>
      <c r="K43" s="465"/>
      <c r="L43" s="466"/>
      <c r="M43" s="467"/>
      <c r="N43" s="353"/>
      <c r="O43" s="354"/>
      <c r="P43" s="533"/>
      <c r="Q43" s="533"/>
    </row>
    <row r="44" spans="1:17" ht="12" customHeight="1">
      <c r="A44" s="485"/>
      <c r="B44" s="460"/>
      <c r="C44" s="26" t="s">
        <v>141</v>
      </c>
      <c r="D44" s="357" t="s">
        <v>485</v>
      </c>
      <c r="E44" s="357"/>
      <c r="F44" s="357"/>
      <c r="G44" s="357"/>
      <c r="H44" s="357"/>
      <c r="I44" s="463"/>
      <c r="J44" s="464"/>
      <c r="K44" s="465"/>
      <c r="L44" s="466"/>
      <c r="M44" s="467"/>
      <c r="N44" s="353"/>
      <c r="O44" s="354"/>
      <c r="P44" s="533"/>
      <c r="Q44" s="533"/>
    </row>
    <row r="45" spans="1:17" ht="12" customHeight="1">
      <c r="A45" s="485"/>
      <c r="B45" s="460"/>
      <c r="C45" s="26" t="s">
        <v>141</v>
      </c>
      <c r="D45" s="356" t="s">
        <v>486</v>
      </c>
      <c r="E45" s="356"/>
      <c r="F45" s="356"/>
      <c r="G45" s="356"/>
      <c r="H45" s="356"/>
      <c r="I45" s="463"/>
      <c r="J45" s="464"/>
      <c r="K45" s="465"/>
      <c r="L45" s="466"/>
      <c r="M45" s="467"/>
      <c r="N45" s="353"/>
      <c r="O45" s="354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 t="s">
        <v>479</v>
      </c>
      <c r="E46" s="377"/>
      <c r="F46" s="377"/>
      <c r="G46" s="377"/>
      <c r="H46" s="377"/>
      <c r="I46" s="470" t="s">
        <v>144</v>
      </c>
      <c r="J46" s="471" t="s">
        <v>1</v>
      </c>
      <c r="K46" s="472">
        <v>9</v>
      </c>
      <c r="L46" s="473">
        <v>1</v>
      </c>
      <c r="M46" s="474">
        <v>0.14583333333333334</v>
      </c>
      <c r="N46" s="353">
        <f>L46/K46</f>
        <v>0.1111111111111111</v>
      </c>
      <c r="O46" s="363">
        <f>PRODUCT(L46,M46)</f>
        <v>0.14583333333333334</v>
      </c>
      <c r="P46" s="533"/>
      <c r="Q46" s="533"/>
    </row>
    <row r="47" spans="1:17" ht="12" customHeight="1">
      <c r="A47" s="485"/>
      <c r="B47" s="364" t="s">
        <v>487</v>
      </c>
      <c r="C47" s="27" t="s">
        <v>141</v>
      </c>
      <c r="D47" s="468" t="s">
        <v>484</v>
      </c>
      <c r="E47" s="468"/>
      <c r="F47" s="468"/>
      <c r="G47" s="468"/>
      <c r="H47" s="468"/>
      <c r="I47" s="470"/>
      <c r="J47" s="471"/>
      <c r="K47" s="472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72"/>
      <c r="C48" s="27" t="s">
        <v>141</v>
      </c>
      <c r="D48" s="365" t="s">
        <v>485</v>
      </c>
      <c r="E48" s="365"/>
      <c r="F48" s="365"/>
      <c r="G48" s="365"/>
      <c r="H48" s="365"/>
      <c r="I48" s="470"/>
      <c r="J48" s="471"/>
      <c r="K48" s="472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72"/>
      <c r="C49" s="27" t="s">
        <v>141</v>
      </c>
      <c r="D49" s="377" t="s">
        <v>486</v>
      </c>
      <c r="E49" s="377"/>
      <c r="F49" s="377"/>
      <c r="G49" s="377"/>
      <c r="H49" s="377"/>
      <c r="I49" s="470"/>
      <c r="J49" s="471"/>
      <c r="K49" s="472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566" t="s">
        <v>479</v>
      </c>
      <c r="E50" s="566"/>
      <c r="F50" s="566"/>
      <c r="G50" s="566"/>
      <c r="H50" s="566"/>
      <c r="I50" s="463" t="s">
        <v>144</v>
      </c>
      <c r="J50" s="464" t="s">
        <v>1</v>
      </c>
      <c r="K50" s="465">
        <v>9</v>
      </c>
      <c r="L50" s="466">
        <v>1</v>
      </c>
      <c r="M50" s="467">
        <v>0.14583333333333334</v>
      </c>
      <c r="N50" s="353">
        <f>L50/K50</f>
        <v>0.1111111111111111</v>
      </c>
      <c r="O50" s="354">
        <f>PRODUCT(L50,M50)</f>
        <v>0.14583333333333334</v>
      </c>
      <c r="P50" s="533"/>
      <c r="Q50" s="533"/>
    </row>
    <row r="51" spans="1:17" ht="12" customHeight="1">
      <c r="A51" s="485"/>
      <c r="B51" s="460" t="s">
        <v>488</v>
      </c>
      <c r="C51" s="26" t="s">
        <v>141</v>
      </c>
      <c r="D51" s="564" t="s">
        <v>484</v>
      </c>
      <c r="E51" s="564"/>
      <c r="F51" s="564"/>
      <c r="G51" s="564"/>
      <c r="H51" s="564"/>
      <c r="I51" s="463"/>
      <c r="J51" s="464"/>
      <c r="K51" s="465"/>
      <c r="L51" s="466"/>
      <c r="M51" s="467"/>
      <c r="N51" s="353"/>
      <c r="O51" s="354"/>
      <c r="P51" s="533"/>
      <c r="Q51" s="533"/>
    </row>
    <row r="52" spans="1:17" ht="12" customHeight="1">
      <c r="A52" s="485"/>
      <c r="B52" s="460"/>
      <c r="C52" s="26" t="s">
        <v>141</v>
      </c>
      <c r="D52" s="565" t="s">
        <v>485</v>
      </c>
      <c r="E52" s="565"/>
      <c r="F52" s="565"/>
      <c r="G52" s="565"/>
      <c r="H52" s="565"/>
      <c r="I52" s="463"/>
      <c r="J52" s="464"/>
      <c r="K52" s="465"/>
      <c r="L52" s="466"/>
      <c r="M52" s="467"/>
      <c r="N52" s="353"/>
      <c r="O52" s="354"/>
      <c r="P52" s="533"/>
      <c r="Q52" s="533"/>
    </row>
    <row r="53" spans="1:17" ht="12" customHeight="1">
      <c r="A53" s="485"/>
      <c r="B53" s="460"/>
      <c r="C53" s="26" t="s">
        <v>141</v>
      </c>
      <c r="D53" s="356" t="s">
        <v>489</v>
      </c>
      <c r="E53" s="356"/>
      <c r="F53" s="356"/>
      <c r="G53" s="356"/>
      <c r="H53" s="356"/>
      <c r="I53" s="463"/>
      <c r="J53" s="464"/>
      <c r="K53" s="465"/>
      <c r="L53" s="466"/>
      <c r="M53" s="467"/>
      <c r="N53" s="353"/>
      <c r="O53" s="354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377" t="s">
        <v>479</v>
      </c>
      <c r="E54" s="377"/>
      <c r="F54" s="377"/>
      <c r="G54" s="377"/>
      <c r="H54" s="377"/>
      <c r="I54" s="470" t="s">
        <v>144</v>
      </c>
      <c r="J54" s="471" t="s">
        <v>1</v>
      </c>
      <c r="K54" s="472">
        <v>9</v>
      </c>
      <c r="L54" s="473">
        <v>1</v>
      </c>
      <c r="M54" s="474">
        <v>0.16666666666666666</v>
      </c>
      <c r="N54" s="353">
        <f>L54/K54</f>
        <v>0.1111111111111111</v>
      </c>
      <c r="O54" s="363">
        <f>PRODUCT(L54,M54)</f>
        <v>0.16666666666666666</v>
      </c>
      <c r="P54" s="533"/>
      <c r="Q54" s="533"/>
    </row>
    <row r="55" spans="1:17" ht="12" customHeight="1">
      <c r="A55" s="485"/>
      <c r="B55" s="364" t="s">
        <v>490</v>
      </c>
      <c r="C55" s="27" t="s">
        <v>141</v>
      </c>
      <c r="D55" s="468" t="s">
        <v>484</v>
      </c>
      <c r="E55" s="468"/>
      <c r="F55" s="468"/>
      <c r="G55" s="468"/>
      <c r="H55" s="468"/>
      <c r="I55" s="470"/>
      <c r="J55" s="471"/>
      <c r="K55" s="472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72"/>
      <c r="C56" s="27" t="s">
        <v>141</v>
      </c>
      <c r="D56" s="365" t="s">
        <v>485</v>
      </c>
      <c r="E56" s="365"/>
      <c r="F56" s="365"/>
      <c r="G56" s="365"/>
      <c r="H56" s="365"/>
      <c r="I56" s="470"/>
      <c r="J56" s="471"/>
      <c r="K56" s="472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72"/>
      <c r="C57" s="27" t="s">
        <v>141</v>
      </c>
      <c r="D57" s="377" t="s">
        <v>486</v>
      </c>
      <c r="E57" s="377"/>
      <c r="F57" s="377"/>
      <c r="G57" s="377"/>
      <c r="H57" s="377"/>
      <c r="I57" s="470"/>
      <c r="J57" s="471"/>
      <c r="K57" s="472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/>
      <c r="C58" s="26" t="s">
        <v>141</v>
      </c>
      <c r="D58" s="477" t="s">
        <v>479</v>
      </c>
      <c r="E58" s="477"/>
      <c r="F58" s="477"/>
      <c r="G58" s="477"/>
      <c r="H58" s="477"/>
      <c r="I58" s="463"/>
      <c r="J58" s="464"/>
      <c r="K58" s="465"/>
      <c r="L58" s="466"/>
      <c r="M58" s="467"/>
      <c r="N58" s="353" t="e">
        <f>L58/K58</f>
        <v>#DIV/0!</v>
      </c>
      <c r="O58" s="354">
        <f>PRODUCT(L58,M58)</f>
        <v>0</v>
      </c>
      <c r="P58" s="533"/>
      <c r="Q58" s="533"/>
    </row>
    <row r="59" spans="1:17" ht="12" customHeight="1">
      <c r="A59" s="485"/>
      <c r="B59" s="460" t="s">
        <v>491</v>
      </c>
      <c r="C59" s="26" t="s">
        <v>141</v>
      </c>
      <c r="D59" s="461" t="s">
        <v>484</v>
      </c>
      <c r="E59" s="461"/>
      <c r="F59" s="461"/>
      <c r="G59" s="461"/>
      <c r="H59" s="461"/>
      <c r="I59" s="463"/>
      <c r="J59" s="464"/>
      <c r="K59" s="465"/>
      <c r="L59" s="466"/>
      <c r="M59" s="467"/>
      <c r="N59" s="353"/>
      <c r="O59" s="354"/>
      <c r="P59" s="533"/>
      <c r="Q59" s="533"/>
    </row>
    <row r="60" spans="1:17" ht="12" customHeight="1">
      <c r="A60" s="485"/>
      <c r="B60" s="460"/>
      <c r="C60" s="26" t="s">
        <v>141</v>
      </c>
      <c r="D60" s="356" t="s">
        <v>489</v>
      </c>
      <c r="E60" s="356"/>
      <c r="F60" s="356"/>
      <c r="G60" s="356"/>
      <c r="H60" s="356"/>
      <c r="I60" s="463"/>
      <c r="J60" s="464"/>
      <c r="K60" s="465"/>
      <c r="L60" s="466"/>
      <c r="M60" s="467"/>
      <c r="N60" s="353"/>
      <c r="O60" s="354"/>
      <c r="P60" s="533"/>
      <c r="Q60" s="533"/>
    </row>
    <row r="61" spans="1:17" ht="12" customHeight="1">
      <c r="A61" s="485"/>
      <c r="B61" s="460"/>
      <c r="C61" s="26" t="s">
        <v>141</v>
      </c>
      <c r="D61" s="357"/>
      <c r="E61" s="357"/>
      <c r="F61" s="357"/>
      <c r="G61" s="357"/>
      <c r="H61" s="357"/>
      <c r="I61" s="463"/>
      <c r="J61" s="464"/>
      <c r="K61" s="465"/>
      <c r="L61" s="466"/>
      <c r="M61" s="467"/>
      <c r="N61" s="353"/>
      <c r="O61" s="354"/>
      <c r="P61" s="533"/>
      <c r="Q61" s="533"/>
    </row>
    <row r="62" spans="1:17" ht="12" customHeight="1">
      <c r="A62" s="485"/>
      <c r="B62" s="31" t="s">
        <v>19</v>
      </c>
      <c r="C62" s="27" t="s">
        <v>141</v>
      </c>
      <c r="D62" s="468"/>
      <c r="E62" s="468"/>
      <c r="F62" s="468"/>
      <c r="G62" s="468"/>
      <c r="H62" s="468"/>
      <c r="I62" s="470"/>
      <c r="J62" s="471"/>
      <c r="K62" s="472"/>
      <c r="L62" s="473"/>
      <c r="M62" s="474"/>
      <c r="N62" s="353" t="e">
        <f>L62/K62</f>
        <v>#DIV/0!</v>
      </c>
      <c r="O62" s="363">
        <f>PRODUCT(L62,M62)</f>
        <v>0</v>
      </c>
      <c r="P62" s="533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363"/>
      <c r="P63" s="533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363"/>
      <c r="P64" s="533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363"/>
      <c r="P65" s="533"/>
      <c r="Q65" s="533"/>
    </row>
    <row r="66" spans="1:17" ht="12" customHeight="1">
      <c r="A66" s="485"/>
      <c r="B66" s="30" t="s">
        <v>20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353" t="e">
        <f>L66/K66</f>
        <v>#DIV/0!</v>
      </c>
      <c r="O66" s="354">
        <f>PRODUCT(L66,M66)</f>
        <v>0</v>
      </c>
      <c r="P66" s="533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353"/>
      <c r="O67" s="354"/>
      <c r="P67" s="533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353"/>
      <c r="O68" s="354"/>
      <c r="P68" s="533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353"/>
      <c r="O69" s="354"/>
      <c r="P69" s="533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0.83333333333333337</v>
      </c>
      <c r="H70" s="456"/>
      <c r="I70" s="457" t="s">
        <v>174</v>
      </c>
      <c r="J70" s="457"/>
      <c r="K70" s="457"/>
      <c r="L70" s="457"/>
      <c r="M70" s="457"/>
      <c r="N70" s="458">
        <f>SUM(O33,PRODUCT(SUM(O38,O42,O46,O50,O54,O58,O62,O66),E5))</f>
        <v>0.83333333333333337</v>
      </c>
      <c r="O70" s="458"/>
      <c r="P70" s="533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33"/>
      <c r="Q71" s="533"/>
    </row>
    <row r="72" spans="1:17" ht="15" customHeight="1">
      <c r="A72" s="85" t="s">
        <v>141</v>
      </c>
      <c r="B72" s="454"/>
      <c r="C72" s="454"/>
      <c r="D72" s="454"/>
      <c r="E72" s="454"/>
      <c r="F72" s="454"/>
      <c r="G72" s="454"/>
      <c r="H72" s="454"/>
      <c r="I72" s="454"/>
      <c r="J72" s="454"/>
      <c r="K72" s="454"/>
      <c r="L72" s="454"/>
      <c r="M72" s="454"/>
      <c r="N72" s="454"/>
      <c r="O72" s="454"/>
      <c r="P72" s="533"/>
      <c r="Q72" s="533"/>
    </row>
    <row r="73" spans="1:17" ht="15" customHeight="1">
      <c r="A73" s="86" t="s">
        <v>141</v>
      </c>
      <c r="B73" s="453"/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453"/>
      <c r="P73" s="533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33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33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33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33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33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33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33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33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33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4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5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2:J12"/>
    <mergeCell ref="K12:N12"/>
    <mergeCell ref="I17:J17"/>
    <mergeCell ref="K17:N17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F4:F7"/>
    <mergeCell ref="H4:H8"/>
    <mergeCell ref="I4:N4"/>
    <mergeCell ref="I5:N5"/>
    <mergeCell ref="I6:N6"/>
    <mergeCell ref="F10:F12"/>
    <mergeCell ref="H10:H12"/>
    <mergeCell ref="I10:N10"/>
    <mergeCell ref="D49:H49"/>
    <mergeCell ref="I11:N11"/>
    <mergeCell ref="E22:G22"/>
    <mergeCell ref="I22:N22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K33:K37"/>
    <mergeCell ref="L33:L37"/>
    <mergeCell ref="M33:M37"/>
    <mergeCell ref="N33:N37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GWO"</formula1>
    </dataValidation>
    <dataValidation type="list" allowBlank="1" showInputMessage="1" showErrorMessage="1" sqref="J33:J69">
      <formula1>"Continue,CCF,Finale,Non,Recyclage"</formula1>
    </dataValidation>
  </dataValidations>
  <pageMargins left="0.7" right="0.7" top="0.75" bottom="0.75" header="0.3" footer="0.3"/>
  <pageSetup paperSize="9" orientation="portrait" r:id="rId1"/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Q112"/>
  <sheetViews>
    <sheetView zoomScale="80" zoomScaleNormal="80" workbookViewId="0">
      <selection activeCell="P3" sqref="P3:P104"/>
    </sheetView>
  </sheetViews>
  <sheetFormatPr baseColWidth="10" defaultRowHeight="14.25"/>
  <cols>
    <col min="1" max="1" width="5.7109375" style="1" customWidth="1"/>
    <col min="2" max="2" width="30.7109375" style="1" customWidth="1"/>
    <col min="3" max="3" width="5.7109375" style="1" customWidth="1"/>
    <col min="4" max="4" width="30.7109375" style="1" customWidth="1"/>
    <col min="5" max="5" width="5.7109375" style="1" customWidth="1"/>
    <col min="6" max="6" width="8.7109375" style="1" customWidth="1"/>
    <col min="7" max="7" width="8.7109375" style="2" customWidth="1"/>
    <col min="8" max="8" width="6.7109375" style="1" customWidth="1"/>
    <col min="9" max="14" width="4.7109375" style="1" customWidth="1"/>
    <col min="15" max="15" width="6.7109375" style="1" customWidth="1"/>
    <col min="16" max="17" width="66.7109375" style="1" customWidth="1"/>
    <col min="18" max="16384" width="11.42578125" style="1"/>
  </cols>
  <sheetData>
    <row r="1" spans="1:17" ht="39.950000000000003" customHeight="1">
      <c r="A1" s="515" t="s">
        <v>27</v>
      </c>
      <c r="B1" s="515"/>
      <c r="C1" s="516" t="str">
        <f>'Liste Ets'!$C$42</f>
        <v>085 - La Roche sur Yon</v>
      </c>
      <c r="D1" s="516"/>
      <c r="E1" s="516"/>
      <c r="F1" s="516"/>
      <c r="G1" s="516"/>
      <c r="H1" s="516"/>
      <c r="I1" s="516"/>
      <c r="J1" s="516"/>
      <c r="K1" s="516"/>
      <c r="L1" s="516"/>
      <c r="M1" s="516"/>
      <c r="N1" s="516"/>
      <c r="O1" s="516"/>
      <c r="P1" s="517" t="s">
        <v>279</v>
      </c>
      <c r="Q1" s="517"/>
    </row>
    <row r="2" spans="1:17" ht="20.100000000000001" customHeight="1">
      <c r="A2" s="518" t="s">
        <v>148</v>
      </c>
      <c r="B2" s="519" t="s">
        <v>159</v>
      </c>
      <c r="C2" s="519"/>
      <c r="D2" s="520" t="s">
        <v>2</v>
      </c>
      <c r="E2" s="520"/>
      <c r="F2" s="520"/>
      <c r="G2" s="520"/>
      <c r="H2" s="521" t="s">
        <v>23</v>
      </c>
      <c r="I2" s="521"/>
      <c r="J2" s="521"/>
      <c r="K2" s="521"/>
      <c r="L2" s="521"/>
      <c r="M2" s="521"/>
      <c r="N2" s="521"/>
      <c r="O2" s="521"/>
      <c r="P2" s="91" t="s">
        <v>280</v>
      </c>
      <c r="Q2" s="91" t="s">
        <v>281</v>
      </c>
    </row>
    <row r="3" spans="1:17" ht="15.95" customHeight="1">
      <c r="A3" s="518"/>
      <c r="B3" s="8" t="s">
        <v>0</v>
      </c>
      <c r="C3" s="32" t="s">
        <v>133</v>
      </c>
      <c r="D3" s="522" t="s">
        <v>28</v>
      </c>
      <c r="E3" s="522"/>
      <c r="F3" s="523"/>
      <c r="G3" s="523"/>
      <c r="H3" s="497" t="s">
        <v>53</v>
      </c>
      <c r="I3" s="497"/>
      <c r="J3" s="497"/>
      <c r="K3" s="497"/>
      <c r="L3" s="497"/>
      <c r="M3" s="497"/>
      <c r="N3" s="497"/>
      <c r="O3" s="497"/>
      <c r="P3" s="532"/>
      <c r="Q3" s="533"/>
    </row>
    <row r="4" spans="1:17" ht="15.95" customHeight="1">
      <c r="A4" s="518"/>
      <c r="B4" s="89" t="s">
        <v>162</v>
      </c>
      <c r="C4" s="95" t="s">
        <v>133</v>
      </c>
      <c r="D4" s="8" t="s">
        <v>149</v>
      </c>
      <c r="E4" s="33">
        <v>12</v>
      </c>
      <c r="F4" s="542"/>
      <c r="G4" s="7"/>
      <c r="H4" s="498" t="s">
        <v>24</v>
      </c>
      <c r="I4" s="513" t="s">
        <v>24</v>
      </c>
      <c r="J4" s="513"/>
      <c r="K4" s="513"/>
      <c r="L4" s="513"/>
      <c r="M4" s="513"/>
      <c r="N4" s="513"/>
      <c r="O4" s="35" t="s">
        <v>134</v>
      </c>
      <c r="P4" s="533"/>
      <c r="Q4" s="533"/>
    </row>
    <row r="5" spans="1:17" ht="15.95" customHeight="1">
      <c r="A5" s="518"/>
      <c r="B5" s="8" t="s">
        <v>163</v>
      </c>
      <c r="C5" s="32" t="s">
        <v>134</v>
      </c>
      <c r="D5" s="21" t="s">
        <v>150</v>
      </c>
      <c r="E5" s="34">
        <v>3</v>
      </c>
      <c r="F5" s="542"/>
      <c r="G5" s="7"/>
      <c r="H5" s="498"/>
      <c r="I5" s="490" t="s">
        <v>25</v>
      </c>
      <c r="J5" s="490"/>
      <c r="K5" s="490"/>
      <c r="L5" s="490"/>
      <c r="M5" s="490"/>
      <c r="N5" s="490"/>
      <c r="O5" s="36" t="s">
        <v>133</v>
      </c>
      <c r="P5" s="533"/>
      <c r="Q5" s="533"/>
    </row>
    <row r="6" spans="1:17" ht="15.95" customHeight="1">
      <c r="A6" s="518"/>
      <c r="B6" s="96" t="s">
        <v>443</v>
      </c>
      <c r="C6" s="17" t="s">
        <v>133</v>
      </c>
      <c r="D6" s="24" t="s">
        <v>151</v>
      </c>
      <c r="E6" s="33">
        <v>4</v>
      </c>
      <c r="F6" s="542"/>
      <c r="G6" s="7"/>
      <c r="H6" s="498"/>
      <c r="I6" s="492" t="s">
        <v>54</v>
      </c>
      <c r="J6" s="492"/>
      <c r="K6" s="492"/>
      <c r="L6" s="492"/>
      <c r="M6" s="492"/>
      <c r="N6" s="492"/>
      <c r="O6" s="35" t="s">
        <v>134</v>
      </c>
      <c r="P6" s="533"/>
      <c r="Q6" s="533"/>
    </row>
    <row r="7" spans="1:17" ht="15.95" customHeight="1">
      <c r="A7" s="518"/>
      <c r="B7" s="488" t="s">
        <v>160</v>
      </c>
      <c r="C7" s="488"/>
      <c r="D7" s="21" t="s">
        <v>152</v>
      </c>
      <c r="E7" s="34">
        <v>1</v>
      </c>
      <c r="F7" s="542"/>
      <c r="G7" s="7"/>
      <c r="H7" s="498"/>
      <c r="I7" s="490" t="s">
        <v>33</v>
      </c>
      <c r="J7" s="490"/>
      <c r="K7" s="490"/>
      <c r="L7" s="490"/>
      <c r="M7" s="490"/>
      <c r="N7" s="490"/>
      <c r="O7" s="36" t="s">
        <v>134</v>
      </c>
      <c r="P7" s="533"/>
      <c r="Q7" s="533"/>
    </row>
    <row r="8" spans="1:17" ht="15.95" customHeight="1">
      <c r="A8" s="518"/>
      <c r="B8" s="8" t="s">
        <v>3</v>
      </c>
      <c r="C8" s="32" t="s">
        <v>133</v>
      </c>
      <c r="D8" s="530" t="s">
        <v>135</v>
      </c>
      <c r="E8" s="530"/>
      <c r="F8" s="531">
        <f>E7/E6</f>
        <v>0.25</v>
      </c>
      <c r="G8" s="531"/>
      <c r="H8" s="498"/>
      <c r="I8" s="513" t="s">
        <v>492</v>
      </c>
      <c r="J8" s="513"/>
      <c r="K8" s="513"/>
      <c r="L8" s="513"/>
      <c r="M8" s="513"/>
      <c r="N8" s="513"/>
      <c r="O8" s="35">
        <v>8</v>
      </c>
      <c r="P8" s="533"/>
      <c r="Q8" s="533"/>
    </row>
    <row r="9" spans="1:17" ht="15.95" customHeight="1">
      <c r="A9" s="518"/>
      <c r="B9" s="89" t="s">
        <v>4</v>
      </c>
      <c r="C9" s="95" t="s">
        <v>133</v>
      </c>
      <c r="D9" s="522" t="s">
        <v>29</v>
      </c>
      <c r="E9" s="522"/>
      <c r="F9" s="9"/>
      <c r="G9" s="10"/>
      <c r="H9" s="497" t="s">
        <v>45</v>
      </c>
      <c r="I9" s="497"/>
      <c r="J9" s="497"/>
      <c r="K9" s="497"/>
      <c r="L9" s="497"/>
      <c r="M9" s="497"/>
      <c r="N9" s="497"/>
      <c r="O9" s="497"/>
      <c r="P9" s="533"/>
      <c r="Q9" s="533"/>
    </row>
    <row r="10" spans="1:17" ht="15.95" customHeight="1">
      <c r="A10" s="518"/>
      <c r="B10" s="8" t="s">
        <v>5</v>
      </c>
      <c r="C10" s="32" t="s">
        <v>134</v>
      </c>
      <c r="D10" s="8" t="s">
        <v>153</v>
      </c>
      <c r="E10" s="218">
        <v>1</v>
      </c>
      <c r="F10" s="514" t="s">
        <v>6</v>
      </c>
      <c r="G10" s="216">
        <v>0.125</v>
      </c>
      <c r="H10" s="498" t="s">
        <v>32</v>
      </c>
      <c r="I10" s="492" t="s">
        <v>55</v>
      </c>
      <c r="J10" s="492"/>
      <c r="K10" s="492"/>
      <c r="L10" s="492"/>
      <c r="M10" s="492"/>
      <c r="N10" s="492"/>
      <c r="O10" s="35" t="s">
        <v>134</v>
      </c>
      <c r="P10" s="533"/>
      <c r="Q10" s="533"/>
    </row>
    <row r="11" spans="1:17" ht="15.95" customHeight="1">
      <c r="A11" s="518"/>
      <c r="B11" s="96" t="s">
        <v>52</v>
      </c>
      <c r="C11" s="95" t="s">
        <v>134</v>
      </c>
      <c r="D11" s="21" t="s">
        <v>154</v>
      </c>
      <c r="E11" s="34">
        <v>6</v>
      </c>
      <c r="F11" s="514"/>
      <c r="G11" s="39">
        <v>8.3333333333333329E-2</v>
      </c>
      <c r="H11" s="498"/>
      <c r="I11" s="490" t="s">
        <v>56</v>
      </c>
      <c r="J11" s="490"/>
      <c r="K11" s="490"/>
      <c r="L11" s="490"/>
      <c r="M11" s="490"/>
      <c r="N11" s="490"/>
      <c r="O11" s="36" t="s">
        <v>134</v>
      </c>
      <c r="P11" s="533"/>
      <c r="Q11" s="533"/>
    </row>
    <row r="12" spans="1:17" ht="15.95" customHeight="1">
      <c r="A12" s="518"/>
      <c r="B12" s="488" t="s">
        <v>161</v>
      </c>
      <c r="C12" s="488"/>
      <c r="D12" s="8" t="s">
        <v>155</v>
      </c>
      <c r="E12" s="218">
        <v>1</v>
      </c>
      <c r="F12" s="514"/>
      <c r="G12" s="216">
        <v>2.0833333333333332E-2</v>
      </c>
      <c r="H12" s="498"/>
      <c r="I12" s="501" t="s">
        <v>278</v>
      </c>
      <c r="J12" s="501"/>
      <c r="K12" s="525"/>
      <c r="L12" s="525"/>
      <c r="M12" s="525"/>
      <c r="N12" s="525"/>
      <c r="O12" s="35" t="s">
        <v>134</v>
      </c>
      <c r="P12" s="533"/>
      <c r="Q12" s="533"/>
    </row>
    <row r="13" spans="1:17" ht="15.95" customHeight="1">
      <c r="A13" s="518"/>
      <c r="B13" s="8" t="s">
        <v>36</v>
      </c>
      <c r="C13" s="32" t="s">
        <v>133</v>
      </c>
      <c r="D13" s="508" t="s">
        <v>48</v>
      </c>
      <c r="E13" s="508"/>
      <c r="F13" s="11"/>
      <c r="G13" s="11"/>
      <c r="H13" s="497" t="s">
        <v>46</v>
      </c>
      <c r="I13" s="497"/>
      <c r="J13" s="497"/>
      <c r="K13" s="497"/>
      <c r="L13" s="497"/>
      <c r="M13" s="497"/>
      <c r="N13" s="497"/>
      <c r="O13" s="497"/>
      <c r="P13" s="533"/>
      <c r="Q13" s="533"/>
    </row>
    <row r="14" spans="1:17" ht="15.95" customHeight="1">
      <c r="A14" s="518"/>
      <c r="B14" s="509" t="s">
        <v>156</v>
      </c>
      <c r="C14" s="510" t="s">
        <v>451</v>
      </c>
      <c r="D14" s="22" t="s">
        <v>164</v>
      </c>
      <c r="E14" s="32" t="s">
        <v>133</v>
      </c>
      <c r="F14" s="13"/>
      <c r="G14" s="7"/>
      <c r="H14" s="511" t="s">
        <v>44</v>
      </c>
      <c r="I14" s="492" t="s">
        <v>57</v>
      </c>
      <c r="J14" s="492"/>
      <c r="K14" s="492"/>
      <c r="L14" s="492"/>
      <c r="M14" s="492"/>
      <c r="N14" s="492"/>
      <c r="O14" s="35" t="s">
        <v>133</v>
      </c>
      <c r="P14" s="533"/>
      <c r="Q14" s="533"/>
    </row>
    <row r="15" spans="1:17" ht="15.95" customHeight="1">
      <c r="A15" s="518"/>
      <c r="B15" s="509"/>
      <c r="C15" s="510"/>
      <c r="D15" s="23" t="s">
        <v>49</v>
      </c>
      <c r="E15" s="217" t="s">
        <v>134</v>
      </c>
      <c r="F15" s="13"/>
      <c r="G15" s="7"/>
      <c r="H15" s="511"/>
      <c r="I15" s="490" t="s">
        <v>47</v>
      </c>
      <c r="J15" s="490"/>
      <c r="K15" s="490"/>
      <c r="L15" s="490"/>
      <c r="M15" s="490"/>
      <c r="N15" s="490"/>
      <c r="O15" s="36" t="s">
        <v>134</v>
      </c>
      <c r="P15" s="533"/>
      <c r="Q15" s="533"/>
    </row>
    <row r="16" spans="1:17" ht="15.95" customHeight="1">
      <c r="A16" s="518"/>
      <c r="B16" s="15" t="s">
        <v>37</v>
      </c>
      <c r="C16" s="32" t="s">
        <v>134</v>
      </c>
      <c r="D16" s="22" t="s">
        <v>50</v>
      </c>
      <c r="E16" s="32" t="s">
        <v>134</v>
      </c>
      <c r="F16" s="13"/>
      <c r="G16" s="7"/>
      <c r="H16" s="511"/>
      <c r="I16" s="492" t="s">
        <v>58</v>
      </c>
      <c r="J16" s="492"/>
      <c r="K16" s="492"/>
      <c r="L16" s="492"/>
      <c r="M16" s="492"/>
      <c r="N16" s="492"/>
      <c r="O16" s="35" t="s">
        <v>134</v>
      </c>
      <c r="P16" s="533"/>
      <c r="Q16" s="533"/>
    </row>
    <row r="17" spans="1:17" ht="15.95" customHeight="1">
      <c r="A17" s="518"/>
      <c r="B17" s="505" t="s">
        <v>136</v>
      </c>
      <c r="C17" s="570" t="s">
        <v>146</v>
      </c>
      <c r="D17" s="23" t="s">
        <v>157</v>
      </c>
      <c r="E17" s="217" t="s">
        <v>133</v>
      </c>
      <c r="F17" s="13"/>
      <c r="G17" s="7"/>
      <c r="H17" s="511"/>
      <c r="I17" s="571" t="s">
        <v>278</v>
      </c>
      <c r="J17" s="571"/>
      <c r="K17" s="572"/>
      <c r="L17" s="572"/>
      <c r="M17" s="572"/>
      <c r="N17" s="572"/>
      <c r="O17" s="36" t="s">
        <v>134</v>
      </c>
      <c r="P17" s="533"/>
      <c r="Q17" s="533"/>
    </row>
    <row r="18" spans="1:17" ht="15.95" customHeight="1">
      <c r="A18" s="518"/>
      <c r="B18" s="505"/>
      <c r="C18" s="570"/>
      <c r="D18" s="25" t="s">
        <v>51</v>
      </c>
      <c r="E18" s="32" t="s">
        <v>133</v>
      </c>
      <c r="F18" s="13"/>
      <c r="G18" s="7"/>
      <c r="H18" s="497" t="s">
        <v>158</v>
      </c>
      <c r="I18" s="497"/>
      <c r="J18" s="497"/>
      <c r="K18" s="497"/>
      <c r="L18" s="497"/>
      <c r="M18" s="497"/>
      <c r="N18" s="497"/>
      <c r="O18" s="497"/>
      <c r="P18" s="533"/>
      <c r="Q18" s="533"/>
    </row>
    <row r="19" spans="1:17" ht="15.95" customHeight="1">
      <c r="A19" s="518"/>
      <c r="B19" s="488" t="s">
        <v>138</v>
      </c>
      <c r="C19" s="488"/>
      <c r="D19" s="23" t="s">
        <v>52</v>
      </c>
      <c r="E19" s="217" t="s">
        <v>134</v>
      </c>
      <c r="F19" s="13"/>
      <c r="G19" s="7"/>
      <c r="H19" s="507" t="s">
        <v>35</v>
      </c>
      <c r="I19" s="492" t="s">
        <v>274</v>
      </c>
      <c r="J19" s="492"/>
      <c r="K19" s="492"/>
      <c r="L19" s="492"/>
      <c r="M19" s="492"/>
      <c r="N19" s="492"/>
      <c r="O19" s="35" t="s">
        <v>134</v>
      </c>
      <c r="P19" s="533"/>
      <c r="Q19" s="533"/>
    </row>
    <row r="20" spans="1:17" ht="15.95" customHeight="1">
      <c r="A20" s="518"/>
      <c r="B20" s="18" t="s">
        <v>3</v>
      </c>
      <c r="C20" s="32" t="s">
        <v>134</v>
      </c>
      <c r="D20" s="491" t="s">
        <v>252</v>
      </c>
      <c r="E20" s="491"/>
      <c r="F20" s="491"/>
      <c r="G20" s="491"/>
      <c r="H20" s="507"/>
      <c r="I20" s="490" t="s">
        <v>276</v>
      </c>
      <c r="J20" s="490"/>
      <c r="K20" s="490"/>
      <c r="L20" s="490"/>
      <c r="M20" s="490"/>
      <c r="N20" s="490"/>
      <c r="O20" s="36" t="s">
        <v>133</v>
      </c>
      <c r="P20" s="533"/>
      <c r="Q20" s="533"/>
    </row>
    <row r="21" spans="1:17" ht="15.95" customHeight="1">
      <c r="A21" s="518"/>
      <c r="B21" s="19" t="s">
        <v>4</v>
      </c>
      <c r="C21" s="95" t="s">
        <v>134</v>
      </c>
      <c r="D21" s="87" t="s">
        <v>256</v>
      </c>
      <c r="E21" s="512" t="s">
        <v>257</v>
      </c>
      <c r="F21" s="512"/>
      <c r="G21" s="512"/>
      <c r="H21" s="507"/>
      <c r="I21" s="492" t="s">
        <v>275</v>
      </c>
      <c r="J21" s="492"/>
      <c r="K21" s="492"/>
      <c r="L21" s="492"/>
      <c r="M21" s="492"/>
      <c r="N21" s="492"/>
      <c r="O21" s="35" t="s">
        <v>134</v>
      </c>
      <c r="P21" s="533"/>
      <c r="Q21" s="533"/>
    </row>
    <row r="22" spans="1:17" ht="15.95" customHeight="1">
      <c r="A22" s="518"/>
      <c r="B22" s="18" t="s">
        <v>139</v>
      </c>
      <c r="C22" s="167" t="s">
        <v>133</v>
      </c>
      <c r="D22" s="12" t="s">
        <v>255</v>
      </c>
      <c r="E22" s="496" t="s">
        <v>501</v>
      </c>
      <c r="F22" s="496"/>
      <c r="G22" s="496"/>
      <c r="H22" s="507"/>
      <c r="I22" s="490" t="s">
        <v>277</v>
      </c>
      <c r="J22" s="490"/>
      <c r="K22" s="490"/>
      <c r="L22" s="490"/>
      <c r="M22" s="490"/>
      <c r="N22" s="490"/>
      <c r="O22" s="36" t="s">
        <v>134</v>
      </c>
      <c r="P22" s="533"/>
      <c r="Q22" s="533"/>
    </row>
    <row r="23" spans="1:17" ht="15.95" customHeight="1">
      <c r="A23" s="518"/>
      <c r="B23" s="488" t="s">
        <v>140</v>
      </c>
      <c r="C23" s="488"/>
      <c r="D23" s="14" t="s">
        <v>254</v>
      </c>
      <c r="E23" s="500" t="s">
        <v>502</v>
      </c>
      <c r="F23" s="500"/>
      <c r="G23" s="500"/>
      <c r="H23" s="507"/>
      <c r="I23" s="501" t="s">
        <v>278</v>
      </c>
      <c r="J23" s="502"/>
      <c r="K23" s="537"/>
      <c r="L23" s="537"/>
      <c r="M23" s="537"/>
      <c r="N23" s="537"/>
      <c r="O23" s="35" t="s">
        <v>134</v>
      </c>
      <c r="P23" s="533"/>
      <c r="Q23" s="533"/>
    </row>
    <row r="24" spans="1:17" ht="15.95" customHeight="1">
      <c r="A24" s="518"/>
      <c r="B24" s="18" t="s">
        <v>3</v>
      </c>
      <c r="C24" s="32" t="s">
        <v>134</v>
      </c>
      <c r="D24" s="16" t="s">
        <v>253</v>
      </c>
      <c r="E24" s="496" t="s">
        <v>503</v>
      </c>
      <c r="F24" s="496"/>
      <c r="G24" s="496"/>
      <c r="H24" s="497" t="s">
        <v>40</v>
      </c>
      <c r="I24" s="497"/>
      <c r="J24" s="497"/>
      <c r="K24" s="497"/>
      <c r="L24" s="497"/>
      <c r="M24" s="497"/>
      <c r="N24" s="497"/>
      <c r="O24" s="497"/>
      <c r="P24" s="533"/>
      <c r="Q24" s="533"/>
    </row>
    <row r="25" spans="1:17" ht="15.95" customHeight="1">
      <c r="A25" s="518"/>
      <c r="B25" s="20" t="s">
        <v>4</v>
      </c>
      <c r="C25" s="95" t="s">
        <v>134</v>
      </c>
      <c r="D25" s="491" t="s">
        <v>261</v>
      </c>
      <c r="E25" s="491"/>
      <c r="F25" s="491"/>
      <c r="G25" s="491"/>
      <c r="H25" s="498" t="s">
        <v>39</v>
      </c>
      <c r="I25" s="492" t="s">
        <v>8</v>
      </c>
      <c r="J25" s="492"/>
      <c r="K25" s="492"/>
      <c r="L25" s="492"/>
      <c r="M25" s="492"/>
      <c r="N25" s="492"/>
      <c r="O25" s="35" t="s">
        <v>133</v>
      </c>
      <c r="P25" s="533"/>
      <c r="Q25" s="533"/>
    </row>
    <row r="26" spans="1:17" ht="15.95" customHeight="1">
      <c r="A26" s="518"/>
      <c r="B26" s="18" t="s">
        <v>139</v>
      </c>
      <c r="C26" s="32" t="s">
        <v>133</v>
      </c>
      <c r="D26" s="489"/>
      <c r="E26" s="489"/>
      <c r="F26" s="489"/>
      <c r="G26" s="489"/>
      <c r="H26" s="498"/>
      <c r="I26" s="490" t="s">
        <v>9</v>
      </c>
      <c r="J26" s="490"/>
      <c r="K26" s="490"/>
      <c r="L26" s="490"/>
      <c r="M26" s="490"/>
      <c r="N26" s="490"/>
      <c r="O26" s="36" t="s">
        <v>133</v>
      </c>
      <c r="P26" s="533"/>
      <c r="Q26" s="533"/>
    </row>
    <row r="27" spans="1:17" ht="15.95" customHeight="1">
      <c r="A27" s="518"/>
      <c r="B27" s="20"/>
      <c r="C27" s="20"/>
      <c r="D27" s="499"/>
      <c r="E27" s="499"/>
      <c r="F27" s="499"/>
      <c r="G27" s="499"/>
      <c r="H27" s="498"/>
      <c r="I27" s="492" t="s">
        <v>11</v>
      </c>
      <c r="J27" s="492"/>
      <c r="K27" s="492"/>
      <c r="L27" s="492"/>
      <c r="M27" s="492"/>
      <c r="N27" s="492"/>
      <c r="O27" s="35" t="s">
        <v>133</v>
      </c>
      <c r="P27" s="533"/>
      <c r="Q27" s="533"/>
    </row>
    <row r="28" spans="1:17" ht="15.95" customHeight="1">
      <c r="A28" s="518"/>
      <c r="B28" s="488" t="s">
        <v>30</v>
      </c>
      <c r="C28" s="488"/>
      <c r="D28" s="489"/>
      <c r="E28" s="489"/>
      <c r="F28" s="489"/>
      <c r="G28" s="489"/>
      <c r="H28" s="498"/>
      <c r="I28" s="490" t="s">
        <v>10</v>
      </c>
      <c r="J28" s="490"/>
      <c r="K28" s="490"/>
      <c r="L28" s="490"/>
      <c r="M28" s="490"/>
      <c r="N28" s="490"/>
      <c r="O28" s="36" t="s">
        <v>133</v>
      </c>
      <c r="P28" s="533"/>
      <c r="Q28" s="533"/>
    </row>
    <row r="29" spans="1:17" ht="15.95" customHeight="1">
      <c r="A29" s="518"/>
      <c r="B29" s="8" t="s">
        <v>1</v>
      </c>
      <c r="C29" s="32" t="s">
        <v>133</v>
      </c>
      <c r="D29" s="491" t="s">
        <v>272</v>
      </c>
      <c r="E29" s="491"/>
      <c r="F29" s="491"/>
      <c r="G29" s="491"/>
      <c r="H29" s="498"/>
      <c r="I29" s="492" t="s">
        <v>41</v>
      </c>
      <c r="J29" s="492"/>
      <c r="K29" s="492"/>
      <c r="L29" s="492"/>
      <c r="M29" s="492"/>
      <c r="N29" s="492"/>
      <c r="O29" s="35" t="s">
        <v>133</v>
      </c>
      <c r="P29" s="533"/>
      <c r="Q29" s="533"/>
    </row>
    <row r="30" spans="1:17" ht="15.95" customHeight="1">
      <c r="A30" s="518"/>
      <c r="B30" s="89" t="s">
        <v>31</v>
      </c>
      <c r="C30" s="95" t="s">
        <v>134</v>
      </c>
      <c r="D30" s="493"/>
      <c r="E30" s="493"/>
      <c r="F30" s="493"/>
      <c r="G30" s="493"/>
      <c r="H30" s="498"/>
      <c r="I30" s="490" t="s">
        <v>42</v>
      </c>
      <c r="J30" s="490"/>
      <c r="K30" s="490"/>
      <c r="L30" s="490"/>
      <c r="M30" s="490"/>
      <c r="N30" s="490"/>
      <c r="O30" s="36" t="s">
        <v>134</v>
      </c>
      <c r="P30" s="533"/>
      <c r="Q30" s="533"/>
    </row>
    <row r="31" spans="1:17" ht="15.95" customHeight="1">
      <c r="A31" s="518"/>
      <c r="B31" s="8" t="s">
        <v>7</v>
      </c>
      <c r="C31" s="32" t="s">
        <v>133</v>
      </c>
      <c r="D31" s="493"/>
      <c r="E31" s="493"/>
      <c r="F31" s="493"/>
      <c r="G31" s="493"/>
      <c r="H31" s="498"/>
      <c r="I31" s="494" t="s">
        <v>278</v>
      </c>
      <c r="J31" s="494"/>
      <c r="K31" s="536"/>
      <c r="L31" s="536"/>
      <c r="M31" s="536"/>
      <c r="N31" s="536"/>
      <c r="O31" s="35" t="s">
        <v>134</v>
      </c>
      <c r="P31" s="533"/>
      <c r="Q31" s="533"/>
    </row>
    <row r="32" spans="1:17" ht="69.95" customHeight="1">
      <c r="A32" s="483" t="s">
        <v>38</v>
      </c>
      <c r="B32" s="483"/>
      <c r="C32" s="484" t="s">
        <v>26</v>
      </c>
      <c r="D32" s="484"/>
      <c r="E32" s="484"/>
      <c r="F32" s="484"/>
      <c r="G32" s="484"/>
      <c r="H32" s="484"/>
      <c r="I32" s="4" t="s">
        <v>142</v>
      </c>
      <c r="J32" s="5" t="s">
        <v>145</v>
      </c>
      <c r="K32" s="4" t="s">
        <v>149</v>
      </c>
      <c r="L32" s="5" t="s">
        <v>171</v>
      </c>
      <c r="M32" s="4" t="s">
        <v>6</v>
      </c>
      <c r="N32" s="5" t="s">
        <v>172</v>
      </c>
      <c r="O32" s="3" t="s">
        <v>22</v>
      </c>
      <c r="P32" s="533"/>
      <c r="Q32" s="533"/>
    </row>
    <row r="33" spans="1:17" ht="12" customHeight="1">
      <c r="A33" s="485" t="s">
        <v>12</v>
      </c>
      <c r="B33" s="30" t="s">
        <v>13</v>
      </c>
      <c r="C33" s="26" t="s">
        <v>141</v>
      </c>
      <c r="D33" s="356" t="s">
        <v>452</v>
      </c>
      <c r="E33" s="356"/>
      <c r="F33" s="356"/>
      <c r="G33" s="356"/>
      <c r="H33" s="356"/>
      <c r="I33" s="535" t="s">
        <v>143</v>
      </c>
      <c r="J33" s="487" t="s">
        <v>1</v>
      </c>
      <c r="K33" s="568">
        <v>12</v>
      </c>
      <c r="L33" s="481">
        <v>1</v>
      </c>
      <c r="M33" s="482">
        <v>0.125</v>
      </c>
      <c r="N33" s="381">
        <f>L33/K33</f>
        <v>8.3333333333333329E-2</v>
      </c>
      <c r="O33" s="569">
        <f>PRODUCT(L33,M33)</f>
        <v>0.125</v>
      </c>
      <c r="P33" s="533"/>
      <c r="Q33" s="533"/>
    </row>
    <row r="34" spans="1:17" ht="12" customHeight="1">
      <c r="A34" s="485"/>
      <c r="B34" s="460"/>
      <c r="C34" s="26" t="s">
        <v>141</v>
      </c>
      <c r="D34" s="476" t="s">
        <v>453</v>
      </c>
      <c r="E34" s="356"/>
      <c r="F34" s="356"/>
      <c r="G34" s="356"/>
      <c r="H34" s="356"/>
      <c r="I34" s="535"/>
      <c r="J34" s="487"/>
      <c r="K34" s="568"/>
      <c r="L34" s="481"/>
      <c r="M34" s="482"/>
      <c r="N34" s="381"/>
      <c r="O34" s="569"/>
      <c r="P34" s="533"/>
      <c r="Q34" s="533"/>
    </row>
    <row r="35" spans="1:17" ht="12" customHeight="1">
      <c r="A35" s="485"/>
      <c r="B35" s="460"/>
      <c r="C35" s="26" t="s">
        <v>141</v>
      </c>
      <c r="D35" s="476" t="s">
        <v>454</v>
      </c>
      <c r="E35" s="356"/>
      <c r="F35" s="356"/>
      <c r="G35" s="356"/>
      <c r="H35" s="356"/>
      <c r="I35" s="535"/>
      <c r="J35" s="487"/>
      <c r="K35" s="568"/>
      <c r="L35" s="481"/>
      <c r="M35" s="482"/>
      <c r="N35" s="381"/>
      <c r="O35" s="569"/>
      <c r="P35" s="533"/>
      <c r="Q35" s="533"/>
    </row>
    <row r="36" spans="1:17" ht="12" customHeight="1">
      <c r="A36" s="485"/>
      <c r="B36" s="460"/>
      <c r="C36" s="26" t="s">
        <v>141</v>
      </c>
      <c r="D36" s="356" t="s">
        <v>455</v>
      </c>
      <c r="E36" s="356"/>
      <c r="F36" s="356"/>
      <c r="G36" s="356"/>
      <c r="H36" s="356"/>
      <c r="I36" s="535"/>
      <c r="J36" s="487"/>
      <c r="K36" s="568"/>
      <c r="L36" s="481"/>
      <c r="M36" s="482"/>
      <c r="N36" s="381"/>
      <c r="O36" s="569"/>
      <c r="P36" s="533"/>
      <c r="Q36" s="533"/>
    </row>
    <row r="37" spans="1:17" ht="12" customHeight="1">
      <c r="A37" s="485"/>
      <c r="B37" s="460"/>
      <c r="C37" s="26" t="s">
        <v>141</v>
      </c>
      <c r="D37" s="356" t="s">
        <v>456</v>
      </c>
      <c r="E37" s="356"/>
      <c r="F37" s="356"/>
      <c r="G37" s="356"/>
      <c r="H37" s="356"/>
      <c r="I37" s="535"/>
      <c r="J37" s="487"/>
      <c r="K37" s="568"/>
      <c r="L37" s="481"/>
      <c r="M37" s="482"/>
      <c r="N37" s="381"/>
      <c r="O37" s="569"/>
      <c r="P37" s="533"/>
      <c r="Q37" s="533"/>
    </row>
    <row r="38" spans="1:17" ht="12" customHeight="1">
      <c r="A38" s="485"/>
      <c r="B38" s="31" t="s">
        <v>14</v>
      </c>
      <c r="C38" s="27" t="s">
        <v>141</v>
      </c>
      <c r="D38" s="377" t="s">
        <v>457</v>
      </c>
      <c r="E38" s="377"/>
      <c r="F38" s="377"/>
      <c r="G38" s="377"/>
      <c r="H38" s="377"/>
      <c r="I38" s="470" t="s">
        <v>144</v>
      </c>
      <c r="J38" s="471" t="s">
        <v>1</v>
      </c>
      <c r="K38" s="472">
        <v>4</v>
      </c>
      <c r="L38" s="473">
        <v>1</v>
      </c>
      <c r="M38" s="474">
        <v>8.3333333333333329E-2</v>
      </c>
      <c r="N38" s="353">
        <f>L38/K38</f>
        <v>0.25</v>
      </c>
      <c r="O38" s="363">
        <f>PRODUCT(L38,M38,$E$5)</f>
        <v>0.25</v>
      </c>
      <c r="P38" s="533"/>
      <c r="Q38" s="533"/>
    </row>
    <row r="39" spans="1:17" ht="12" customHeight="1">
      <c r="A39" s="485"/>
      <c r="B39" s="480"/>
      <c r="C39" s="27" t="s">
        <v>141</v>
      </c>
      <c r="D39" s="377" t="s">
        <v>458</v>
      </c>
      <c r="E39" s="377"/>
      <c r="F39" s="377"/>
      <c r="G39" s="377"/>
      <c r="H39" s="377"/>
      <c r="I39" s="470"/>
      <c r="J39" s="471"/>
      <c r="K39" s="472"/>
      <c r="L39" s="473"/>
      <c r="M39" s="474"/>
      <c r="N39" s="353"/>
      <c r="O39" s="363"/>
      <c r="P39" s="533"/>
      <c r="Q39" s="533"/>
    </row>
    <row r="40" spans="1:17" ht="12" customHeight="1">
      <c r="A40" s="485"/>
      <c r="B40" s="480"/>
      <c r="C40" s="27" t="s">
        <v>141</v>
      </c>
      <c r="D40" s="468" t="s">
        <v>459</v>
      </c>
      <c r="E40" s="468"/>
      <c r="F40" s="468"/>
      <c r="G40" s="468"/>
      <c r="H40" s="468"/>
      <c r="I40" s="470"/>
      <c r="J40" s="471"/>
      <c r="K40" s="472"/>
      <c r="L40" s="473"/>
      <c r="M40" s="474"/>
      <c r="N40" s="353"/>
      <c r="O40" s="363"/>
      <c r="P40" s="533"/>
      <c r="Q40" s="533"/>
    </row>
    <row r="41" spans="1:17" ht="12" customHeight="1">
      <c r="A41" s="485"/>
      <c r="B41" s="480"/>
      <c r="C41" s="27" t="s">
        <v>141</v>
      </c>
      <c r="D41" s="356" t="s">
        <v>456</v>
      </c>
      <c r="E41" s="356"/>
      <c r="F41" s="356"/>
      <c r="G41" s="356"/>
      <c r="H41" s="356"/>
      <c r="I41" s="470"/>
      <c r="J41" s="471"/>
      <c r="K41" s="472"/>
      <c r="L41" s="473"/>
      <c r="M41" s="474"/>
      <c r="N41" s="353"/>
      <c r="O41" s="363"/>
      <c r="P41" s="533"/>
      <c r="Q41" s="533"/>
    </row>
    <row r="42" spans="1:17" ht="12" customHeight="1">
      <c r="A42" s="485"/>
      <c r="B42" s="30" t="s">
        <v>15</v>
      </c>
      <c r="C42" s="26" t="s">
        <v>141</v>
      </c>
      <c r="D42" s="476" t="s">
        <v>460</v>
      </c>
      <c r="E42" s="356"/>
      <c r="F42" s="356"/>
      <c r="G42" s="356"/>
      <c r="H42" s="356"/>
      <c r="I42" s="463" t="s">
        <v>144</v>
      </c>
      <c r="J42" s="464" t="s">
        <v>1</v>
      </c>
      <c r="K42" s="568">
        <v>4</v>
      </c>
      <c r="L42" s="481">
        <v>1</v>
      </c>
      <c r="M42" s="482">
        <v>4.1666666666666664E-2</v>
      </c>
      <c r="N42" s="546">
        <f>L42/K42</f>
        <v>0.25</v>
      </c>
      <c r="O42" s="551">
        <f>PRODUCT(L42,M42,$E$5)</f>
        <v>0.125</v>
      </c>
      <c r="P42" s="533"/>
      <c r="Q42" s="533"/>
    </row>
    <row r="43" spans="1:17" ht="12" customHeight="1">
      <c r="A43" s="485"/>
      <c r="B43" s="460"/>
      <c r="C43" s="26" t="s">
        <v>141</v>
      </c>
      <c r="D43" s="476" t="s">
        <v>461</v>
      </c>
      <c r="E43" s="476"/>
      <c r="F43" s="476"/>
      <c r="G43" s="476"/>
      <c r="H43" s="476"/>
      <c r="I43" s="463"/>
      <c r="J43" s="464"/>
      <c r="K43" s="568"/>
      <c r="L43" s="481"/>
      <c r="M43" s="482"/>
      <c r="N43" s="546"/>
      <c r="O43" s="551"/>
      <c r="P43" s="533"/>
      <c r="Q43" s="533"/>
    </row>
    <row r="44" spans="1:17" ht="12" customHeight="1">
      <c r="A44" s="485"/>
      <c r="B44" s="460"/>
      <c r="C44" s="26" t="s">
        <v>141</v>
      </c>
      <c r="D44" s="357" t="s">
        <v>462</v>
      </c>
      <c r="E44" s="357"/>
      <c r="F44" s="357"/>
      <c r="G44" s="357"/>
      <c r="H44" s="357"/>
      <c r="I44" s="463"/>
      <c r="J44" s="464"/>
      <c r="K44" s="568"/>
      <c r="L44" s="481"/>
      <c r="M44" s="482"/>
      <c r="N44" s="546"/>
      <c r="O44" s="551"/>
      <c r="P44" s="533"/>
      <c r="Q44" s="533"/>
    </row>
    <row r="45" spans="1:17" ht="12" customHeight="1">
      <c r="A45" s="485"/>
      <c r="B45" s="460"/>
      <c r="C45" s="26" t="s">
        <v>141</v>
      </c>
      <c r="D45" s="356" t="s">
        <v>463</v>
      </c>
      <c r="E45" s="356"/>
      <c r="F45" s="356"/>
      <c r="G45" s="356"/>
      <c r="H45" s="356"/>
      <c r="I45" s="463"/>
      <c r="J45" s="464"/>
      <c r="K45" s="568"/>
      <c r="L45" s="481"/>
      <c r="M45" s="482"/>
      <c r="N45" s="546"/>
      <c r="O45" s="551"/>
      <c r="P45" s="533"/>
      <c r="Q45" s="533"/>
    </row>
    <row r="46" spans="1:17" ht="12" customHeight="1">
      <c r="A46" s="485"/>
      <c r="B46" s="31" t="s">
        <v>16</v>
      </c>
      <c r="C46" s="27" t="s">
        <v>141</v>
      </c>
      <c r="D46" s="377" t="s">
        <v>464</v>
      </c>
      <c r="E46" s="377"/>
      <c r="F46" s="377"/>
      <c r="G46" s="377"/>
      <c r="H46" s="377"/>
      <c r="I46" s="470" t="s">
        <v>144</v>
      </c>
      <c r="J46" s="471" t="s">
        <v>1</v>
      </c>
      <c r="K46" s="472">
        <v>4</v>
      </c>
      <c r="L46" s="473">
        <v>1</v>
      </c>
      <c r="M46" s="474">
        <v>8.3333333333333301E-2</v>
      </c>
      <c r="N46" s="353">
        <f>L46/K46</f>
        <v>0.25</v>
      </c>
      <c r="O46" s="363">
        <f>PRODUCT(L46,M46,$E$5)</f>
        <v>0.24999999999999989</v>
      </c>
      <c r="P46" s="533"/>
      <c r="Q46" s="533"/>
    </row>
    <row r="47" spans="1:17" ht="12" customHeight="1">
      <c r="A47" s="485"/>
      <c r="B47" s="364"/>
      <c r="C47" s="27" t="s">
        <v>141</v>
      </c>
      <c r="D47" s="377"/>
      <c r="E47" s="377"/>
      <c r="F47" s="377"/>
      <c r="G47" s="377"/>
      <c r="H47" s="377"/>
      <c r="I47" s="470"/>
      <c r="J47" s="471"/>
      <c r="K47" s="472"/>
      <c r="L47" s="473"/>
      <c r="M47" s="474"/>
      <c r="N47" s="353"/>
      <c r="O47" s="363"/>
      <c r="P47" s="533"/>
      <c r="Q47" s="533"/>
    </row>
    <row r="48" spans="1:17" ht="12" customHeight="1">
      <c r="A48" s="485"/>
      <c r="B48" s="372"/>
      <c r="C48" s="27" t="s">
        <v>141</v>
      </c>
      <c r="D48" s="468"/>
      <c r="E48" s="468"/>
      <c r="F48" s="468"/>
      <c r="G48" s="468"/>
      <c r="H48" s="468"/>
      <c r="I48" s="470"/>
      <c r="J48" s="471"/>
      <c r="K48" s="472"/>
      <c r="L48" s="473"/>
      <c r="M48" s="474"/>
      <c r="N48" s="353"/>
      <c r="O48" s="363"/>
      <c r="P48" s="533"/>
      <c r="Q48" s="533"/>
    </row>
    <row r="49" spans="1:17" ht="12" customHeight="1">
      <c r="A49" s="485"/>
      <c r="B49" s="372"/>
      <c r="C49" s="27" t="s">
        <v>141</v>
      </c>
      <c r="D49" s="99"/>
      <c r="E49" s="99"/>
      <c r="F49" s="99"/>
      <c r="G49" s="99"/>
      <c r="H49" s="99"/>
      <c r="I49" s="470"/>
      <c r="J49" s="471"/>
      <c r="K49" s="472"/>
      <c r="L49" s="473"/>
      <c r="M49" s="474"/>
      <c r="N49" s="353"/>
      <c r="O49" s="363"/>
      <c r="P49" s="533"/>
      <c r="Q49" s="533"/>
    </row>
    <row r="50" spans="1:17" ht="12" customHeight="1">
      <c r="A50" s="485"/>
      <c r="B50" s="30" t="s">
        <v>17</v>
      </c>
      <c r="C50" s="26" t="s">
        <v>141</v>
      </c>
      <c r="D50" s="356" t="s">
        <v>465</v>
      </c>
      <c r="E50" s="356"/>
      <c r="F50" s="356"/>
      <c r="G50" s="356"/>
      <c r="H50" s="356"/>
      <c r="I50" s="463" t="s">
        <v>144</v>
      </c>
      <c r="J50" s="464" t="s">
        <v>1</v>
      </c>
      <c r="K50" s="568">
        <v>4</v>
      </c>
      <c r="L50" s="481">
        <v>1</v>
      </c>
      <c r="M50" s="482">
        <v>8.3333333333333329E-2</v>
      </c>
      <c r="N50" s="546">
        <f>L50/K50</f>
        <v>0.25</v>
      </c>
      <c r="O50" s="551">
        <f>PRODUCT(L50,M50,$E$5)</f>
        <v>0.25</v>
      </c>
      <c r="P50" s="533"/>
      <c r="Q50" s="533"/>
    </row>
    <row r="51" spans="1:17" ht="12" customHeight="1">
      <c r="A51" s="485"/>
      <c r="B51" s="460"/>
      <c r="C51" s="26" t="s">
        <v>141</v>
      </c>
      <c r="D51" s="476"/>
      <c r="E51" s="476"/>
      <c r="F51" s="476"/>
      <c r="G51" s="476"/>
      <c r="H51" s="476"/>
      <c r="I51" s="463"/>
      <c r="J51" s="464"/>
      <c r="K51" s="568"/>
      <c r="L51" s="481"/>
      <c r="M51" s="482"/>
      <c r="N51" s="546"/>
      <c r="O51" s="551"/>
      <c r="P51" s="533"/>
      <c r="Q51" s="533"/>
    </row>
    <row r="52" spans="1:17" ht="12" customHeight="1">
      <c r="A52" s="485"/>
      <c r="B52" s="460"/>
      <c r="C52" s="26" t="s">
        <v>141</v>
      </c>
      <c r="D52" s="476"/>
      <c r="E52" s="476"/>
      <c r="F52" s="476"/>
      <c r="G52" s="476"/>
      <c r="H52" s="476"/>
      <c r="I52" s="463"/>
      <c r="J52" s="464"/>
      <c r="K52" s="568"/>
      <c r="L52" s="481"/>
      <c r="M52" s="482"/>
      <c r="N52" s="546"/>
      <c r="O52" s="551"/>
      <c r="P52" s="533"/>
      <c r="Q52" s="533"/>
    </row>
    <row r="53" spans="1:17" ht="12" customHeight="1">
      <c r="A53" s="485"/>
      <c r="B53" s="460"/>
      <c r="C53" s="26" t="s">
        <v>141</v>
      </c>
      <c r="D53" s="476"/>
      <c r="E53" s="476"/>
      <c r="F53" s="476"/>
      <c r="G53" s="476"/>
      <c r="H53" s="476"/>
      <c r="I53" s="463"/>
      <c r="J53" s="464"/>
      <c r="K53" s="568"/>
      <c r="L53" s="481"/>
      <c r="M53" s="482"/>
      <c r="N53" s="546"/>
      <c r="O53" s="551"/>
      <c r="P53" s="533"/>
      <c r="Q53" s="533"/>
    </row>
    <row r="54" spans="1:17" ht="12" customHeight="1">
      <c r="A54" s="485"/>
      <c r="B54" s="31" t="s">
        <v>18</v>
      </c>
      <c r="C54" s="27" t="s">
        <v>141</v>
      </c>
      <c r="D54" s="468" t="s">
        <v>466</v>
      </c>
      <c r="E54" s="468"/>
      <c r="F54" s="468"/>
      <c r="G54" s="468"/>
      <c r="H54" s="468"/>
      <c r="I54" s="470" t="s">
        <v>144</v>
      </c>
      <c r="J54" s="471" t="s">
        <v>1</v>
      </c>
      <c r="K54" s="472">
        <v>4</v>
      </c>
      <c r="L54" s="473">
        <v>1</v>
      </c>
      <c r="M54" s="474">
        <v>8.3333333333333329E-2</v>
      </c>
      <c r="N54" s="353">
        <f>L54/K54</f>
        <v>0.25</v>
      </c>
      <c r="O54" s="363">
        <f>PRODUCT(L54,M54,$E$5)</f>
        <v>0.25</v>
      </c>
      <c r="P54" s="533"/>
      <c r="Q54" s="533"/>
    </row>
    <row r="55" spans="1:17" ht="12" customHeight="1">
      <c r="A55" s="485"/>
      <c r="B55" s="364"/>
      <c r="C55" s="27" t="s">
        <v>141</v>
      </c>
      <c r="D55" s="468"/>
      <c r="E55" s="468"/>
      <c r="F55" s="468"/>
      <c r="G55" s="468"/>
      <c r="H55" s="468"/>
      <c r="I55" s="470"/>
      <c r="J55" s="471"/>
      <c r="K55" s="472"/>
      <c r="L55" s="473"/>
      <c r="M55" s="474"/>
      <c r="N55" s="353"/>
      <c r="O55" s="363"/>
      <c r="P55" s="533"/>
      <c r="Q55" s="533"/>
    </row>
    <row r="56" spans="1:17" ht="12" customHeight="1">
      <c r="A56" s="485"/>
      <c r="B56" s="372"/>
      <c r="C56" s="27" t="s">
        <v>141</v>
      </c>
      <c r="D56" s="468"/>
      <c r="E56" s="468"/>
      <c r="F56" s="468"/>
      <c r="G56" s="468"/>
      <c r="H56" s="468"/>
      <c r="I56" s="470"/>
      <c r="J56" s="471"/>
      <c r="K56" s="472"/>
      <c r="L56" s="473"/>
      <c r="M56" s="474"/>
      <c r="N56" s="353"/>
      <c r="O56" s="363"/>
      <c r="P56" s="533"/>
      <c r="Q56" s="533"/>
    </row>
    <row r="57" spans="1:17" ht="12" customHeight="1">
      <c r="A57" s="485"/>
      <c r="B57" s="372"/>
      <c r="C57" s="27" t="s">
        <v>141</v>
      </c>
      <c r="D57" s="468"/>
      <c r="E57" s="468"/>
      <c r="F57" s="468"/>
      <c r="G57" s="468"/>
      <c r="H57" s="468"/>
      <c r="I57" s="470"/>
      <c r="J57" s="471"/>
      <c r="K57" s="472"/>
      <c r="L57" s="473"/>
      <c r="M57" s="474"/>
      <c r="N57" s="353"/>
      <c r="O57" s="363"/>
      <c r="P57" s="533"/>
      <c r="Q57" s="533"/>
    </row>
    <row r="58" spans="1:17" ht="12" customHeight="1">
      <c r="A58" s="485"/>
      <c r="B58" s="30" t="s">
        <v>19</v>
      </c>
      <c r="C58" s="26" t="s">
        <v>141</v>
      </c>
      <c r="D58" s="468" t="s">
        <v>467</v>
      </c>
      <c r="E58" s="468"/>
      <c r="F58" s="468"/>
      <c r="G58" s="468"/>
      <c r="H58" s="468"/>
      <c r="I58" s="463" t="s">
        <v>144</v>
      </c>
      <c r="J58" s="464" t="s">
        <v>1</v>
      </c>
      <c r="K58" s="568">
        <v>4</v>
      </c>
      <c r="L58" s="481">
        <v>1</v>
      </c>
      <c r="M58" s="482">
        <v>8.3333333333333329E-2</v>
      </c>
      <c r="N58" s="546">
        <f>L58/K58</f>
        <v>0.25</v>
      </c>
      <c r="O58" s="551">
        <f>PRODUCT(L58,M58,$E$5)</f>
        <v>0.25</v>
      </c>
      <c r="P58" s="533"/>
      <c r="Q58" s="533"/>
    </row>
    <row r="59" spans="1:17" ht="12" customHeight="1">
      <c r="A59" s="485"/>
      <c r="B59" s="460"/>
      <c r="C59" s="26" t="s">
        <v>141</v>
      </c>
      <c r="D59" s="476"/>
      <c r="E59" s="476"/>
      <c r="F59" s="476"/>
      <c r="G59" s="476"/>
      <c r="H59" s="476"/>
      <c r="I59" s="463"/>
      <c r="J59" s="464"/>
      <c r="K59" s="568"/>
      <c r="L59" s="481"/>
      <c r="M59" s="482"/>
      <c r="N59" s="546"/>
      <c r="O59" s="551"/>
      <c r="P59" s="533"/>
      <c r="Q59" s="533"/>
    </row>
    <row r="60" spans="1:17" ht="12" customHeight="1">
      <c r="A60" s="485"/>
      <c r="B60" s="475"/>
      <c r="C60" s="26" t="s">
        <v>141</v>
      </c>
      <c r="D60" s="476"/>
      <c r="E60" s="476"/>
      <c r="F60" s="476"/>
      <c r="G60" s="476"/>
      <c r="H60" s="476"/>
      <c r="I60" s="463"/>
      <c r="J60" s="464"/>
      <c r="K60" s="568"/>
      <c r="L60" s="481"/>
      <c r="M60" s="482"/>
      <c r="N60" s="546"/>
      <c r="O60" s="551"/>
      <c r="P60" s="533"/>
      <c r="Q60" s="533"/>
    </row>
    <row r="61" spans="1:17" ht="12" customHeight="1">
      <c r="A61" s="485"/>
      <c r="B61" s="475"/>
      <c r="C61" s="26" t="s">
        <v>141</v>
      </c>
      <c r="D61" s="357"/>
      <c r="E61" s="357"/>
      <c r="F61" s="357"/>
      <c r="G61" s="357"/>
      <c r="H61" s="357"/>
      <c r="I61" s="463"/>
      <c r="J61" s="464"/>
      <c r="K61" s="568"/>
      <c r="L61" s="481"/>
      <c r="M61" s="482"/>
      <c r="N61" s="546"/>
      <c r="O61" s="551"/>
      <c r="P61" s="533"/>
      <c r="Q61" s="533"/>
    </row>
    <row r="62" spans="1:17" ht="12" customHeight="1">
      <c r="A62" s="485"/>
      <c r="B62" s="31" t="s">
        <v>20</v>
      </c>
      <c r="C62" s="27" t="s">
        <v>141</v>
      </c>
      <c r="D62" s="468" t="s">
        <v>468</v>
      </c>
      <c r="E62" s="468"/>
      <c r="F62" s="468"/>
      <c r="G62" s="468"/>
      <c r="H62" s="468"/>
      <c r="I62" s="470" t="s">
        <v>143</v>
      </c>
      <c r="J62" s="471" t="s">
        <v>7</v>
      </c>
      <c r="K62" s="472">
        <v>12</v>
      </c>
      <c r="L62" s="473">
        <v>1</v>
      </c>
      <c r="M62" s="474">
        <v>2.0833333333333332E-2</v>
      </c>
      <c r="N62" s="353">
        <f>L62/K62</f>
        <v>8.3333333333333329E-2</v>
      </c>
      <c r="O62" s="640">
        <f>PRODUCT(K62,M62)</f>
        <v>0.25</v>
      </c>
      <c r="P62" s="533"/>
      <c r="Q62" s="533"/>
    </row>
    <row r="63" spans="1:17" ht="12" customHeight="1">
      <c r="A63" s="485"/>
      <c r="B63" s="364"/>
      <c r="C63" s="27" t="s">
        <v>141</v>
      </c>
      <c r="D63" s="468"/>
      <c r="E63" s="468"/>
      <c r="F63" s="468"/>
      <c r="G63" s="468"/>
      <c r="H63" s="468"/>
      <c r="I63" s="470"/>
      <c r="J63" s="471"/>
      <c r="K63" s="472"/>
      <c r="L63" s="473"/>
      <c r="M63" s="474"/>
      <c r="N63" s="353"/>
      <c r="O63" s="640"/>
      <c r="P63" s="533"/>
      <c r="Q63" s="533"/>
    </row>
    <row r="64" spans="1:17" ht="12" customHeight="1">
      <c r="A64" s="485"/>
      <c r="B64" s="364"/>
      <c r="C64" s="27" t="s">
        <v>141</v>
      </c>
      <c r="D64" s="468"/>
      <c r="E64" s="468"/>
      <c r="F64" s="468"/>
      <c r="G64" s="468"/>
      <c r="H64" s="468"/>
      <c r="I64" s="470"/>
      <c r="J64" s="471"/>
      <c r="K64" s="472"/>
      <c r="L64" s="473"/>
      <c r="M64" s="474"/>
      <c r="N64" s="353"/>
      <c r="O64" s="640"/>
      <c r="P64" s="533"/>
      <c r="Q64" s="533"/>
    </row>
    <row r="65" spans="1:17" ht="12" customHeight="1">
      <c r="A65" s="485"/>
      <c r="B65" s="364"/>
      <c r="C65" s="27" t="s">
        <v>141</v>
      </c>
      <c r="D65" s="469"/>
      <c r="E65" s="469"/>
      <c r="F65" s="469"/>
      <c r="G65" s="469"/>
      <c r="H65" s="469"/>
      <c r="I65" s="470"/>
      <c r="J65" s="471"/>
      <c r="K65" s="472"/>
      <c r="L65" s="473"/>
      <c r="M65" s="474"/>
      <c r="N65" s="353"/>
      <c r="O65" s="640"/>
      <c r="P65" s="533"/>
      <c r="Q65" s="533"/>
    </row>
    <row r="66" spans="1:17" ht="12" customHeight="1">
      <c r="A66" s="485"/>
      <c r="B66" s="30" t="s">
        <v>21</v>
      </c>
      <c r="C66" s="26" t="s">
        <v>141</v>
      </c>
      <c r="D66" s="461"/>
      <c r="E66" s="461"/>
      <c r="F66" s="461"/>
      <c r="G66" s="461"/>
      <c r="H66" s="461"/>
      <c r="I66" s="463"/>
      <c r="J66" s="464"/>
      <c r="K66" s="465"/>
      <c r="L66" s="466"/>
      <c r="M66" s="467"/>
      <c r="N66" s="546" t="e">
        <f>L66/K66</f>
        <v>#DIV/0!</v>
      </c>
      <c r="O66" s="354">
        <f>PRODUCT(L66,M66)</f>
        <v>0</v>
      </c>
      <c r="P66" s="533"/>
      <c r="Q66" s="533"/>
    </row>
    <row r="67" spans="1:17" ht="12" customHeight="1">
      <c r="A67" s="485"/>
      <c r="B67" s="460"/>
      <c r="C67" s="26" t="s">
        <v>141</v>
      </c>
      <c r="D67" s="461"/>
      <c r="E67" s="461"/>
      <c r="F67" s="461"/>
      <c r="G67" s="461"/>
      <c r="H67" s="461"/>
      <c r="I67" s="463"/>
      <c r="J67" s="464"/>
      <c r="K67" s="465"/>
      <c r="L67" s="466"/>
      <c r="M67" s="467"/>
      <c r="N67" s="546"/>
      <c r="O67" s="354"/>
      <c r="P67" s="533"/>
      <c r="Q67" s="533"/>
    </row>
    <row r="68" spans="1:17" ht="12" customHeight="1">
      <c r="A68" s="485"/>
      <c r="B68" s="460"/>
      <c r="C68" s="26" t="s">
        <v>141</v>
      </c>
      <c r="D68" s="461"/>
      <c r="E68" s="461"/>
      <c r="F68" s="461"/>
      <c r="G68" s="461"/>
      <c r="H68" s="461"/>
      <c r="I68" s="463"/>
      <c r="J68" s="464"/>
      <c r="K68" s="465"/>
      <c r="L68" s="466"/>
      <c r="M68" s="467"/>
      <c r="N68" s="546"/>
      <c r="O68" s="354"/>
      <c r="P68" s="533"/>
      <c r="Q68" s="533"/>
    </row>
    <row r="69" spans="1:17" ht="12" customHeight="1">
      <c r="A69" s="485"/>
      <c r="B69" s="460"/>
      <c r="C69" s="26" t="s">
        <v>141</v>
      </c>
      <c r="D69" s="462"/>
      <c r="E69" s="462"/>
      <c r="F69" s="462"/>
      <c r="G69" s="462"/>
      <c r="H69" s="462"/>
      <c r="I69" s="463"/>
      <c r="J69" s="464"/>
      <c r="K69" s="465"/>
      <c r="L69" s="466"/>
      <c r="M69" s="467"/>
      <c r="N69" s="546"/>
      <c r="O69" s="354"/>
      <c r="P69" s="533"/>
      <c r="Q69" s="533"/>
    </row>
    <row r="70" spans="1:17" s="29" customFormat="1" ht="15" customHeight="1">
      <c r="A70" s="28"/>
      <c r="B70" s="28"/>
      <c r="C70" s="28"/>
      <c r="D70" s="455" t="s">
        <v>173</v>
      </c>
      <c r="E70" s="455"/>
      <c r="F70" s="28"/>
      <c r="G70" s="456">
        <f>SUM(M33,M38,M42,M46,M50,M54,M58,M62,M66)</f>
        <v>0.60416666666666663</v>
      </c>
      <c r="H70" s="456"/>
      <c r="I70" s="457" t="s">
        <v>174</v>
      </c>
      <c r="J70" s="457"/>
      <c r="K70" s="457"/>
      <c r="L70" s="457"/>
      <c r="M70" s="457"/>
      <c r="N70" s="556">
        <f>SUM(O33:O69)</f>
        <v>1.75</v>
      </c>
      <c r="O70" s="556"/>
      <c r="P70" s="533"/>
      <c r="Q70" s="533"/>
    </row>
    <row r="71" spans="1:17" s="84" customFormat="1" ht="30" customHeight="1">
      <c r="A71" s="459" t="s">
        <v>251</v>
      </c>
      <c r="B71" s="459"/>
      <c r="C71" s="459"/>
      <c r="D71" s="459"/>
      <c r="E71" s="459"/>
      <c r="F71" s="459"/>
      <c r="G71" s="459"/>
      <c r="H71" s="459"/>
      <c r="I71" s="459"/>
      <c r="J71" s="459"/>
      <c r="K71" s="459"/>
      <c r="L71" s="459"/>
      <c r="M71" s="459"/>
      <c r="N71" s="459"/>
      <c r="O71" s="459"/>
      <c r="P71" s="533"/>
      <c r="Q71" s="533"/>
    </row>
    <row r="72" spans="1:17" ht="15" customHeight="1">
      <c r="A72" s="85" t="s">
        <v>141</v>
      </c>
      <c r="B72" s="454" t="s">
        <v>504</v>
      </c>
      <c r="C72" s="454"/>
      <c r="D72" s="454"/>
      <c r="E72" s="454"/>
      <c r="F72" s="454"/>
      <c r="G72" s="454"/>
      <c r="H72" s="454"/>
      <c r="I72" s="454"/>
      <c r="J72" s="454"/>
      <c r="K72" s="454"/>
      <c r="L72" s="454"/>
      <c r="M72" s="454"/>
      <c r="N72" s="454"/>
      <c r="O72" s="454"/>
      <c r="P72" s="533"/>
      <c r="Q72" s="533"/>
    </row>
    <row r="73" spans="1:17" ht="15" customHeight="1">
      <c r="A73" s="86" t="s">
        <v>141</v>
      </c>
      <c r="B73" s="453"/>
      <c r="C73" s="453"/>
      <c r="D73" s="453"/>
      <c r="E73" s="453"/>
      <c r="F73" s="453"/>
      <c r="G73" s="453"/>
      <c r="H73" s="453"/>
      <c r="I73" s="453"/>
      <c r="J73" s="453"/>
      <c r="K73" s="453"/>
      <c r="L73" s="453"/>
      <c r="M73" s="453"/>
      <c r="N73" s="453"/>
      <c r="O73" s="453"/>
      <c r="P73" s="533"/>
      <c r="Q73" s="533"/>
    </row>
    <row r="74" spans="1:17" ht="15" customHeight="1">
      <c r="A74" s="85" t="s">
        <v>141</v>
      </c>
      <c r="B74" s="454"/>
      <c r="C74" s="454"/>
      <c r="D74" s="454"/>
      <c r="E74" s="454"/>
      <c r="F74" s="454"/>
      <c r="G74" s="454"/>
      <c r="H74" s="454"/>
      <c r="I74" s="454"/>
      <c r="J74" s="454"/>
      <c r="K74" s="454"/>
      <c r="L74" s="454"/>
      <c r="M74" s="454"/>
      <c r="N74" s="454"/>
      <c r="O74" s="454"/>
      <c r="P74" s="533"/>
      <c r="Q74" s="533"/>
    </row>
    <row r="75" spans="1:17" ht="15" customHeight="1">
      <c r="A75" s="86" t="s">
        <v>141</v>
      </c>
      <c r="B75" s="453"/>
      <c r="C75" s="453"/>
      <c r="D75" s="453"/>
      <c r="E75" s="453"/>
      <c r="F75" s="453"/>
      <c r="G75" s="453"/>
      <c r="H75" s="453"/>
      <c r="I75" s="453"/>
      <c r="J75" s="453"/>
      <c r="K75" s="453"/>
      <c r="L75" s="453"/>
      <c r="M75" s="453"/>
      <c r="N75" s="453"/>
      <c r="O75" s="453"/>
      <c r="P75" s="533"/>
      <c r="Q75" s="533"/>
    </row>
    <row r="76" spans="1:17" ht="15" customHeight="1">
      <c r="A76" s="85" t="s">
        <v>141</v>
      </c>
      <c r="B76" s="454"/>
      <c r="C76" s="454"/>
      <c r="D76" s="454"/>
      <c r="E76" s="454"/>
      <c r="F76" s="454"/>
      <c r="G76" s="454"/>
      <c r="H76" s="454"/>
      <c r="I76" s="454"/>
      <c r="J76" s="454"/>
      <c r="K76" s="454"/>
      <c r="L76" s="454"/>
      <c r="M76" s="454"/>
      <c r="N76" s="454"/>
      <c r="O76" s="454"/>
      <c r="P76" s="533"/>
      <c r="Q76" s="533"/>
    </row>
    <row r="77" spans="1:17" ht="15" customHeight="1">
      <c r="A77" s="86" t="s">
        <v>141</v>
      </c>
      <c r="B77" s="453"/>
      <c r="C77" s="453"/>
      <c r="D77" s="453"/>
      <c r="E77" s="453"/>
      <c r="F77" s="453"/>
      <c r="G77" s="453"/>
      <c r="H77" s="453"/>
      <c r="I77" s="453"/>
      <c r="J77" s="453"/>
      <c r="K77" s="453"/>
      <c r="L77" s="453"/>
      <c r="M77" s="453"/>
      <c r="N77" s="453"/>
      <c r="O77" s="453"/>
      <c r="P77" s="533"/>
      <c r="Q77" s="533"/>
    </row>
    <row r="78" spans="1:17" ht="15" customHeight="1">
      <c r="A78" s="85" t="s">
        <v>141</v>
      </c>
      <c r="B78" s="454"/>
      <c r="C78" s="454"/>
      <c r="D78" s="454"/>
      <c r="E78" s="454"/>
      <c r="F78" s="454"/>
      <c r="G78" s="454"/>
      <c r="H78" s="454"/>
      <c r="I78" s="454"/>
      <c r="J78" s="454"/>
      <c r="K78" s="454"/>
      <c r="L78" s="454"/>
      <c r="M78" s="454"/>
      <c r="N78" s="454"/>
      <c r="O78" s="454"/>
      <c r="P78" s="533"/>
      <c r="Q78" s="533"/>
    </row>
    <row r="79" spans="1:17" ht="15" customHeight="1">
      <c r="A79" s="86" t="s">
        <v>141</v>
      </c>
      <c r="B79" s="453"/>
      <c r="C79" s="453"/>
      <c r="D79" s="453"/>
      <c r="E79" s="453"/>
      <c r="F79" s="453"/>
      <c r="G79" s="453"/>
      <c r="H79" s="453"/>
      <c r="I79" s="453"/>
      <c r="J79" s="453"/>
      <c r="K79" s="453"/>
      <c r="L79" s="453"/>
      <c r="M79" s="453"/>
      <c r="N79" s="453"/>
      <c r="O79" s="453"/>
      <c r="P79" s="533"/>
      <c r="Q79" s="533"/>
    </row>
    <row r="80" spans="1:17" ht="15" customHeight="1">
      <c r="A80" s="85" t="s">
        <v>141</v>
      </c>
      <c r="B80" s="454"/>
      <c r="C80" s="454"/>
      <c r="D80" s="454"/>
      <c r="E80" s="454"/>
      <c r="F80" s="454"/>
      <c r="G80" s="454"/>
      <c r="H80" s="454"/>
      <c r="I80" s="454"/>
      <c r="J80" s="454"/>
      <c r="K80" s="454"/>
      <c r="L80" s="454"/>
      <c r="M80" s="454"/>
      <c r="N80" s="454"/>
      <c r="O80" s="454"/>
      <c r="P80" s="533"/>
      <c r="Q80" s="533"/>
    </row>
    <row r="81" spans="1:17" ht="15" customHeight="1">
      <c r="A81" s="86" t="s">
        <v>141</v>
      </c>
      <c r="B81" s="453"/>
      <c r="C81" s="453"/>
      <c r="D81" s="453"/>
      <c r="E81" s="453"/>
      <c r="F81" s="453"/>
      <c r="G81" s="453"/>
      <c r="H81" s="453"/>
      <c r="I81" s="453"/>
      <c r="J81" s="453"/>
      <c r="K81" s="453"/>
      <c r="L81" s="453"/>
      <c r="M81" s="453"/>
      <c r="N81" s="453"/>
      <c r="O81" s="453"/>
      <c r="P81" s="533"/>
      <c r="Q81" s="533"/>
    </row>
    <row r="82" spans="1:17" ht="15" customHeight="1">
      <c r="A82" s="85" t="s">
        <v>141</v>
      </c>
      <c r="B82" s="454"/>
      <c r="C82" s="454"/>
      <c r="D82" s="454"/>
      <c r="E82" s="454"/>
      <c r="F82" s="454"/>
      <c r="G82" s="454"/>
      <c r="H82" s="454"/>
      <c r="I82" s="454"/>
      <c r="J82" s="454"/>
      <c r="K82" s="454"/>
      <c r="L82" s="454"/>
      <c r="M82" s="454"/>
      <c r="N82" s="454"/>
      <c r="O82" s="454"/>
      <c r="P82" s="533"/>
      <c r="Q82" s="533"/>
    </row>
    <row r="83" spans="1:17" ht="15" customHeight="1">
      <c r="A83" s="86" t="s">
        <v>141</v>
      </c>
      <c r="B83" s="453"/>
      <c r="C83" s="453"/>
      <c r="D83" s="453"/>
      <c r="E83" s="453"/>
      <c r="F83" s="453"/>
      <c r="G83" s="453"/>
      <c r="H83" s="453"/>
      <c r="I83" s="453"/>
      <c r="J83" s="453"/>
      <c r="K83" s="453"/>
      <c r="L83" s="453"/>
      <c r="M83" s="453"/>
      <c r="N83" s="453"/>
      <c r="O83" s="453"/>
      <c r="P83" s="533"/>
      <c r="Q83" s="533"/>
    </row>
    <row r="84" spans="1:17" ht="15" customHeight="1">
      <c r="A84" s="85" t="s">
        <v>141</v>
      </c>
      <c r="B84" s="454"/>
      <c r="C84" s="454"/>
      <c r="D84" s="454"/>
      <c r="E84" s="454"/>
      <c r="F84" s="454"/>
      <c r="G84" s="454"/>
      <c r="H84" s="454"/>
      <c r="I84" s="454"/>
      <c r="J84" s="454"/>
      <c r="K84" s="454"/>
      <c r="L84" s="454"/>
      <c r="M84" s="454"/>
      <c r="N84" s="454"/>
      <c r="O84" s="454"/>
      <c r="P84" s="533"/>
      <c r="Q84" s="533"/>
    </row>
    <row r="85" spans="1:17" ht="15" customHeight="1">
      <c r="A85" s="86" t="s">
        <v>141</v>
      </c>
      <c r="B85" s="453"/>
      <c r="C85" s="453"/>
      <c r="D85" s="453"/>
      <c r="E85" s="453"/>
      <c r="F85" s="453"/>
      <c r="G85" s="453"/>
      <c r="H85" s="453"/>
      <c r="I85" s="453"/>
      <c r="J85" s="453"/>
      <c r="K85" s="453"/>
      <c r="L85" s="453"/>
      <c r="M85" s="453"/>
      <c r="N85" s="453"/>
      <c r="O85" s="453"/>
      <c r="P85" s="533"/>
      <c r="Q85" s="533"/>
    </row>
    <row r="86" spans="1:17" ht="15" customHeight="1">
      <c r="A86" s="85" t="s">
        <v>141</v>
      </c>
      <c r="B86" s="454"/>
      <c r="C86" s="454"/>
      <c r="D86" s="454"/>
      <c r="E86" s="454"/>
      <c r="F86" s="454"/>
      <c r="G86" s="454"/>
      <c r="H86" s="454"/>
      <c r="I86" s="454"/>
      <c r="J86" s="454"/>
      <c r="K86" s="454"/>
      <c r="L86" s="454"/>
      <c r="M86" s="454"/>
      <c r="N86" s="454"/>
      <c r="O86" s="454"/>
      <c r="P86" s="533"/>
      <c r="Q86" s="533"/>
    </row>
    <row r="87" spans="1:17" ht="15" customHeight="1">
      <c r="A87" s="86" t="s">
        <v>141</v>
      </c>
      <c r="B87" s="453"/>
      <c r="C87" s="453"/>
      <c r="D87" s="453"/>
      <c r="E87" s="453"/>
      <c r="F87" s="453"/>
      <c r="G87" s="453"/>
      <c r="H87" s="453"/>
      <c r="I87" s="453"/>
      <c r="J87" s="453"/>
      <c r="K87" s="453"/>
      <c r="L87" s="453"/>
      <c r="M87" s="453"/>
      <c r="N87" s="453"/>
      <c r="O87" s="453"/>
      <c r="P87" s="533"/>
      <c r="Q87" s="533"/>
    </row>
    <row r="88" spans="1:17" ht="15" customHeight="1">
      <c r="A88" s="85" t="s">
        <v>141</v>
      </c>
      <c r="B88" s="454"/>
      <c r="C88" s="454"/>
      <c r="D88" s="454"/>
      <c r="E88" s="454"/>
      <c r="F88" s="454"/>
      <c r="G88" s="454"/>
      <c r="H88" s="454"/>
      <c r="I88" s="454"/>
      <c r="J88" s="454"/>
      <c r="K88" s="454"/>
      <c r="L88" s="454"/>
      <c r="M88" s="454"/>
      <c r="N88" s="454"/>
      <c r="O88" s="454"/>
      <c r="P88" s="533"/>
      <c r="Q88" s="533"/>
    </row>
    <row r="89" spans="1:17" ht="15" customHeight="1">
      <c r="A89" s="86" t="s">
        <v>141</v>
      </c>
      <c r="B89" s="453"/>
      <c r="C89" s="453"/>
      <c r="D89" s="453"/>
      <c r="E89" s="453"/>
      <c r="F89" s="453"/>
      <c r="G89" s="453"/>
      <c r="H89" s="453"/>
      <c r="I89" s="453"/>
      <c r="J89" s="453"/>
      <c r="K89" s="453"/>
      <c r="L89" s="453"/>
      <c r="M89" s="453"/>
      <c r="N89" s="453"/>
      <c r="O89" s="453"/>
      <c r="P89" s="533"/>
      <c r="Q89" s="533"/>
    </row>
    <row r="90" spans="1:17" ht="15" customHeight="1">
      <c r="A90" s="85" t="s">
        <v>141</v>
      </c>
      <c r="B90" s="454"/>
      <c r="C90" s="454"/>
      <c r="D90" s="454"/>
      <c r="E90" s="454"/>
      <c r="F90" s="454"/>
      <c r="G90" s="454"/>
      <c r="H90" s="454"/>
      <c r="I90" s="454"/>
      <c r="J90" s="454"/>
      <c r="K90" s="454"/>
      <c r="L90" s="454"/>
      <c r="M90" s="454"/>
      <c r="N90" s="454"/>
      <c r="O90" s="454"/>
      <c r="P90" s="533"/>
      <c r="Q90" s="533"/>
    </row>
    <row r="91" spans="1:17" ht="15" customHeight="1">
      <c r="A91" s="86" t="s">
        <v>141</v>
      </c>
      <c r="B91" s="453"/>
      <c r="C91" s="453"/>
      <c r="D91" s="453"/>
      <c r="E91" s="453"/>
      <c r="F91" s="453"/>
      <c r="G91" s="453"/>
      <c r="H91" s="453"/>
      <c r="I91" s="453"/>
      <c r="J91" s="453"/>
      <c r="K91" s="453"/>
      <c r="L91" s="453"/>
      <c r="M91" s="453"/>
      <c r="N91" s="453"/>
      <c r="O91" s="453"/>
      <c r="P91" s="533"/>
      <c r="Q91" s="533"/>
    </row>
    <row r="92" spans="1:17" ht="15" customHeight="1">
      <c r="A92" s="85" t="s">
        <v>141</v>
      </c>
      <c r="B92" s="454"/>
      <c r="C92" s="454"/>
      <c r="D92" s="454"/>
      <c r="E92" s="454"/>
      <c r="F92" s="454"/>
      <c r="G92" s="454"/>
      <c r="H92" s="454"/>
      <c r="I92" s="454"/>
      <c r="J92" s="454"/>
      <c r="K92" s="454"/>
      <c r="L92" s="454"/>
      <c r="M92" s="454"/>
      <c r="N92" s="454"/>
      <c r="O92" s="454"/>
      <c r="P92" s="533"/>
      <c r="Q92" s="533"/>
    </row>
    <row r="93" spans="1:17" ht="15" customHeight="1">
      <c r="A93" s="86" t="s">
        <v>141</v>
      </c>
      <c r="B93" s="453"/>
      <c r="C93" s="453"/>
      <c r="D93" s="453"/>
      <c r="E93" s="453"/>
      <c r="F93" s="453"/>
      <c r="G93" s="453"/>
      <c r="H93" s="453"/>
      <c r="I93" s="453"/>
      <c r="J93" s="453"/>
      <c r="K93" s="453"/>
      <c r="L93" s="453"/>
      <c r="M93" s="453"/>
      <c r="N93" s="453"/>
      <c r="O93" s="453"/>
      <c r="P93" s="533"/>
      <c r="Q93" s="533"/>
    </row>
    <row r="94" spans="1:17" ht="15" customHeight="1">
      <c r="A94" s="85" t="s">
        <v>141</v>
      </c>
      <c r="B94" s="454"/>
      <c r="C94" s="454"/>
      <c r="D94" s="454"/>
      <c r="E94" s="454"/>
      <c r="F94" s="454"/>
      <c r="G94" s="454"/>
      <c r="H94" s="454"/>
      <c r="I94" s="454"/>
      <c r="J94" s="454"/>
      <c r="K94" s="454"/>
      <c r="L94" s="454"/>
      <c r="M94" s="454"/>
      <c r="N94" s="454"/>
      <c r="O94" s="454"/>
      <c r="P94" s="533"/>
      <c r="Q94" s="533"/>
    </row>
    <row r="95" spans="1:17" ht="15" customHeight="1">
      <c r="A95" s="86" t="s">
        <v>141</v>
      </c>
      <c r="B95" s="453"/>
      <c r="C95" s="453"/>
      <c r="D95" s="453"/>
      <c r="E95" s="453"/>
      <c r="F95" s="453"/>
      <c r="G95" s="453"/>
      <c r="H95" s="453"/>
      <c r="I95" s="453"/>
      <c r="J95" s="453"/>
      <c r="K95" s="453"/>
      <c r="L95" s="453"/>
      <c r="M95" s="453"/>
      <c r="N95" s="453"/>
      <c r="O95" s="453"/>
      <c r="P95" s="533"/>
      <c r="Q95" s="533"/>
    </row>
    <row r="96" spans="1:17" ht="15" customHeight="1">
      <c r="A96" s="85" t="s">
        <v>141</v>
      </c>
      <c r="B96" s="454"/>
      <c r="C96" s="454"/>
      <c r="D96" s="454"/>
      <c r="E96" s="454"/>
      <c r="F96" s="454"/>
      <c r="G96" s="454"/>
      <c r="H96" s="454"/>
      <c r="I96" s="454"/>
      <c r="J96" s="454"/>
      <c r="K96" s="454"/>
      <c r="L96" s="454"/>
      <c r="M96" s="454"/>
      <c r="N96" s="454"/>
      <c r="O96" s="454"/>
      <c r="P96" s="533"/>
      <c r="Q96" s="533"/>
    </row>
    <row r="97" spans="1:17" ht="15" customHeight="1">
      <c r="A97" s="86" t="s">
        <v>141</v>
      </c>
      <c r="B97" s="453"/>
      <c r="C97" s="453"/>
      <c r="D97" s="453"/>
      <c r="E97" s="453"/>
      <c r="F97" s="453"/>
      <c r="G97" s="453"/>
      <c r="H97" s="453"/>
      <c r="I97" s="453"/>
      <c r="J97" s="453"/>
      <c r="K97" s="453"/>
      <c r="L97" s="453"/>
      <c r="M97" s="453"/>
      <c r="N97" s="453"/>
      <c r="O97" s="453"/>
      <c r="P97" s="533"/>
      <c r="Q97" s="533"/>
    </row>
    <row r="98" spans="1:17" ht="15" customHeight="1">
      <c r="A98" s="85" t="s">
        <v>141</v>
      </c>
      <c r="B98" s="454"/>
      <c r="C98" s="454"/>
      <c r="D98" s="454"/>
      <c r="E98" s="454"/>
      <c r="F98" s="454"/>
      <c r="G98" s="454"/>
      <c r="H98" s="454"/>
      <c r="I98" s="454"/>
      <c r="J98" s="454"/>
      <c r="K98" s="454"/>
      <c r="L98" s="454"/>
      <c r="M98" s="454"/>
      <c r="N98" s="454"/>
      <c r="O98" s="454"/>
      <c r="P98" s="533"/>
      <c r="Q98" s="533"/>
    </row>
    <row r="99" spans="1:17" ht="15" customHeight="1">
      <c r="A99" s="86" t="s">
        <v>141</v>
      </c>
      <c r="B99" s="453"/>
      <c r="C99" s="453"/>
      <c r="D99" s="453"/>
      <c r="E99" s="453"/>
      <c r="F99" s="453"/>
      <c r="G99" s="453"/>
      <c r="H99" s="453"/>
      <c r="I99" s="453"/>
      <c r="J99" s="453"/>
      <c r="K99" s="453"/>
      <c r="L99" s="453"/>
      <c r="M99" s="453"/>
      <c r="N99" s="453"/>
      <c r="O99" s="453"/>
      <c r="P99" s="533"/>
      <c r="Q99" s="533"/>
    </row>
    <row r="100" spans="1:17" ht="15" customHeight="1">
      <c r="A100" s="85" t="s">
        <v>141</v>
      </c>
      <c r="B100" s="454"/>
      <c r="C100" s="454"/>
      <c r="D100" s="454"/>
      <c r="E100" s="454"/>
      <c r="F100" s="454"/>
      <c r="G100" s="454"/>
      <c r="H100" s="454"/>
      <c r="I100" s="454"/>
      <c r="J100" s="454"/>
      <c r="K100" s="454"/>
      <c r="L100" s="454"/>
      <c r="M100" s="454"/>
      <c r="N100" s="454"/>
      <c r="O100" s="454"/>
      <c r="P100" s="533"/>
      <c r="Q100" s="533"/>
    </row>
    <row r="101" spans="1:17" ht="15" customHeight="1">
      <c r="A101" s="86" t="s">
        <v>141</v>
      </c>
      <c r="B101" s="453"/>
      <c r="C101" s="453"/>
      <c r="D101" s="453"/>
      <c r="E101" s="453"/>
      <c r="F101" s="453"/>
      <c r="G101" s="453"/>
      <c r="H101" s="453"/>
      <c r="I101" s="453"/>
      <c r="J101" s="453"/>
      <c r="K101" s="453"/>
      <c r="L101" s="453"/>
      <c r="M101" s="453"/>
      <c r="N101" s="453"/>
      <c r="O101" s="453"/>
      <c r="P101" s="533"/>
      <c r="Q101" s="533"/>
    </row>
    <row r="102" spans="1:17" ht="15" customHeight="1">
      <c r="A102" s="85" t="s">
        <v>141</v>
      </c>
      <c r="B102" s="454"/>
      <c r="C102" s="454"/>
      <c r="D102" s="454"/>
      <c r="E102" s="454"/>
      <c r="F102" s="454"/>
      <c r="G102" s="454"/>
      <c r="H102" s="454"/>
      <c r="I102" s="454"/>
      <c r="J102" s="454"/>
      <c r="K102" s="454"/>
      <c r="L102" s="454"/>
      <c r="M102" s="454"/>
      <c r="N102" s="454"/>
      <c r="O102" s="454"/>
      <c r="P102" s="533"/>
      <c r="Q102" s="533"/>
    </row>
    <row r="103" spans="1:17" ht="15" customHeight="1">
      <c r="A103" s="86" t="s">
        <v>141</v>
      </c>
      <c r="B103" s="453"/>
      <c r="C103" s="453"/>
      <c r="D103" s="453"/>
      <c r="E103" s="453"/>
      <c r="F103" s="453"/>
      <c r="G103" s="453"/>
      <c r="H103" s="453"/>
      <c r="I103" s="453"/>
      <c r="J103" s="453"/>
      <c r="K103" s="453"/>
      <c r="L103" s="453"/>
      <c r="M103" s="453"/>
      <c r="N103" s="453"/>
      <c r="O103" s="453"/>
      <c r="P103" s="533"/>
      <c r="Q103" s="533"/>
    </row>
    <row r="104" spans="1:17" ht="15" customHeight="1" thickBot="1">
      <c r="A104" s="85" t="s">
        <v>141</v>
      </c>
      <c r="B104" s="454"/>
      <c r="C104" s="454"/>
      <c r="D104" s="454"/>
      <c r="E104" s="454"/>
      <c r="F104" s="454"/>
      <c r="G104" s="454"/>
      <c r="H104" s="454"/>
      <c r="I104" s="454"/>
      <c r="J104" s="454"/>
      <c r="K104" s="454"/>
      <c r="L104" s="454"/>
      <c r="M104" s="454"/>
      <c r="N104" s="454"/>
      <c r="O104" s="454"/>
      <c r="P104" s="534"/>
      <c r="Q104" s="534"/>
    </row>
    <row r="105" spans="1:17" ht="15" customHeight="1"/>
    <row r="106" spans="1:17" ht="15" customHeight="1"/>
    <row r="107" spans="1:17" ht="15" customHeight="1"/>
    <row r="108" spans="1:17" ht="15" customHeight="1"/>
    <row r="109" spans="1:17" ht="15" customHeight="1"/>
    <row r="110" spans="1:17" ht="15" customHeight="1"/>
    <row r="111" spans="1:17" ht="15" customHeight="1"/>
    <row r="112" spans="1:17" ht="15" customHeight="1"/>
  </sheetData>
  <mergeCells count="224">
    <mergeCell ref="A1:B1"/>
    <mergeCell ref="C1:O1"/>
    <mergeCell ref="P1:Q1"/>
    <mergeCell ref="A2:A31"/>
    <mergeCell ref="B2:C2"/>
    <mergeCell ref="D2:G2"/>
    <mergeCell ref="H2:O2"/>
    <mergeCell ref="D3:E3"/>
    <mergeCell ref="F3:G3"/>
    <mergeCell ref="H3:O3"/>
    <mergeCell ref="I17:J17"/>
    <mergeCell ref="K17:N17"/>
    <mergeCell ref="I12:J12"/>
    <mergeCell ref="K12:N12"/>
    <mergeCell ref="B7:C7"/>
    <mergeCell ref="I7:N7"/>
    <mergeCell ref="D8:E8"/>
    <mergeCell ref="F8:G8"/>
    <mergeCell ref="I8:N8"/>
    <mergeCell ref="D9:E9"/>
    <mergeCell ref="H9:O9"/>
    <mergeCell ref="P3:P104"/>
    <mergeCell ref="Q3:Q104"/>
    <mergeCell ref="F4:F7"/>
    <mergeCell ref="H4:H8"/>
    <mergeCell ref="I4:N4"/>
    <mergeCell ref="I5:N5"/>
    <mergeCell ref="I6:N6"/>
    <mergeCell ref="F10:F12"/>
    <mergeCell ref="H10:H12"/>
    <mergeCell ref="I10:N10"/>
    <mergeCell ref="I11:N11"/>
    <mergeCell ref="B12:C12"/>
    <mergeCell ref="D13:E13"/>
    <mergeCell ref="H13:O13"/>
    <mergeCell ref="B14:B15"/>
    <mergeCell ref="C14:C15"/>
    <mergeCell ref="H14:H17"/>
    <mergeCell ref="I14:N14"/>
    <mergeCell ref="I15:N15"/>
    <mergeCell ref="E21:G21"/>
    <mergeCell ref="I21:N21"/>
    <mergeCell ref="E22:G22"/>
    <mergeCell ref="I22:N22"/>
    <mergeCell ref="B23:C23"/>
    <mergeCell ref="E23:G23"/>
    <mergeCell ref="I23:J23"/>
    <mergeCell ref="K23:N23"/>
    <mergeCell ref="I16:N16"/>
    <mergeCell ref="B17:B18"/>
    <mergeCell ref="C17:C18"/>
    <mergeCell ref="H18:O18"/>
    <mergeCell ref="B19:C19"/>
    <mergeCell ref="H19:H23"/>
    <mergeCell ref="I19:N19"/>
    <mergeCell ref="D20:G20"/>
    <mergeCell ref="I20:N20"/>
    <mergeCell ref="E24:G24"/>
    <mergeCell ref="H24:O24"/>
    <mergeCell ref="D25:G25"/>
    <mergeCell ref="H25:H31"/>
    <mergeCell ref="I25:N25"/>
    <mergeCell ref="D26:G26"/>
    <mergeCell ref="I26:N26"/>
    <mergeCell ref="D27:G27"/>
    <mergeCell ref="I27:N27"/>
    <mergeCell ref="B28:C28"/>
    <mergeCell ref="D28:G28"/>
    <mergeCell ref="I28:N28"/>
    <mergeCell ref="D29:G29"/>
    <mergeCell ref="I29:N29"/>
    <mergeCell ref="D30:G31"/>
    <mergeCell ref="I30:N30"/>
    <mergeCell ref="I31:J31"/>
    <mergeCell ref="K31:N31"/>
    <mergeCell ref="A32:B32"/>
    <mergeCell ref="C32:H32"/>
    <mergeCell ref="A33:A69"/>
    <mergeCell ref="D33:H33"/>
    <mergeCell ref="I33:I37"/>
    <mergeCell ref="J33:J37"/>
    <mergeCell ref="D38:H38"/>
    <mergeCell ref="I38:I41"/>
    <mergeCell ref="J38:J41"/>
    <mergeCell ref="D42:H42"/>
    <mergeCell ref="K33:K37"/>
    <mergeCell ref="L33:L37"/>
    <mergeCell ref="M33:M37"/>
    <mergeCell ref="N33:N37"/>
    <mergeCell ref="O33:O37"/>
    <mergeCell ref="B34:B37"/>
    <mergeCell ref="D34:H34"/>
    <mergeCell ref="D35:H35"/>
    <mergeCell ref="D36:H36"/>
    <mergeCell ref="D37:H37"/>
    <mergeCell ref="K38:K41"/>
    <mergeCell ref="L38:L41"/>
    <mergeCell ref="M38:M41"/>
    <mergeCell ref="N38:N41"/>
    <mergeCell ref="O38:O41"/>
    <mergeCell ref="B39:B41"/>
    <mergeCell ref="D39:H39"/>
    <mergeCell ref="D40:H40"/>
    <mergeCell ref="D41:H41"/>
    <mergeCell ref="M46:M49"/>
    <mergeCell ref="N46:N49"/>
    <mergeCell ref="O46:O49"/>
    <mergeCell ref="B47:B49"/>
    <mergeCell ref="D47:H47"/>
    <mergeCell ref="D48:H48"/>
    <mergeCell ref="O42:O45"/>
    <mergeCell ref="B43:B45"/>
    <mergeCell ref="D43:H43"/>
    <mergeCell ref="D44:H44"/>
    <mergeCell ref="D45:H45"/>
    <mergeCell ref="D46:H46"/>
    <mergeCell ref="I46:I49"/>
    <mergeCell ref="J46:J49"/>
    <mergeCell ref="K46:K49"/>
    <mergeCell ref="L46:L49"/>
    <mergeCell ref="I42:I45"/>
    <mergeCell ref="J42:J45"/>
    <mergeCell ref="K42:K45"/>
    <mergeCell ref="L42:L45"/>
    <mergeCell ref="M42:M45"/>
    <mergeCell ref="N42:N45"/>
    <mergeCell ref="N50:N53"/>
    <mergeCell ref="O50:O53"/>
    <mergeCell ref="B51:B53"/>
    <mergeCell ref="D51:H51"/>
    <mergeCell ref="D52:H52"/>
    <mergeCell ref="D53:H53"/>
    <mergeCell ref="D50:H50"/>
    <mergeCell ref="I50:I53"/>
    <mergeCell ref="J50:J53"/>
    <mergeCell ref="K50:K53"/>
    <mergeCell ref="L50:L53"/>
    <mergeCell ref="M50:M53"/>
    <mergeCell ref="N54:N57"/>
    <mergeCell ref="O54:O57"/>
    <mergeCell ref="B55:B57"/>
    <mergeCell ref="D55:H55"/>
    <mergeCell ref="D56:H56"/>
    <mergeCell ref="D57:H57"/>
    <mergeCell ref="D54:H54"/>
    <mergeCell ref="I54:I57"/>
    <mergeCell ref="J54:J57"/>
    <mergeCell ref="K54:K57"/>
    <mergeCell ref="L54:L57"/>
    <mergeCell ref="M54:M57"/>
    <mergeCell ref="N58:N61"/>
    <mergeCell ref="O58:O61"/>
    <mergeCell ref="B59:B61"/>
    <mergeCell ref="D59:H59"/>
    <mergeCell ref="D60:H60"/>
    <mergeCell ref="D61:H61"/>
    <mergeCell ref="D58:H58"/>
    <mergeCell ref="I58:I61"/>
    <mergeCell ref="J58:J61"/>
    <mergeCell ref="K58:K61"/>
    <mergeCell ref="L58:L61"/>
    <mergeCell ref="M58:M61"/>
    <mergeCell ref="N62:N65"/>
    <mergeCell ref="O62:O65"/>
    <mergeCell ref="B63:B65"/>
    <mergeCell ref="D63:H63"/>
    <mergeCell ref="D64:H64"/>
    <mergeCell ref="D65:H65"/>
    <mergeCell ref="D62:H62"/>
    <mergeCell ref="I62:I65"/>
    <mergeCell ref="J62:J65"/>
    <mergeCell ref="K62:K65"/>
    <mergeCell ref="L62:L65"/>
    <mergeCell ref="M62:M65"/>
    <mergeCell ref="N66:N69"/>
    <mergeCell ref="O66:O69"/>
    <mergeCell ref="B67:B69"/>
    <mergeCell ref="D67:H67"/>
    <mergeCell ref="D68:H68"/>
    <mergeCell ref="D69:H69"/>
    <mergeCell ref="D66:H66"/>
    <mergeCell ref="I66:I69"/>
    <mergeCell ref="J66:J69"/>
    <mergeCell ref="K66:K69"/>
    <mergeCell ref="L66:L69"/>
    <mergeCell ref="M66:M69"/>
    <mergeCell ref="B73:O73"/>
    <mergeCell ref="B74:O74"/>
    <mergeCell ref="B75:O75"/>
    <mergeCell ref="B76:O76"/>
    <mergeCell ref="B77:O77"/>
    <mergeCell ref="B78:O78"/>
    <mergeCell ref="D70:E70"/>
    <mergeCell ref="G70:H70"/>
    <mergeCell ref="I70:M70"/>
    <mergeCell ref="N70:O70"/>
    <mergeCell ref="A71:O71"/>
    <mergeCell ref="B72:O72"/>
    <mergeCell ref="B85:O85"/>
    <mergeCell ref="B86:O86"/>
    <mergeCell ref="B87:O87"/>
    <mergeCell ref="B88:O88"/>
    <mergeCell ref="B89:O89"/>
    <mergeCell ref="B90:O90"/>
    <mergeCell ref="B79:O79"/>
    <mergeCell ref="B80:O80"/>
    <mergeCell ref="B81:O81"/>
    <mergeCell ref="B82:O82"/>
    <mergeCell ref="B83:O83"/>
    <mergeCell ref="B84:O84"/>
    <mergeCell ref="B103:O103"/>
    <mergeCell ref="B104:O104"/>
    <mergeCell ref="B97:O97"/>
    <mergeCell ref="B98:O98"/>
    <mergeCell ref="B99:O99"/>
    <mergeCell ref="B100:O100"/>
    <mergeCell ref="B101:O101"/>
    <mergeCell ref="B102:O102"/>
    <mergeCell ref="B91:O91"/>
    <mergeCell ref="B92:O92"/>
    <mergeCell ref="B93:O93"/>
    <mergeCell ref="B94:O94"/>
    <mergeCell ref="B95:O95"/>
    <mergeCell ref="B96:O96"/>
  </mergeCells>
  <dataValidations count="4">
    <dataValidation type="list" allowBlank="1" showInputMessage="1" showErrorMessage="1" sqref="I33:I69">
      <formula1>"Théorique,Pratique"</formula1>
    </dataValidation>
    <dataValidation type="list" allowBlank="1" showInputMessage="1" showErrorMessage="1" sqref="C29:C31 C3:C6 C8:C11 O4:O7 O10:O12 O14:O17 O19:O23 C24:C26 E14:E19 C16 C13 C20:C22 O25:O31">
      <formula1>"oui,non,"</formula1>
    </dataValidation>
    <dataValidation type="list" allowBlank="1" showInputMessage="1" showErrorMessage="1" sqref="C17:C18">
      <formula1>"BZEE,GWO,BZEE + GWO, Non"</formula1>
    </dataValidation>
    <dataValidation type="list" allowBlank="1" showInputMessage="1" showErrorMessage="1" sqref="J33:J69">
      <formula1>"Continue,CCF,Finale,Non,Recyclage"</formula1>
    </dataValidation>
  </dataValidations>
  <pageMargins left="0.7" right="0.7" top="0.75" bottom="0.75" header="0.3" footer="0.3"/>
  <drawing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>
  <dimension ref="A1:N32"/>
  <sheetViews>
    <sheetView workbookViewId="0">
      <selection activeCell="I18" sqref="I18:I19"/>
    </sheetView>
  </sheetViews>
  <sheetFormatPr baseColWidth="10" defaultRowHeight="15"/>
  <cols>
    <col min="1" max="1" width="5.7109375" customWidth="1"/>
    <col min="2" max="2" width="40.7109375" customWidth="1"/>
    <col min="3" max="12" width="5.7109375" customWidth="1"/>
    <col min="13" max="14" width="8.7109375" customWidth="1"/>
  </cols>
  <sheetData>
    <row r="1" spans="1:14" ht="39.950000000000003" customHeight="1">
      <c r="A1" s="575" t="s">
        <v>440</v>
      </c>
      <c r="B1" s="575"/>
      <c r="C1" s="575"/>
      <c r="D1" s="575"/>
      <c r="E1" s="575"/>
      <c r="F1" s="575"/>
      <c r="G1" s="575"/>
      <c r="H1" s="575"/>
      <c r="I1" s="575"/>
      <c r="J1" s="575"/>
      <c r="K1" s="575"/>
      <c r="L1" s="575"/>
      <c r="M1" s="575"/>
      <c r="N1" s="575"/>
    </row>
    <row r="2" spans="1:14" s="154" customFormat="1" ht="99.95" customHeight="1">
      <c r="A2" s="574" t="s">
        <v>27</v>
      </c>
      <c r="B2" s="574"/>
      <c r="C2" s="155" t="s">
        <v>282</v>
      </c>
      <c r="D2" s="158" t="s">
        <v>283</v>
      </c>
      <c r="E2" s="155" t="s">
        <v>284</v>
      </c>
      <c r="F2" s="158" t="s">
        <v>285</v>
      </c>
      <c r="G2" s="155" t="s">
        <v>286</v>
      </c>
      <c r="H2" s="158" t="s">
        <v>287</v>
      </c>
      <c r="I2" s="155" t="s">
        <v>288</v>
      </c>
      <c r="J2" s="158" t="s">
        <v>289</v>
      </c>
      <c r="K2" s="155" t="s">
        <v>290</v>
      </c>
      <c r="L2" s="158" t="s">
        <v>291</v>
      </c>
      <c r="M2" s="172" t="s">
        <v>469</v>
      </c>
      <c r="N2" s="159" t="s">
        <v>293</v>
      </c>
    </row>
    <row r="3" spans="1:14" ht="18" customHeight="1">
      <c r="A3" s="573" t="s">
        <v>294</v>
      </c>
      <c r="B3" s="152" t="s">
        <v>159</v>
      </c>
      <c r="C3" s="152"/>
      <c r="D3" s="152"/>
      <c r="E3" s="153"/>
      <c r="F3" s="153"/>
      <c r="G3" s="153"/>
      <c r="H3" s="153"/>
      <c r="I3" s="153"/>
      <c r="J3" s="153"/>
      <c r="K3" s="153"/>
      <c r="L3" s="153"/>
      <c r="M3" s="153"/>
      <c r="N3" s="153"/>
    </row>
    <row r="4" spans="1:14" ht="18" customHeight="1">
      <c r="A4" s="573"/>
      <c r="B4" s="102" t="str">
        <f>'86 - Montmorillon'!B3</f>
        <v>Initiale</v>
      </c>
      <c r="C4" s="187" t="str">
        <f>'21 - Dijon'!C3</f>
        <v>oui</v>
      </c>
      <c r="D4" s="187" t="str">
        <f>'86 - Montmorillon'!C3</f>
        <v>oui</v>
      </c>
      <c r="E4" s="241" t="str">
        <f>'08 - Charleville'!C3</f>
        <v>non</v>
      </c>
      <c r="F4" s="241" t="str">
        <f>'22 - Loudéac'!C3</f>
        <v>oui</v>
      </c>
      <c r="G4" s="241">
        <f>'30 - Nimes'!C3</f>
        <v>0</v>
      </c>
      <c r="H4" s="241">
        <f>'44 - Nantes'!C3</f>
        <v>0</v>
      </c>
      <c r="I4" s="241" t="str">
        <f>'72 - Arnage'!C3</f>
        <v>oui</v>
      </c>
      <c r="J4" s="241" t="str">
        <f>'76 - Fécamp'!C3</f>
        <v>oui</v>
      </c>
      <c r="K4" s="241" t="str">
        <f>'80 - Amiens'!C3</f>
        <v>oui</v>
      </c>
      <c r="L4" s="241" t="str">
        <f>'85 - La Roche'!C3</f>
        <v>oui</v>
      </c>
      <c r="M4" s="174">
        <f>COUNTIFS(C4:L4,"oui")</f>
        <v>7</v>
      </c>
      <c r="N4" s="177">
        <f>(M4/8)</f>
        <v>0.875</v>
      </c>
    </row>
    <row r="5" spans="1:14" ht="18" customHeight="1">
      <c r="A5" s="573"/>
      <c r="B5" s="125" t="str">
        <f>'86 - Montmorillon'!B4</f>
        <v>Apprentissage</v>
      </c>
      <c r="C5" s="148" t="str">
        <f>'21 - Dijon'!C4</f>
        <v>non</v>
      </c>
      <c r="D5" s="148" t="str">
        <f>'86 - Montmorillon'!C4</f>
        <v>non</v>
      </c>
      <c r="E5" s="242" t="str">
        <f>'08 - Charleville'!C4</f>
        <v>non</v>
      </c>
      <c r="F5" s="242" t="str">
        <f>'22 - Loudéac'!C4</f>
        <v>non</v>
      </c>
      <c r="G5" s="242">
        <f>'30 - Nimes'!C4</f>
        <v>0</v>
      </c>
      <c r="H5" s="242">
        <f>'44 - Nantes'!C4</f>
        <v>0</v>
      </c>
      <c r="I5" s="242" t="str">
        <f>'72 - Arnage'!C4</f>
        <v>non</v>
      </c>
      <c r="J5" s="242" t="str">
        <f>'76 - Fécamp'!C4</f>
        <v>non</v>
      </c>
      <c r="K5" s="242" t="str">
        <f>'80 - Amiens'!C4</f>
        <v>non</v>
      </c>
      <c r="L5" s="242" t="str">
        <f>'85 - La Roche'!C4</f>
        <v>oui</v>
      </c>
      <c r="M5" s="178">
        <f>COUNTIFS(C5:L5,"oui")</f>
        <v>1</v>
      </c>
      <c r="N5" s="179">
        <f>(M5/8)</f>
        <v>0.125</v>
      </c>
    </row>
    <row r="6" spans="1:14" ht="18" customHeight="1">
      <c r="A6" s="573"/>
      <c r="B6" s="102" t="str">
        <f>'86 - Montmorillon'!B5</f>
        <v>Initiale + Apprentissage</v>
      </c>
      <c r="C6" s="187" t="str">
        <f>'21 - Dijon'!C5</f>
        <v>non</v>
      </c>
      <c r="D6" s="187" t="str">
        <f>'86 - Montmorillon'!C5</f>
        <v>non</v>
      </c>
      <c r="E6" s="241" t="str">
        <f>'08 - Charleville'!C5</f>
        <v>non</v>
      </c>
      <c r="F6" s="241" t="str">
        <f>'22 - Loudéac'!C5</f>
        <v>non</v>
      </c>
      <c r="G6" s="241">
        <f>'30 - Nimes'!C5</f>
        <v>0</v>
      </c>
      <c r="H6" s="241">
        <f>'44 - Nantes'!C5</f>
        <v>0</v>
      </c>
      <c r="I6" s="241" t="str">
        <f>'72 - Arnage'!C5</f>
        <v>non</v>
      </c>
      <c r="J6" s="241" t="str">
        <f>'76 - Fécamp'!C5</f>
        <v>non</v>
      </c>
      <c r="K6" s="241" t="str">
        <f>'80 - Amiens'!C5</f>
        <v>non</v>
      </c>
      <c r="L6" s="241" t="str">
        <f>'85 - La Roche'!C5</f>
        <v>non</v>
      </c>
      <c r="M6" s="174">
        <f>COUNTIFS(C6:L6,"oui")</f>
        <v>0</v>
      </c>
      <c r="N6" s="177">
        <f>(M6/8)</f>
        <v>0</v>
      </c>
    </row>
    <row r="7" spans="1:14" ht="18" customHeight="1">
      <c r="A7" s="573"/>
      <c r="B7" s="125" t="str">
        <f>'86 - Montmorillon'!B6</f>
        <v>Mixité</v>
      </c>
      <c r="C7" s="148" t="str">
        <f>'21 - Dijon'!C6</f>
        <v>non</v>
      </c>
      <c r="D7" s="148" t="str">
        <f>'86 - Montmorillon'!C6</f>
        <v>non</v>
      </c>
      <c r="E7" s="242" t="str">
        <f>'08 - Charleville'!C6</f>
        <v>oui</v>
      </c>
      <c r="F7" s="242" t="str">
        <f>'22 - Loudéac'!C6</f>
        <v>oui</v>
      </c>
      <c r="G7" s="242">
        <f>'30 - Nimes'!C6</f>
        <v>0</v>
      </c>
      <c r="H7" s="242">
        <f>'44 - Nantes'!C6</f>
        <v>0</v>
      </c>
      <c r="I7" s="242" t="str">
        <f>'72 - Arnage'!C6</f>
        <v>non</v>
      </c>
      <c r="J7" s="242" t="str">
        <f>'76 - Fécamp'!C6</f>
        <v>non</v>
      </c>
      <c r="K7" s="242" t="str">
        <f>'80 - Amiens'!C6</f>
        <v>non</v>
      </c>
      <c r="L7" s="242" t="str">
        <f>'85 - La Roche'!C6</f>
        <v>oui</v>
      </c>
      <c r="M7" s="178">
        <f>COUNTIFS(C7:L7,"oui")</f>
        <v>3</v>
      </c>
      <c r="N7" s="179">
        <f>(M7/8)</f>
        <v>0.375</v>
      </c>
    </row>
    <row r="8" spans="1:14" ht="18" customHeight="1">
      <c r="A8" s="573"/>
      <c r="B8" s="157" t="s">
        <v>160</v>
      </c>
      <c r="C8" s="169"/>
      <c r="D8" s="169"/>
      <c r="E8" s="171"/>
      <c r="F8" s="171"/>
      <c r="G8" s="171"/>
      <c r="H8" s="171"/>
      <c r="I8" s="171"/>
      <c r="J8" s="171"/>
      <c r="K8" s="171"/>
      <c r="L8" s="171"/>
      <c r="M8" s="175"/>
      <c r="N8" s="161"/>
    </row>
    <row r="9" spans="1:14" ht="18" customHeight="1">
      <c r="A9" s="573"/>
      <c r="B9" s="102" t="str">
        <f>'86 - Montmorillon'!B8</f>
        <v>BZEE</v>
      </c>
      <c r="C9" s="187" t="str">
        <f>'21 - Dijon'!C8</f>
        <v>non</v>
      </c>
      <c r="D9" s="187" t="str">
        <f>'86 - Montmorillon'!C8</f>
        <v>oui</v>
      </c>
      <c r="E9" s="241" t="str">
        <f>'08 - Charleville'!C8</f>
        <v>oui</v>
      </c>
      <c r="F9" s="241" t="str">
        <f>'22 - Loudéac'!C8</f>
        <v>non</v>
      </c>
      <c r="G9" s="241">
        <f>'30 - Nimes'!C8</f>
        <v>0</v>
      </c>
      <c r="H9" s="241">
        <f>'44 - Nantes'!C8</f>
        <v>0</v>
      </c>
      <c r="I9" s="241" t="str">
        <f>'72 - Arnage'!C8</f>
        <v>oui</v>
      </c>
      <c r="J9" s="241" t="str">
        <f>'76 - Fécamp'!C8</f>
        <v>non</v>
      </c>
      <c r="K9" s="241" t="str">
        <f>'80 - Amiens'!C8</f>
        <v>non</v>
      </c>
      <c r="L9" s="241" t="str">
        <f>'85 - La Roche'!C8</f>
        <v>oui</v>
      </c>
      <c r="M9" s="176">
        <f>COUNTIFS(C9:L9,"oui")</f>
        <v>4</v>
      </c>
      <c r="N9" s="177">
        <f>(M9/8)</f>
        <v>0.5</v>
      </c>
    </row>
    <row r="10" spans="1:14" ht="18" customHeight="1">
      <c r="A10" s="573"/>
      <c r="B10" s="125" t="str">
        <f>'86 - Montmorillon'!B9</f>
        <v>GWO</v>
      </c>
      <c r="C10" s="148" t="str">
        <f>'21 - Dijon'!C9</f>
        <v>non</v>
      </c>
      <c r="D10" s="148" t="str">
        <f>'86 - Montmorillon'!C9</f>
        <v>non</v>
      </c>
      <c r="E10" s="242" t="str">
        <f>'08 - Charleville'!C9</f>
        <v>non</v>
      </c>
      <c r="F10" s="242" t="str">
        <f>'22 - Loudéac'!C9</f>
        <v>non</v>
      </c>
      <c r="G10" s="242">
        <f>'30 - Nimes'!C9</f>
        <v>0</v>
      </c>
      <c r="H10" s="242">
        <f>'44 - Nantes'!C9</f>
        <v>0</v>
      </c>
      <c r="I10" s="242" t="str">
        <f>'72 - Arnage'!C9</f>
        <v>oui</v>
      </c>
      <c r="J10" s="242" t="str">
        <f>'76 - Fécamp'!C9</f>
        <v>non</v>
      </c>
      <c r="K10" s="242" t="str">
        <f>'80 - Amiens'!C9</f>
        <v>non</v>
      </c>
      <c r="L10" s="242" t="str">
        <f>'85 - La Roche'!C9</f>
        <v>oui</v>
      </c>
      <c r="M10" s="180">
        <f>COUNTIFS(C10:L10,"oui")</f>
        <v>2</v>
      </c>
      <c r="N10" s="280">
        <f>(M10/8)</f>
        <v>0.25</v>
      </c>
    </row>
    <row r="11" spans="1:14" ht="18" customHeight="1">
      <c r="A11" s="573"/>
      <c r="B11" s="102" t="str">
        <f>'86 - Montmorillon'!B10</f>
        <v>Mixte</v>
      </c>
      <c r="C11" s="187" t="str">
        <f>'21 - Dijon'!C10</f>
        <v>oui</v>
      </c>
      <c r="D11" s="187" t="str">
        <f>'86 - Montmorillon'!C10</f>
        <v>non</v>
      </c>
      <c r="E11" s="241" t="str">
        <f>'08 - Charleville'!C10</f>
        <v>non</v>
      </c>
      <c r="F11" s="241" t="str">
        <f>'22 - Loudéac'!C10</f>
        <v>non</v>
      </c>
      <c r="G11" s="241">
        <f>'30 - Nimes'!C10</f>
        <v>0</v>
      </c>
      <c r="H11" s="241">
        <f>'44 - Nantes'!C10</f>
        <v>0</v>
      </c>
      <c r="I11" s="241" t="str">
        <f>'72 - Arnage'!C10</f>
        <v>oui</v>
      </c>
      <c r="J11" s="241" t="str">
        <f>'76 - Fécamp'!C10</f>
        <v>non</v>
      </c>
      <c r="K11" s="241" t="str">
        <f>'80 - Amiens'!C10</f>
        <v>non</v>
      </c>
      <c r="L11" s="241" t="str">
        <f>'85 - La Roche'!C10</f>
        <v>non</v>
      </c>
      <c r="M11" s="176">
        <f>COUNTIFS(C11:L11,"oui")</f>
        <v>2</v>
      </c>
      <c r="N11" s="177">
        <f>(M11/8)</f>
        <v>0.25</v>
      </c>
    </row>
    <row r="12" spans="1:14" ht="18" customHeight="1">
      <c r="A12" s="573"/>
      <c r="B12" s="125" t="str">
        <f>'86 - Montmorillon'!B11</f>
        <v>Autres</v>
      </c>
      <c r="C12" s="148" t="str">
        <f>'21 - Dijon'!C11</f>
        <v>non</v>
      </c>
      <c r="D12" s="148" t="str">
        <f>'86 - Montmorillon'!C11</f>
        <v>non</v>
      </c>
      <c r="E12" s="242" t="str">
        <f>'08 - Charleville'!C11</f>
        <v>non</v>
      </c>
      <c r="F12" s="242" t="str">
        <f>'22 - Loudéac'!C11</f>
        <v>oui</v>
      </c>
      <c r="G12" s="242">
        <f>'30 - Nimes'!C11</f>
        <v>0</v>
      </c>
      <c r="H12" s="242">
        <f>'44 - Nantes'!C11</f>
        <v>0</v>
      </c>
      <c r="I12" s="242">
        <f>'72 - Arnage'!C11</f>
        <v>0</v>
      </c>
      <c r="J12" s="242" t="str">
        <f>'76 - Fécamp'!C11</f>
        <v>oui</v>
      </c>
      <c r="K12" s="242" t="str">
        <f>'80 - Amiens'!C11</f>
        <v>non</v>
      </c>
      <c r="L12" s="242" t="str">
        <f>'85 - La Roche'!C11</f>
        <v>non</v>
      </c>
      <c r="M12" s="180">
        <f>COUNTIFS(C12:L12,"oui")</f>
        <v>2</v>
      </c>
      <c r="N12" s="280">
        <f>(M12/8)</f>
        <v>0.25</v>
      </c>
    </row>
    <row r="13" spans="1:14" ht="18" customHeight="1">
      <c r="A13" s="573"/>
      <c r="B13" s="157" t="s">
        <v>161</v>
      </c>
      <c r="C13" s="169"/>
      <c r="D13" s="169"/>
      <c r="E13" s="171"/>
      <c r="F13" s="171"/>
      <c r="G13" s="171"/>
      <c r="H13" s="171"/>
      <c r="I13" s="171"/>
      <c r="J13" s="171"/>
      <c r="K13" s="171"/>
      <c r="L13" s="171"/>
      <c r="M13" s="175"/>
      <c r="N13" s="161"/>
    </row>
    <row r="14" spans="1:14" ht="18" customHeight="1">
      <c r="A14" s="573"/>
      <c r="B14" s="102" t="str">
        <f>'86 - Montmorillon'!B13</f>
        <v>En interne</v>
      </c>
      <c r="C14" s="187" t="str">
        <f>'21 - Dijon'!C13</f>
        <v>non</v>
      </c>
      <c r="D14" s="187" t="str">
        <f>'86 - Montmorillon'!C13</f>
        <v>oui</v>
      </c>
      <c r="E14" s="241" t="str">
        <f>'08 - Charleville'!C13</f>
        <v>oui</v>
      </c>
      <c r="F14" s="241" t="str">
        <f>'22 - Loudéac'!C13</f>
        <v>non</v>
      </c>
      <c r="G14" s="241">
        <f>'30 - Nimes'!C13</f>
        <v>0</v>
      </c>
      <c r="H14" s="241">
        <f>'44 - Nantes'!C13</f>
        <v>0</v>
      </c>
      <c r="I14" s="241" t="str">
        <f>'72 - Arnage'!C13</f>
        <v>oui</v>
      </c>
      <c r="J14" s="241" t="str">
        <f>'76 - Fécamp'!C13</f>
        <v>oui</v>
      </c>
      <c r="K14" s="241" t="str">
        <f>'80 - Amiens'!C13</f>
        <v>oui</v>
      </c>
      <c r="L14" s="241" t="str">
        <f>'85 - La Roche'!C13</f>
        <v>oui</v>
      </c>
      <c r="M14" s="176">
        <f>COUNTIFS(C14:L14,"oui")</f>
        <v>6</v>
      </c>
      <c r="N14" s="177">
        <f>(M14/8)</f>
        <v>0.75</v>
      </c>
    </row>
    <row r="15" spans="1:14" ht="18" customHeight="1">
      <c r="A15" s="573"/>
      <c r="B15" s="412" t="str">
        <f>'86 - Montmorillon'!B14</f>
        <v>Si oui, Nbre de formateur habilité dans le centre</v>
      </c>
      <c r="C15" s="576" t="str">
        <f>'21 - Dijon'!C14</f>
        <v>0</v>
      </c>
      <c r="D15" s="413">
        <f>'86 - Montmorillon'!C14</f>
        <v>5</v>
      </c>
      <c r="E15" s="578" t="str">
        <f>'08 - Charleville'!C14</f>
        <v>6</v>
      </c>
      <c r="F15" s="578" t="str">
        <f>'22 - Loudéac'!C14</f>
        <v>0</v>
      </c>
      <c r="G15" s="578">
        <f>'30 - Nimes'!C14</f>
        <v>0</v>
      </c>
      <c r="H15" s="578">
        <f>'44 - Nantes'!C14</f>
        <v>0</v>
      </c>
      <c r="I15" s="578" t="str">
        <f>'72 - Arnage'!C14</f>
        <v>2</v>
      </c>
      <c r="J15" s="578" t="str">
        <f>'76 - Fécamp'!C14</f>
        <v>2</v>
      </c>
      <c r="K15" s="578" t="str">
        <f>'80 - Amiens'!C14</f>
        <v>2</v>
      </c>
      <c r="L15" s="578" t="str">
        <f>'85 - La Roche'!C14</f>
        <v>1</v>
      </c>
      <c r="M15" s="579">
        <f>AVERAGE(C15:F16,I15:J16,L15)</f>
        <v>5</v>
      </c>
      <c r="N15" s="580"/>
    </row>
    <row r="16" spans="1:14" ht="18" customHeight="1">
      <c r="A16" s="573"/>
      <c r="B16" s="412"/>
      <c r="C16" s="576"/>
      <c r="D16" s="413"/>
      <c r="E16" s="578"/>
      <c r="F16" s="578"/>
      <c r="G16" s="578"/>
      <c r="H16" s="578"/>
      <c r="I16" s="578"/>
      <c r="J16" s="578"/>
      <c r="K16" s="578"/>
      <c r="L16" s="578"/>
      <c r="M16" s="579"/>
      <c r="N16" s="580"/>
    </row>
    <row r="17" spans="1:14" ht="18" customHeight="1">
      <c r="A17" s="573"/>
      <c r="B17" s="124" t="str">
        <f>'86 - Montmorillon'!B16</f>
        <v>Externe (Prestataire)</v>
      </c>
      <c r="C17" s="170" t="str">
        <f>'21 - Dijon'!C16</f>
        <v>oui</v>
      </c>
      <c r="D17" s="187" t="str">
        <f>'86 - Montmorillon'!C16</f>
        <v>non</v>
      </c>
      <c r="E17" s="241" t="str">
        <f>'08 - Charleville'!C16</f>
        <v>non</v>
      </c>
      <c r="F17" s="241" t="str">
        <f>'22 - Loudéac'!C16</f>
        <v>oui</v>
      </c>
      <c r="G17" s="241">
        <f>'30 - Nimes'!C16</f>
        <v>0</v>
      </c>
      <c r="H17" s="241">
        <f>'44 - Nantes'!C16</f>
        <v>0</v>
      </c>
      <c r="I17" s="241" t="str">
        <f>'72 - Arnage'!C16</f>
        <v>non</v>
      </c>
      <c r="J17" s="241" t="str">
        <f>'76 - Fécamp'!C16</f>
        <v>non</v>
      </c>
      <c r="K17" s="241" t="str">
        <f>'80 - Amiens'!C16</f>
        <v>non</v>
      </c>
      <c r="L17" s="241" t="str">
        <f>'85 - La Roche'!C16</f>
        <v>non</v>
      </c>
      <c r="M17" s="176"/>
      <c r="N17" s="177">
        <f>(M17/8)</f>
        <v>0</v>
      </c>
    </row>
    <row r="18" spans="1:14" ht="18" customHeight="1">
      <c r="A18" s="573"/>
      <c r="B18" s="406" t="str">
        <f>'86 - Montmorillon'!B17</f>
        <v>Formateur Habilité</v>
      </c>
      <c r="C18" s="576" t="str">
        <f>'21 - Dijon'!C17</f>
        <v>BZEE + GWO</v>
      </c>
      <c r="D18" s="576" t="str">
        <f>'86 - Montmorillon'!C17</f>
        <v>BZEE + GWO</v>
      </c>
      <c r="E18" s="646" t="str">
        <f>'08 - Charleville'!C17</f>
        <v>BZEE + GWO</v>
      </c>
      <c r="F18" s="577">
        <f>'22 - Loudéac'!C17</f>
        <v>0</v>
      </c>
      <c r="G18" s="577">
        <f>'30 - Nimes'!C17</f>
        <v>0</v>
      </c>
      <c r="H18" s="577">
        <f>'44 - Nantes'!C17</f>
        <v>0</v>
      </c>
      <c r="I18" s="646" t="str">
        <f>'72 - Arnage'!C17</f>
        <v>BZEE + GWO</v>
      </c>
      <c r="J18" s="577" t="str">
        <f>'76 - Fécamp'!C17</f>
        <v>GWO</v>
      </c>
      <c r="K18" s="577">
        <f>'80 - Amiens'!C17</f>
        <v>0</v>
      </c>
      <c r="L18" s="577" t="str">
        <f>'85 - La Roche'!C17</f>
        <v>Non</v>
      </c>
      <c r="M18" s="173">
        <f>COUNTIFS(C18:L19,"BZEE + GWO")</f>
        <v>4</v>
      </c>
      <c r="N18" s="179">
        <f>(M18/8)</f>
        <v>0.5</v>
      </c>
    </row>
    <row r="19" spans="1:14" ht="18" customHeight="1">
      <c r="A19" s="573"/>
      <c r="B19" s="406"/>
      <c r="C19" s="576"/>
      <c r="D19" s="576"/>
      <c r="E19" s="646"/>
      <c r="F19" s="577"/>
      <c r="G19" s="577"/>
      <c r="H19" s="577"/>
      <c r="I19" s="646"/>
      <c r="J19" s="577"/>
      <c r="K19" s="577"/>
      <c r="L19" s="577"/>
      <c r="M19" s="173">
        <f>COUNTIFS(C18:L19,"GWO")</f>
        <v>1</v>
      </c>
      <c r="N19" s="179">
        <f>(M19/8)</f>
        <v>0.125</v>
      </c>
    </row>
    <row r="20" spans="1:14" ht="18" customHeight="1">
      <c r="A20" s="573"/>
      <c r="B20" s="157" t="s">
        <v>138</v>
      </c>
      <c r="C20" s="169"/>
      <c r="D20" s="169"/>
      <c r="E20" s="171"/>
      <c r="F20" s="171"/>
      <c r="G20" s="171"/>
      <c r="H20" s="171"/>
      <c r="I20" s="171"/>
      <c r="J20" s="171"/>
      <c r="K20" s="171"/>
      <c r="L20" s="171"/>
      <c r="M20" s="175"/>
      <c r="N20" s="161"/>
    </row>
    <row r="21" spans="1:14" ht="18" customHeight="1">
      <c r="A21" s="573"/>
      <c r="B21" s="127" t="str">
        <f>'86 - Montmorillon'!B20</f>
        <v>BZEE</v>
      </c>
      <c r="C21" s="184" t="str">
        <f>'21 - Dijon'!C20</f>
        <v>non</v>
      </c>
      <c r="D21" s="187" t="str">
        <f>'86 - Montmorillon'!C20</f>
        <v>non</v>
      </c>
      <c r="E21" s="241" t="str">
        <f>'08 - Charleville'!C20</f>
        <v>non</v>
      </c>
      <c r="F21" s="241">
        <f>'22 - Loudéac'!C20</f>
        <v>0</v>
      </c>
      <c r="G21" s="241">
        <f>'30 - Nimes'!C20</f>
        <v>0</v>
      </c>
      <c r="H21" s="241">
        <f>'44 - Nantes'!C20</f>
        <v>0</v>
      </c>
      <c r="I21" s="241" t="str">
        <f>'72 - Arnage'!C20</f>
        <v>non</v>
      </c>
      <c r="J21" s="241" t="str">
        <f>'76 - Fécamp'!C20</f>
        <v>non</v>
      </c>
      <c r="K21" s="241" t="str">
        <f>'80 - Amiens'!C20</f>
        <v>non</v>
      </c>
      <c r="L21" s="241" t="str">
        <f>'85 - La Roche'!C20</f>
        <v>non</v>
      </c>
      <c r="M21" s="176">
        <f>COUNTIFS(C21:L21,"oui")</f>
        <v>0</v>
      </c>
      <c r="N21" s="177">
        <f>(M21/8)</f>
        <v>0</v>
      </c>
    </row>
    <row r="22" spans="1:14" ht="18" customHeight="1">
      <c r="A22" s="573"/>
      <c r="B22" s="128" t="str">
        <f>'86 - Montmorillon'!B21</f>
        <v>GWO</v>
      </c>
      <c r="C22" s="243" t="str">
        <f>'21 - Dijon'!C21</f>
        <v>oui</v>
      </c>
      <c r="D22" s="148" t="str">
        <f>'86 - Montmorillon'!C21</f>
        <v>non</v>
      </c>
      <c r="E22" s="242" t="str">
        <f>'08 - Charleville'!C21</f>
        <v>non</v>
      </c>
      <c r="F22" s="242">
        <f>'22 - Loudéac'!C21</f>
        <v>0</v>
      </c>
      <c r="G22" s="242">
        <f>'30 - Nimes'!C21</f>
        <v>0</v>
      </c>
      <c r="H22" s="242">
        <f>'44 - Nantes'!C21</f>
        <v>0</v>
      </c>
      <c r="I22" s="242" t="str">
        <f>'72 - Arnage'!C21</f>
        <v>non</v>
      </c>
      <c r="J22" s="242" t="str">
        <f>'76 - Fécamp'!C21</f>
        <v>non</v>
      </c>
      <c r="K22" s="242" t="str">
        <f>'80 - Amiens'!C21</f>
        <v>non</v>
      </c>
      <c r="L22" s="242" t="str">
        <f>'85 - La Roche'!C21</f>
        <v>non</v>
      </c>
      <c r="M22" s="180">
        <f>COUNTIFS(C22:L22,"oui")</f>
        <v>1</v>
      </c>
      <c r="N22" s="179">
        <f>(M22/8)</f>
        <v>0.125</v>
      </c>
    </row>
    <row r="23" spans="1:14" ht="18" customHeight="1">
      <c r="A23" s="573"/>
      <c r="B23" s="127" t="str">
        <f>'86 - Montmorillon'!B22</f>
        <v>Lycée</v>
      </c>
      <c r="C23" s="184" t="str">
        <f>'21 - Dijon'!C22</f>
        <v>non</v>
      </c>
      <c r="D23" s="187" t="str">
        <f>'86 - Montmorillon'!C22</f>
        <v>oui</v>
      </c>
      <c r="E23" s="241" t="str">
        <f>'08 - Charleville'!C22</f>
        <v>oui</v>
      </c>
      <c r="F23" s="241" t="str">
        <f>'22 - Loudéac'!C22</f>
        <v>non</v>
      </c>
      <c r="G23" s="241">
        <f>'30 - Nimes'!C22</f>
        <v>0</v>
      </c>
      <c r="H23" s="241">
        <f>'44 - Nantes'!C22</f>
        <v>0</v>
      </c>
      <c r="I23" s="241" t="str">
        <f>'72 - Arnage'!C22</f>
        <v>oui</v>
      </c>
      <c r="J23" s="241" t="str">
        <f>'76 - Fécamp'!C22</f>
        <v>oui</v>
      </c>
      <c r="K23" s="241" t="str">
        <f>'80 - Amiens'!C22</f>
        <v>non</v>
      </c>
      <c r="L23" s="241" t="str">
        <f>'85 - La Roche'!C22</f>
        <v>oui</v>
      </c>
      <c r="M23" s="176">
        <f>COUNTIFS(C23:L23,"oui")</f>
        <v>5</v>
      </c>
      <c r="N23" s="177">
        <f>(M23/8)</f>
        <v>0.625</v>
      </c>
    </row>
    <row r="24" spans="1:14" ht="18" customHeight="1">
      <c r="A24" s="573"/>
      <c r="B24" s="157" t="s">
        <v>140</v>
      </c>
      <c r="C24" s="169"/>
      <c r="D24" s="169"/>
      <c r="E24" s="171"/>
      <c r="F24" s="171"/>
      <c r="G24" s="171"/>
      <c r="H24" s="171"/>
      <c r="I24" s="171"/>
      <c r="J24" s="171"/>
      <c r="K24" s="171"/>
      <c r="L24" s="171"/>
      <c r="M24" s="175"/>
      <c r="N24" s="161"/>
    </row>
    <row r="25" spans="1:14" ht="18" customHeight="1">
      <c r="A25" s="573"/>
      <c r="B25" s="127" t="str">
        <f>'86 - Montmorillon'!B24</f>
        <v>BZEE</v>
      </c>
      <c r="C25" s="184" t="str">
        <f>'21 - Dijon'!C24</f>
        <v>non</v>
      </c>
      <c r="D25" s="187" t="str">
        <f>'86 - Montmorillon'!C24</f>
        <v>non</v>
      </c>
      <c r="E25" s="241" t="str">
        <f>'08 - Charleville'!C24</f>
        <v>non</v>
      </c>
      <c r="F25" s="241" t="str">
        <f>'22 - Loudéac'!C24</f>
        <v>non</v>
      </c>
      <c r="G25" s="241">
        <f>'30 - Nimes'!C24</f>
        <v>0</v>
      </c>
      <c r="H25" s="241">
        <f>'44 - Nantes'!C24</f>
        <v>0</v>
      </c>
      <c r="I25" s="241" t="str">
        <f>'72 - Arnage'!C24</f>
        <v>non</v>
      </c>
      <c r="J25" s="241" t="str">
        <f>'76 - Fécamp'!C24</f>
        <v>non</v>
      </c>
      <c r="K25" s="241" t="str">
        <f>'80 - Amiens'!C24</f>
        <v>non</v>
      </c>
      <c r="L25" s="241" t="str">
        <f>'85 - La Roche'!C24</f>
        <v>non</v>
      </c>
      <c r="M25" s="176">
        <f>COUNTIFS(C25:L25,"oui")</f>
        <v>0</v>
      </c>
      <c r="N25" s="177">
        <f>(M25/8)</f>
        <v>0</v>
      </c>
    </row>
    <row r="26" spans="1:14" ht="18" customHeight="1">
      <c r="A26" s="573"/>
      <c r="B26" s="134" t="str">
        <f>'86 - Montmorillon'!B25</f>
        <v>GWO</v>
      </c>
      <c r="C26" s="148" t="str">
        <f>'21 - Dijon'!C25</f>
        <v>oui</v>
      </c>
      <c r="D26" s="148" t="str">
        <f>'86 - Montmorillon'!C25</f>
        <v>non</v>
      </c>
      <c r="E26" s="242" t="str">
        <f>'08 - Charleville'!C25</f>
        <v>non</v>
      </c>
      <c r="F26" s="242" t="str">
        <f>'22 - Loudéac'!C25</f>
        <v>oui</v>
      </c>
      <c r="G26" s="242">
        <f>'30 - Nimes'!C25</f>
        <v>0</v>
      </c>
      <c r="H26" s="242">
        <f>'44 - Nantes'!C25</f>
        <v>0</v>
      </c>
      <c r="I26" s="242" t="str">
        <f>'72 - Arnage'!C25</f>
        <v>non</v>
      </c>
      <c r="J26" s="242" t="str">
        <f>'76 - Fécamp'!C25</f>
        <v>non</v>
      </c>
      <c r="K26" s="242" t="str">
        <f>'80 - Amiens'!C25</f>
        <v>non</v>
      </c>
      <c r="L26" s="242" t="str">
        <f>'85 - La Roche'!C25</f>
        <v>non</v>
      </c>
      <c r="M26" s="180">
        <f>COUNTIFS(C26:L26,"oui")</f>
        <v>2</v>
      </c>
      <c r="N26" s="179">
        <f>(M26/8)</f>
        <v>0.25</v>
      </c>
    </row>
    <row r="27" spans="1:14" ht="18" customHeight="1">
      <c r="A27" s="573"/>
      <c r="B27" s="127" t="str">
        <f>'86 - Montmorillon'!B26</f>
        <v>Lycée</v>
      </c>
      <c r="C27" s="184" t="str">
        <f>'21 - Dijon'!C26</f>
        <v>non</v>
      </c>
      <c r="D27" s="187" t="str">
        <f>'86 - Montmorillon'!C26</f>
        <v>oui</v>
      </c>
      <c r="E27" s="241" t="str">
        <f>'08 - Charleville'!C26</f>
        <v>oui</v>
      </c>
      <c r="F27" s="241" t="str">
        <f>'22 - Loudéac'!C26</f>
        <v>non</v>
      </c>
      <c r="G27" s="241">
        <f>'30 - Nimes'!C26</f>
        <v>0</v>
      </c>
      <c r="H27" s="241">
        <f>'44 - Nantes'!C26</f>
        <v>0</v>
      </c>
      <c r="I27" s="241" t="str">
        <f>'72 - Arnage'!C26</f>
        <v>oui</v>
      </c>
      <c r="J27" s="241" t="str">
        <f>'76 - Fécamp'!C26</f>
        <v>oui</v>
      </c>
      <c r="K27" s="241" t="str">
        <f>'80 - Amiens'!C26</f>
        <v>oui</v>
      </c>
      <c r="L27" s="241" t="str">
        <f>'85 - La Roche'!C26</f>
        <v>oui</v>
      </c>
      <c r="M27" s="176">
        <f>COUNTIFS(C27:L27,"oui")</f>
        <v>6</v>
      </c>
      <c r="N27" s="177">
        <f>(M27/8)</f>
        <v>0.75</v>
      </c>
    </row>
    <row r="28" spans="1:14" ht="18" customHeight="1">
      <c r="A28" s="573"/>
      <c r="B28" s="134">
        <f>'86 - Montmorillon'!B27</f>
        <v>0</v>
      </c>
      <c r="C28" s="148">
        <f>'21 - Dijon'!C27</f>
        <v>0</v>
      </c>
      <c r="D28" s="148">
        <f>'86 - Montmorillon'!C27</f>
        <v>0</v>
      </c>
      <c r="E28" s="242">
        <f>'08 - Charleville'!C27</f>
        <v>0</v>
      </c>
      <c r="F28" s="242">
        <f>'22 - Loudéac'!C27</f>
        <v>0</v>
      </c>
      <c r="G28" s="242">
        <f>'30 - Nimes'!C27</f>
        <v>0</v>
      </c>
      <c r="H28" s="242">
        <f>'44 - Nantes'!C27</f>
        <v>0</v>
      </c>
      <c r="I28" s="242">
        <f>'72 - Arnage'!C27</f>
        <v>0</v>
      </c>
      <c r="J28" s="242">
        <f>'76 - Fécamp'!C27</f>
        <v>0</v>
      </c>
      <c r="K28" s="242">
        <f>'80 - Amiens'!C27</f>
        <v>0</v>
      </c>
      <c r="L28" s="242">
        <f>'85 - La Roche'!C27</f>
        <v>0</v>
      </c>
      <c r="M28" s="180">
        <f>COUNTIFS(C28:L28,"oui")</f>
        <v>0</v>
      </c>
      <c r="N28" s="179">
        <f>(M28/8)</f>
        <v>0</v>
      </c>
    </row>
    <row r="29" spans="1:14" ht="18" customHeight="1">
      <c r="A29" s="573"/>
      <c r="B29" s="157" t="s">
        <v>30</v>
      </c>
      <c r="C29" s="169"/>
      <c r="D29" s="169"/>
      <c r="E29" s="171"/>
      <c r="F29" s="171"/>
      <c r="G29" s="171"/>
      <c r="H29" s="171"/>
      <c r="I29" s="171"/>
      <c r="J29" s="171"/>
      <c r="K29" s="171"/>
      <c r="L29" s="171"/>
      <c r="M29" s="175"/>
      <c r="N29" s="161"/>
    </row>
    <row r="30" spans="1:14" ht="18" customHeight="1">
      <c r="A30" s="573"/>
      <c r="B30" s="102" t="str">
        <f>'86 - Montmorillon'!B29</f>
        <v>Continue</v>
      </c>
      <c r="C30" s="187" t="str">
        <f>'21 - Dijon'!C29</f>
        <v>non</v>
      </c>
      <c r="D30" s="187" t="str">
        <f>'86 - Montmorillon'!C29</f>
        <v>non</v>
      </c>
      <c r="E30" s="241" t="str">
        <f>'08 - Charleville'!C29</f>
        <v>non</v>
      </c>
      <c r="F30" s="241">
        <f>'22 - Loudéac'!C29</f>
        <v>0</v>
      </c>
      <c r="G30" s="241">
        <f>'30 - Nimes'!C29</f>
        <v>0</v>
      </c>
      <c r="H30" s="241">
        <f>'44 - Nantes'!C29</f>
        <v>0</v>
      </c>
      <c r="I30" s="241" t="str">
        <f>'72 - Arnage'!C29</f>
        <v>oui</v>
      </c>
      <c r="J30" s="241" t="str">
        <f>'76 - Fécamp'!C29</f>
        <v>oui</v>
      </c>
      <c r="K30" s="241" t="str">
        <f>'80 - Amiens'!C29</f>
        <v>oui</v>
      </c>
      <c r="L30" s="241" t="str">
        <f>'85 - La Roche'!C29</f>
        <v>oui</v>
      </c>
      <c r="M30" s="176">
        <f>COUNTIFS(C30:L30,"oui")</f>
        <v>4</v>
      </c>
      <c r="N30" s="177">
        <f>(M30/8)</f>
        <v>0.5</v>
      </c>
    </row>
    <row r="31" spans="1:14" ht="18" customHeight="1">
      <c r="A31" s="573"/>
      <c r="B31" s="125" t="str">
        <f>'86 - Montmorillon'!B30</f>
        <v>CCF</v>
      </c>
      <c r="C31" s="148" t="str">
        <f>'21 - Dijon'!C30</f>
        <v>non</v>
      </c>
      <c r="D31" s="148" t="str">
        <f>'86 - Montmorillon'!C30</f>
        <v>non</v>
      </c>
      <c r="E31" s="242" t="str">
        <f>'08 - Charleville'!C30</f>
        <v>non</v>
      </c>
      <c r="F31" s="242">
        <f>'22 - Loudéac'!C30</f>
        <v>0</v>
      </c>
      <c r="G31" s="242">
        <f>'30 - Nimes'!C30</f>
        <v>0</v>
      </c>
      <c r="H31" s="242">
        <f>'44 - Nantes'!C30</f>
        <v>0</v>
      </c>
      <c r="I31" s="242" t="str">
        <f>'72 - Arnage'!C30</f>
        <v>non</v>
      </c>
      <c r="J31" s="242" t="str">
        <f>'76 - Fécamp'!C30</f>
        <v>non</v>
      </c>
      <c r="K31" s="242" t="str">
        <f>'80 - Amiens'!C30</f>
        <v>non</v>
      </c>
      <c r="L31" s="242" t="str">
        <f>'85 - La Roche'!C30</f>
        <v>non</v>
      </c>
      <c r="M31" s="180">
        <f>COUNTIFS(C31:L31,"oui")</f>
        <v>0</v>
      </c>
      <c r="N31" s="179">
        <f>(M31/8)</f>
        <v>0</v>
      </c>
    </row>
    <row r="32" spans="1:14" ht="18" customHeight="1">
      <c r="A32" s="573"/>
      <c r="B32" s="102" t="str">
        <f>'86 - Montmorillon'!B31</f>
        <v>Finale</v>
      </c>
      <c r="C32" s="187" t="str">
        <f>'21 - Dijon'!C31</f>
        <v>oui</v>
      </c>
      <c r="D32" s="187" t="str">
        <f>'86 - Montmorillon'!C31</f>
        <v>oui</v>
      </c>
      <c r="E32" s="241" t="str">
        <f>'08 - Charleville'!C31</f>
        <v>non</v>
      </c>
      <c r="F32" s="241" t="str">
        <f>'22 - Loudéac'!C31</f>
        <v>oui</v>
      </c>
      <c r="G32" s="241">
        <f>'30 - Nimes'!C31</f>
        <v>0</v>
      </c>
      <c r="H32" s="241">
        <f>'44 - Nantes'!C31</f>
        <v>0</v>
      </c>
      <c r="I32" s="241" t="str">
        <f>'72 - Arnage'!C31</f>
        <v>non</v>
      </c>
      <c r="J32" s="241" t="str">
        <f>'76 - Fécamp'!C31</f>
        <v>oui</v>
      </c>
      <c r="K32" s="241" t="str">
        <f>'80 - Amiens'!C31</f>
        <v>oui</v>
      </c>
      <c r="L32" s="241" t="str">
        <f>'85 - La Roche'!C31</f>
        <v>oui</v>
      </c>
      <c r="M32" s="176">
        <f>COUNTIFS(C32:L32,"oui")</f>
        <v>6</v>
      </c>
      <c r="N32" s="177">
        <f>(M32/8)</f>
        <v>0.75</v>
      </c>
    </row>
  </sheetData>
  <mergeCells count="27">
    <mergeCell ref="K15:K16"/>
    <mergeCell ref="L15:L16"/>
    <mergeCell ref="M15:M16"/>
    <mergeCell ref="N15:N16"/>
    <mergeCell ref="C15:C16"/>
    <mergeCell ref="E15:E16"/>
    <mergeCell ref="F15:F16"/>
    <mergeCell ref="G15:G16"/>
    <mergeCell ref="H15:H16"/>
    <mergeCell ref="I15:I16"/>
    <mergeCell ref="J15:J16"/>
    <mergeCell ref="A3:A32"/>
    <mergeCell ref="A2:B2"/>
    <mergeCell ref="A1:N1"/>
    <mergeCell ref="C18:C19"/>
    <mergeCell ref="E18:E19"/>
    <mergeCell ref="F18:F19"/>
    <mergeCell ref="G18:G19"/>
    <mergeCell ref="B15:B16"/>
    <mergeCell ref="D15:D16"/>
    <mergeCell ref="B18:B19"/>
    <mergeCell ref="D18:D19"/>
    <mergeCell ref="H18:H19"/>
    <mergeCell ref="I18:I19"/>
    <mergeCell ref="J18:J19"/>
    <mergeCell ref="K18:K19"/>
    <mergeCell ref="L18:L19"/>
  </mergeCells>
  <dataValidations count="2">
    <dataValidation type="list" allowBlank="1" showInputMessage="1" showErrorMessage="1" sqref="D18:D19">
      <formula1>"BZEE,GWO,BZEE + GWO"</formula1>
    </dataValidation>
    <dataValidation type="list" allowBlank="1" showInputMessage="1" showErrorMessage="1" sqref="D30:D32 D21:D23 D14 D17 D25:D27 D9:D12 D4:D7">
      <formula1>"oui,non,"</formula1>
    </dataValidation>
  </dataValidations>
  <printOptions horizontalCentered="1" verticalCentered="1"/>
  <pageMargins left="0.59055118110236227" right="0.59055118110236227" top="0.78740157480314965" bottom="0.78740157480314965" header="0.31496062992125984" footer="0.31496062992125984"/>
  <pageSetup paperSize="8" orientation="landscape"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>
  <dimension ref="A1:AH36"/>
  <sheetViews>
    <sheetView zoomScale="70" zoomScaleNormal="70" workbookViewId="0">
      <selection activeCell="AI28" sqref="AI28"/>
    </sheetView>
  </sheetViews>
  <sheetFormatPr baseColWidth="10" defaultRowHeight="15"/>
  <cols>
    <col min="1" max="1" width="5.7109375" customWidth="1"/>
    <col min="2" max="2" width="40.7109375" customWidth="1"/>
    <col min="3" max="3" width="5.7109375" customWidth="1"/>
    <col min="4" max="5" width="6.7109375" customWidth="1"/>
    <col min="6" max="6" width="5.7109375" customWidth="1"/>
    <col min="7" max="8" width="6.7109375" customWidth="1"/>
    <col min="9" max="9" width="5.7109375" customWidth="1"/>
    <col min="10" max="11" width="6.7109375" customWidth="1"/>
    <col min="12" max="12" width="5.7109375" customWidth="1"/>
    <col min="13" max="14" width="6.7109375" customWidth="1"/>
    <col min="15" max="15" width="5.7109375" customWidth="1"/>
    <col min="16" max="17" width="6.7109375" customWidth="1"/>
    <col min="18" max="18" width="5.7109375" customWidth="1"/>
    <col min="19" max="20" width="6.7109375" customWidth="1"/>
    <col min="21" max="21" width="5.7109375" customWidth="1"/>
    <col min="22" max="23" width="6.7109375" customWidth="1"/>
    <col min="24" max="24" width="5.7109375" customWidth="1"/>
    <col min="25" max="26" width="6.7109375" customWidth="1"/>
    <col min="27" max="27" width="5.7109375" customWidth="1"/>
    <col min="28" max="29" width="6.7109375" customWidth="1"/>
    <col min="30" max="32" width="5.7109375" customWidth="1"/>
    <col min="33" max="34" width="8.7109375" customWidth="1"/>
  </cols>
  <sheetData>
    <row r="1" spans="1:34" ht="47.25" thickBot="1">
      <c r="A1" s="575" t="s">
        <v>441</v>
      </c>
      <c r="B1" s="575"/>
      <c r="C1" s="575"/>
      <c r="D1" s="575"/>
      <c r="E1" s="575"/>
      <c r="F1" s="575"/>
      <c r="G1" s="575"/>
      <c r="H1" s="575"/>
      <c r="I1" s="575"/>
      <c r="J1" s="575"/>
      <c r="K1" s="575"/>
      <c r="L1" s="575"/>
      <c r="M1" s="575"/>
      <c r="N1" s="575"/>
      <c r="O1" s="575"/>
      <c r="P1" s="575"/>
      <c r="Q1" s="575"/>
      <c r="R1" s="575"/>
      <c r="S1" s="575"/>
      <c r="T1" s="575"/>
      <c r="U1" s="575"/>
      <c r="V1" s="575"/>
      <c r="W1" s="575"/>
      <c r="X1" s="575"/>
      <c r="Y1" s="575"/>
      <c r="Z1" s="575"/>
      <c r="AA1" s="575"/>
      <c r="AB1" s="575"/>
      <c r="AC1" s="575"/>
      <c r="AD1" s="575"/>
      <c r="AE1" s="575"/>
      <c r="AF1" s="575"/>
      <c r="AG1" s="575"/>
      <c r="AH1" s="575"/>
    </row>
    <row r="2" spans="1:34" ht="120" customHeight="1">
      <c r="A2" s="574" t="s">
        <v>27</v>
      </c>
      <c r="B2" s="574"/>
      <c r="C2" s="607" t="s">
        <v>282</v>
      </c>
      <c r="D2" s="607"/>
      <c r="E2" s="607"/>
      <c r="F2" s="608" t="s">
        <v>283</v>
      </c>
      <c r="G2" s="609"/>
      <c r="H2" s="610"/>
      <c r="I2" s="607" t="s">
        <v>284</v>
      </c>
      <c r="J2" s="607"/>
      <c r="K2" s="607"/>
      <c r="L2" s="608" t="s">
        <v>285</v>
      </c>
      <c r="M2" s="609"/>
      <c r="N2" s="610"/>
      <c r="O2" s="607" t="s">
        <v>286</v>
      </c>
      <c r="P2" s="607"/>
      <c r="Q2" s="607"/>
      <c r="R2" s="608" t="s">
        <v>287</v>
      </c>
      <c r="S2" s="609"/>
      <c r="T2" s="610"/>
      <c r="U2" s="607" t="s">
        <v>288</v>
      </c>
      <c r="V2" s="607"/>
      <c r="W2" s="607"/>
      <c r="X2" s="608" t="s">
        <v>289</v>
      </c>
      <c r="Y2" s="609"/>
      <c r="Z2" s="610"/>
      <c r="AA2" s="607" t="s">
        <v>290</v>
      </c>
      <c r="AB2" s="607"/>
      <c r="AC2" s="607"/>
      <c r="AD2" s="608" t="s">
        <v>291</v>
      </c>
      <c r="AE2" s="609"/>
      <c r="AF2" s="610"/>
      <c r="AG2" s="160" t="s">
        <v>506</v>
      </c>
      <c r="AH2" s="159" t="s">
        <v>293</v>
      </c>
    </row>
    <row r="3" spans="1:34" ht="18" customHeight="1">
      <c r="A3" s="573" t="s">
        <v>294</v>
      </c>
      <c r="B3" s="164" t="s">
        <v>2</v>
      </c>
      <c r="C3" s="164"/>
      <c r="D3" s="164"/>
      <c r="E3" s="164"/>
      <c r="F3" s="220"/>
      <c r="G3" s="164"/>
      <c r="H3" s="221"/>
      <c r="I3" s="164"/>
      <c r="J3" s="164"/>
      <c r="K3" s="164"/>
      <c r="L3" s="220"/>
      <c r="M3" s="164"/>
      <c r="N3" s="221"/>
      <c r="O3" s="164"/>
      <c r="P3" s="164"/>
      <c r="Q3" s="164"/>
      <c r="R3" s="220"/>
      <c r="S3" s="164"/>
      <c r="T3" s="221"/>
      <c r="U3" s="164"/>
      <c r="V3" s="164"/>
      <c r="W3" s="164"/>
      <c r="X3" s="220"/>
      <c r="Y3" s="164"/>
      <c r="Z3" s="221"/>
      <c r="AA3" s="164"/>
      <c r="AB3" s="164"/>
      <c r="AC3" s="164"/>
      <c r="AD3" s="220"/>
      <c r="AE3" s="164"/>
      <c r="AF3" s="221"/>
      <c r="AG3" s="164"/>
      <c r="AH3" s="164"/>
    </row>
    <row r="4" spans="1:34" ht="18" customHeight="1">
      <c r="A4" s="573"/>
      <c r="B4" s="165" t="s">
        <v>28</v>
      </c>
      <c r="C4" s="165"/>
      <c r="D4" s="165"/>
      <c r="E4" s="165"/>
      <c r="F4" s="222"/>
      <c r="G4" s="210"/>
      <c r="H4" s="223"/>
      <c r="I4" s="210"/>
      <c r="J4" s="93"/>
      <c r="K4" s="93"/>
      <c r="L4" s="233"/>
      <c r="M4" s="151"/>
      <c r="N4" s="234"/>
      <c r="O4" s="93"/>
      <c r="P4" s="93"/>
      <c r="Q4" s="93"/>
      <c r="R4" s="233"/>
      <c r="S4" s="151"/>
      <c r="T4" s="234"/>
      <c r="U4" s="93"/>
      <c r="V4" s="93"/>
      <c r="W4" s="93"/>
      <c r="X4" s="233"/>
      <c r="Y4" s="151"/>
      <c r="Z4" s="234"/>
      <c r="AA4" s="93"/>
      <c r="AB4" s="93"/>
      <c r="AC4" s="93"/>
      <c r="AD4" s="233"/>
      <c r="AE4" s="151"/>
      <c r="AF4" s="234"/>
      <c r="AG4" s="586" t="s">
        <v>505</v>
      </c>
      <c r="AH4" s="523"/>
    </row>
    <row r="5" spans="1:34" ht="18" customHeight="1">
      <c r="A5" s="573"/>
      <c r="B5" s="8" t="s">
        <v>149</v>
      </c>
      <c r="C5" s="248">
        <f>'21 - Dijon'!E4</f>
        <v>8</v>
      </c>
      <c r="D5" s="206"/>
      <c r="E5" s="206"/>
      <c r="F5" s="250">
        <f>'86 - Montmorillon'!E4</f>
        <v>12</v>
      </c>
      <c r="G5" s="150"/>
      <c r="H5" s="224"/>
      <c r="I5" s="252">
        <f>'08 - Charleville'!E4</f>
        <v>8</v>
      </c>
      <c r="J5" s="7"/>
      <c r="K5" s="7"/>
      <c r="L5" s="254">
        <f>'22 - Loudéac'!E4</f>
        <v>14</v>
      </c>
      <c r="M5" s="219"/>
      <c r="N5" s="235"/>
      <c r="O5" s="256">
        <f>'30 - Nimes'!E4</f>
        <v>0</v>
      </c>
      <c r="P5" s="208"/>
      <c r="Q5" s="208"/>
      <c r="R5" s="254">
        <f>'44 - Nantes'!E4</f>
        <v>0</v>
      </c>
      <c r="S5" s="219"/>
      <c r="T5" s="235"/>
      <c r="U5" s="256">
        <f>'72 - Arnage'!E4</f>
        <v>15</v>
      </c>
      <c r="V5" s="208"/>
      <c r="W5" s="208"/>
      <c r="X5" s="254">
        <f>'76 - Fécamp'!E4</f>
        <v>9</v>
      </c>
      <c r="Y5" s="219"/>
      <c r="Z5" s="235"/>
      <c r="AA5" s="256">
        <f>'80 - Amiens'!E4</f>
        <v>9</v>
      </c>
      <c r="AB5" s="208"/>
      <c r="AC5" s="208"/>
      <c r="AD5" s="254">
        <f>'85 - La Roche'!E4</f>
        <v>12</v>
      </c>
      <c r="AE5" s="219"/>
      <c r="AF5" s="235"/>
      <c r="AG5" s="277">
        <f>AVERAGE(C5,F5,I5,L5,U5,X5,AA5,AD5)</f>
        <v>10.875</v>
      </c>
    </row>
    <row r="6" spans="1:34" ht="18" customHeight="1">
      <c r="A6" s="573"/>
      <c r="B6" s="21" t="s">
        <v>150</v>
      </c>
      <c r="C6" s="249">
        <f>'21 - Dijon'!E5</f>
        <v>1</v>
      </c>
      <c r="D6" s="206"/>
      <c r="E6" s="206"/>
      <c r="F6" s="251">
        <f>'86 - Montmorillon'!E5</f>
        <v>2</v>
      </c>
      <c r="G6" s="150"/>
      <c r="H6" s="224"/>
      <c r="I6" s="253">
        <f>'08 - Charleville'!E5</f>
        <v>1</v>
      </c>
      <c r="J6" s="7"/>
      <c r="K6" s="7"/>
      <c r="L6" s="255">
        <f>'22 - Loudéac'!E5</f>
        <v>2</v>
      </c>
      <c r="M6" s="219"/>
      <c r="N6" s="235"/>
      <c r="O6" s="257">
        <f>'30 - Nimes'!E5</f>
        <v>0</v>
      </c>
      <c r="P6" s="208"/>
      <c r="Q6" s="208"/>
      <c r="R6" s="255">
        <f>'44 - Nantes'!E5</f>
        <v>0</v>
      </c>
      <c r="S6" s="219"/>
      <c r="T6" s="235"/>
      <c r="U6" s="257">
        <f>'72 - Arnage'!E5</f>
        <v>2</v>
      </c>
      <c r="V6" s="208"/>
      <c r="W6" s="208"/>
      <c r="X6" s="255">
        <f>'76 - Fécamp'!E5</f>
        <v>2</v>
      </c>
      <c r="Y6" s="219"/>
      <c r="Z6" s="235"/>
      <c r="AA6" s="257">
        <f>'80 - Amiens'!E5</f>
        <v>1</v>
      </c>
      <c r="AB6" s="208"/>
      <c r="AC6" s="208"/>
      <c r="AD6" s="255">
        <f>'85 - La Roche'!E5</f>
        <v>3</v>
      </c>
      <c r="AE6" s="219"/>
      <c r="AF6" s="235"/>
      <c r="AG6" s="278">
        <f>AVERAGE(C6,F6,I6,L6,U6,X6,AA6,AD6)</f>
        <v>1.75</v>
      </c>
      <c r="AH6" s="265"/>
    </row>
    <row r="7" spans="1:34" ht="18" customHeight="1">
      <c r="A7" s="573"/>
      <c r="B7" s="24" t="s">
        <v>151</v>
      </c>
      <c r="C7" s="248">
        <f>'21 - Dijon'!E6</f>
        <v>8</v>
      </c>
      <c r="D7" s="206"/>
      <c r="E7" s="206"/>
      <c r="F7" s="250">
        <f>'86 - Montmorillon'!E6</f>
        <v>6</v>
      </c>
      <c r="G7" s="150"/>
      <c r="H7" s="224"/>
      <c r="I7" s="252">
        <f>'08 - Charleville'!E6</f>
        <v>8</v>
      </c>
      <c r="J7" s="7"/>
      <c r="K7" s="7"/>
      <c r="L7" s="254">
        <f>'22 - Loudéac'!E6</f>
        <v>7</v>
      </c>
      <c r="M7" s="219"/>
      <c r="N7" s="235"/>
      <c r="O7" s="256">
        <f>'30 - Nimes'!E6</f>
        <v>0</v>
      </c>
      <c r="P7" s="208"/>
      <c r="Q7" s="208"/>
      <c r="R7" s="254">
        <f>'44 - Nantes'!E6</f>
        <v>0</v>
      </c>
      <c r="S7" s="219"/>
      <c r="T7" s="235"/>
      <c r="U7" s="256">
        <f>'72 - Arnage'!E6</f>
        <v>8</v>
      </c>
      <c r="V7" s="208"/>
      <c r="W7" s="208"/>
      <c r="X7" s="254">
        <f>'76 - Fécamp'!E6</f>
        <v>5</v>
      </c>
      <c r="Y7" s="219"/>
      <c r="Z7" s="235"/>
      <c r="AA7" s="256">
        <f>'80 - Amiens'!E6</f>
        <v>9</v>
      </c>
      <c r="AB7" s="208"/>
      <c r="AC7" s="208"/>
      <c r="AD7" s="254">
        <f>'85 - La Roche'!E6</f>
        <v>4</v>
      </c>
      <c r="AE7" s="219"/>
      <c r="AF7" s="235"/>
      <c r="AG7" s="277">
        <f>AVERAGE(C7,F7,I7,L7,U7,X7,AA7,AD7)</f>
        <v>6.875</v>
      </c>
    </row>
    <row r="8" spans="1:34" ht="18" customHeight="1">
      <c r="A8" s="573"/>
      <c r="B8" s="21" t="s">
        <v>152</v>
      </c>
      <c r="C8" s="249">
        <f>'21 - Dijon'!E7</f>
        <v>2</v>
      </c>
      <c r="D8" s="206"/>
      <c r="E8" s="206"/>
      <c r="F8" s="251">
        <f>'86 - Montmorillon'!E7</f>
        <v>2</v>
      </c>
      <c r="G8" s="150"/>
      <c r="H8" s="224"/>
      <c r="I8" s="253">
        <f>'08 - Charleville'!E7</f>
        <v>2</v>
      </c>
      <c r="J8" s="7"/>
      <c r="K8" s="7"/>
      <c r="L8" s="255">
        <f>'22 - Loudéac'!E7</f>
        <v>1</v>
      </c>
      <c r="M8" s="219"/>
      <c r="N8" s="235"/>
      <c r="O8" s="257">
        <f>'30 - Nimes'!E7</f>
        <v>0</v>
      </c>
      <c r="P8" s="208"/>
      <c r="Q8" s="208"/>
      <c r="R8" s="255">
        <f>'44 - Nantes'!E7</f>
        <v>0</v>
      </c>
      <c r="S8" s="219"/>
      <c r="T8" s="235"/>
      <c r="U8" s="257">
        <f>'72 - Arnage'!E7</f>
        <v>2</v>
      </c>
      <c r="V8" s="208"/>
      <c r="W8" s="208"/>
      <c r="X8" s="255">
        <f>'76 - Fécamp'!E7</f>
        <v>2</v>
      </c>
      <c r="Y8" s="219"/>
      <c r="Z8" s="235"/>
      <c r="AA8" s="257">
        <f>'80 - Amiens'!E7</f>
        <v>1</v>
      </c>
      <c r="AB8" s="208"/>
      <c r="AC8" s="208"/>
      <c r="AD8" s="255">
        <f>'85 - La Roche'!E7</f>
        <v>1</v>
      </c>
      <c r="AE8" s="219"/>
      <c r="AF8" s="235"/>
      <c r="AG8" s="278">
        <f>AVERAGE(C8,F8,I8,L8,U8,X8,AA8,AD8)</f>
        <v>1.625</v>
      </c>
      <c r="AH8" s="265"/>
    </row>
    <row r="9" spans="1:34" ht="18" customHeight="1">
      <c r="A9" s="573"/>
      <c r="B9" s="166" t="s">
        <v>135</v>
      </c>
      <c r="C9" s="166"/>
      <c r="D9" s="612">
        <f>'21 - Dijon'!$F$8</f>
        <v>0.25</v>
      </c>
      <c r="E9" s="613"/>
      <c r="F9" s="225"/>
      <c r="G9" s="531">
        <f>'86 - Montmorillon'!$F$8</f>
        <v>0.33333333333333331</v>
      </c>
      <c r="H9" s="587"/>
      <c r="I9" s="207"/>
      <c r="J9" s="531">
        <f>'08 - Charleville'!$F$8</f>
        <v>0.25</v>
      </c>
      <c r="K9" s="587"/>
      <c r="L9" s="236"/>
      <c r="M9" s="602">
        <f>'22 - Loudéac'!$F$8</f>
        <v>0.14285714285714285</v>
      </c>
      <c r="N9" s="603"/>
      <c r="O9" s="208"/>
      <c r="P9" s="606" t="e">
        <f>'30 - Nimes'!$F$8</f>
        <v>#DIV/0!</v>
      </c>
      <c r="Q9" s="585"/>
      <c r="R9" s="236"/>
      <c r="S9" s="602" t="e">
        <f>'44 - Nantes'!$F$8</f>
        <v>#DIV/0!</v>
      </c>
      <c r="T9" s="603"/>
      <c r="U9" s="208"/>
      <c r="V9" s="606">
        <f>'72 - Arnage'!$F$8</f>
        <v>0.25</v>
      </c>
      <c r="W9" s="585"/>
      <c r="X9" s="236"/>
      <c r="Y9" s="602">
        <f>'76 - Fécamp'!$F$8</f>
        <v>0.4</v>
      </c>
      <c r="Z9" s="603"/>
      <c r="AA9" s="208"/>
      <c r="AB9" s="606">
        <f>'80 - Amiens'!$F$8</f>
        <v>0.1111111111111111</v>
      </c>
      <c r="AC9" s="585"/>
      <c r="AD9" s="236"/>
      <c r="AE9" s="602">
        <f>'85 - La Roche'!$F$8</f>
        <v>0.25</v>
      </c>
      <c r="AF9" s="603"/>
      <c r="AG9" s="584" t="e">
        <f>AVERAGE(D9,G9,J9,M9,P9,S9,V9,Y9,AB9,AE9)</f>
        <v>#DIV/0!</v>
      </c>
      <c r="AH9" s="585"/>
    </row>
    <row r="10" spans="1:34" ht="18" customHeight="1">
      <c r="A10" s="573"/>
      <c r="B10" s="165" t="s">
        <v>29</v>
      </c>
      <c r="C10" s="165"/>
      <c r="D10" s="92"/>
      <c r="E10" s="92"/>
      <c r="F10" s="226"/>
      <c r="G10" s="9"/>
      <c r="H10" s="227"/>
      <c r="I10" s="10"/>
      <c r="J10" s="10"/>
      <c r="K10" s="10"/>
      <c r="L10" s="237"/>
      <c r="M10" s="10"/>
      <c r="N10" s="238"/>
      <c r="O10" s="10"/>
      <c r="P10" s="10"/>
      <c r="Q10" s="10"/>
      <c r="R10" s="237"/>
      <c r="S10" s="10"/>
      <c r="T10" s="238"/>
      <c r="U10" s="10"/>
      <c r="V10" s="10"/>
      <c r="W10" s="10"/>
      <c r="X10" s="237"/>
      <c r="Y10" s="10"/>
      <c r="Z10" s="238"/>
      <c r="AA10" s="10"/>
      <c r="AB10" s="10"/>
      <c r="AC10" s="10"/>
      <c r="AD10" s="237"/>
      <c r="AE10" s="10"/>
      <c r="AF10" s="238"/>
      <c r="AG10" s="286" t="s">
        <v>505</v>
      </c>
      <c r="AH10" s="285" t="s">
        <v>6</v>
      </c>
    </row>
    <row r="11" spans="1:34" ht="18" customHeight="1">
      <c r="A11" s="573"/>
      <c r="B11" s="8" t="s">
        <v>153</v>
      </c>
      <c r="C11" s="248">
        <f>'21 - Dijon'!E10</f>
        <v>1</v>
      </c>
      <c r="D11" s="611" t="s">
        <v>6</v>
      </c>
      <c r="E11" s="268">
        <f>'21 - Dijon'!G10</f>
        <v>0.16666666666666666</v>
      </c>
      <c r="F11" s="266">
        <f>'86 - Montmorillon'!E10</f>
        <v>1</v>
      </c>
      <c r="G11" s="611" t="s">
        <v>6</v>
      </c>
      <c r="H11" s="270">
        <f>'86 - Montmorillon'!G10</f>
        <v>0.16666666666666666</v>
      </c>
      <c r="I11" s="248">
        <f>'08 - Charleville'!E10</f>
        <v>1</v>
      </c>
      <c r="J11" s="611" t="s">
        <v>6</v>
      </c>
      <c r="K11" s="268">
        <f>'08 - Charleville'!G10</f>
        <v>8.3333333333333329E-2</v>
      </c>
      <c r="L11" s="244">
        <f>'22 - Loudéac'!E10</f>
        <v>0</v>
      </c>
      <c r="M11" s="611" t="s">
        <v>6</v>
      </c>
      <c r="N11" s="272">
        <f>'22 - Loudéac'!G10</f>
        <v>0.29166666666666669</v>
      </c>
      <c r="O11" s="246">
        <f>'44 - Nantes'!E10</f>
        <v>0</v>
      </c>
      <c r="P11" s="611" t="s">
        <v>6</v>
      </c>
      <c r="Q11" s="274">
        <f>'30 - Nimes'!G10</f>
        <v>0</v>
      </c>
      <c r="R11" s="244">
        <f>'44 - Nantes'!E10</f>
        <v>0</v>
      </c>
      <c r="S11" s="611" t="s">
        <v>6</v>
      </c>
      <c r="T11" s="272">
        <f>'44 - Nantes'!G10</f>
        <v>0</v>
      </c>
      <c r="U11" s="246">
        <f>'72 - Arnage'!E10</f>
        <v>1</v>
      </c>
      <c r="V11" s="611" t="s">
        <v>6</v>
      </c>
      <c r="W11" s="274">
        <f>'72 - Arnage'!G10</f>
        <v>8.3333333333333329E-2</v>
      </c>
      <c r="X11" s="244">
        <f>'76 - Fécamp'!E10</f>
        <v>2</v>
      </c>
      <c r="Y11" s="611" t="s">
        <v>6</v>
      </c>
      <c r="Z11" s="272">
        <f>'76 - Fécamp'!G10</f>
        <v>0.125</v>
      </c>
      <c r="AA11" s="246">
        <f>'80 - Amiens'!E10</f>
        <v>1</v>
      </c>
      <c r="AB11" s="611" t="s">
        <v>6</v>
      </c>
      <c r="AC11" s="274">
        <f>'80 - Amiens'!G10</f>
        <v>8.3333333333333329E-2</v>
      </c>
      <c r="AD11" s="244">
        <f>'85 - La Roche'!E10</f>
        <v>1</v>
      </c>
      <c r="AE11" s="611" t="s">
        <v>6</v>
      </c>
      <c r="AF11" s="272">
        <f>'85 - La Roche'!G10</f>
        <v>0.125</v>
      </c>
      <c r="AG11" s="276">
        <f>AVERAGE(C11,F11,I11,L11,U11,X11,AA11,AD11)</f>
        <v>1</v>
      </c>
      <c r="AH11" s="283">
        <f>AVERAGE(E11,H11,K11,N11,W11,Z11,AC11,AF11)</f>
        <v>0.140625</v>
      </c>
    </row>
    <row r="12" spans="1:34" ht="18" customHeight="1">
      <c r="A12" s="573"/>
      <c r="B12" s="21" t="s">
        <v>154</v>
      </c>
      <c r="C12" s="249">
        <f>'21 - Dijon'!E11</f>
        <v>6</v>
      </c>
      <c r="D12" s="611"/>
      <c r="E12" s="269">
        <f>'21 - Dijon'!G11</f>
        <v>0.16666666666666666</v>
      </c>
      <c r="F12" s="267">
        <f>'86 - Montmorillon'!E11</f>
        <v>6</v>
      </c>
      <c r="G12" s="611"/>
      <c r="H12" s="271">
        <f>'86 - Montmorillon'!G11</f>
        <v>0.16666666666666666</v>
      </c>
      <c r="I12" s="249">
        <f>'08 - Charleville'!E11</f>
        <v>3</v>
      </c>
      <c r="J12" s="611"/>
      <c r="K12" s="269">
        <f>'08 - Charleville'!G11</f>
        <v>0.20833333333333334</v>
      </c>
      <c r="L12" s="245">
        <f>'22 - Loudéac'!E11</f>
        <v>0</v>
      </c>
      <c r="M12" s="611"/>
      <c r="N12" s="273">
        <f>'22 - Loudéac'!G11</f>
        <v>0.29166666666666669</v>
      </c>
      <c r="O12" s="247">
        <f>'44 - Nantes'!E11</f>
        <v>0</v>
      </c>
      <c r="P12" s="611"/>
      <c r="Q12" s="275">
        <f>'30 - Nimes'!G11</f>
        <v>0</v>
      </c>
      <c r="R12" s="245">
        <f>'44 - Nantes'!E11</f>
        <v>0</v>
      </c>
      <c r="S12" s="611"/>
      <c r="T12" s="273">
        <f>'44 - Nantes'!G11</f>
        <v>0</v>
      </c>
      <c r="U12" s="247">
        <f>'72 - Arnage'!E11</f>
        <v>4</v>
      </c>
      <c r="V12" s="611"/>
      <c r="W12" s="275">
        <f>'72 - Arnage'!G11</f>
        <v>0.16666666666666666</v>
      </c>
      <c r="X12" s="245">
        <f>'76 - Fécamp'!E11</f>
        <v>7</v>
      </c>
      <c r="Y12" s="611"/>
      <c r="Z12" s="273">
        <f>'76 - Fécamp'!G11</f>
        <v>0.16666666666666666</v>
      </c>
      <c r="AA12" s="247">
        <f>'80 - Amiens'!E11</f>
        <v>4</v>
      </c>
      <c r="AB12" s="611"/>
      <c r="AC12" s="275">
        <f>'80 - Amiens'!G11</f>
        <v>0.14583333333333334</v>
      </c>
      <c r="AD12" s="245">
        <f>'85 - La Roche'!E11</f>
        <v>6</v>
      </c>
      <c r="AE12" s="611"/>
      <c r="AF12" s="273">
        <f>'85 - La Roche'!G11</f>
        <v>8.3333333333333329E-2</v>
      </c>
      <c r="AG12" s="281">
        <f>AVERAGE(C12,F12,I12,L12,U12,X12,AA12,AD12)</f>
        <v>4.5</v>
      </c>
      <c r="AH12" s="284">
        <f>AVERAGE(E12,H12,K12,N12,W12,Z12,AC12,AF12)</f>
        <v>0.17447916666666663</v>
      </c>
    </row>
    <row r="13" spans="1:34" ht="18" customHeight="1">
      <c r="A13" s="573"/>
      <c r="B13" s="8" t="s">
        <v>155</v>
      </c>
      <c r="C13" s="248">
        <f>'21 - Dijon'!E12</f>
        <v>1</v>
      </c>
      <c r="D13" s="611"/>
      <c r="E13" s="268">
        <f>'21 - Dijon'!G12</f>
        <v>0.16666666666666666</v>
      </c>
      <c r="F13" s="266">
        <f>'86 - Montmorillon'!E12</f>
        <v>1</v>
      </c>
      <c r="G13" s="611"/>
      <c r="H13" s="270">
        <f>'86 - Montmorillon'!G12</f>
        <v>0.16666666666666666</v>
      </c>
      <c r="I13" s="248">
        <f>'08 - Charleville'!E12</f>
        <v>0</v>
      </c>
      <c r="J13" s="611"/>
      <c r="K13" s="268">
        <f>'08 - Charleville'!G12</f>
        <v>0</v>
      </c>
      <c r="L13" s="244">
        <f>'22 - Loudéac'!E12</f>
        <v>0</v>
      </c>
      <c r="M13" s="611"/>
      <c r="N13" s="272">
        <f>'22 - Loudéac'!G12</f>
        <v>0</v>
      </c>
      <c r="O13" s="246">
        <f>'44 - Nantes'!E12</f>
        <v>0</v>
      </c>
      <c r="P13" s="611"/>
      <c r="Q13" s="274">
        <f>'30 - Nimes'!G12</f>
        <v>0</v>
      </c>
      <c r="R13" s="244">
        <f>'44 - Nantes'!E12</f>
        <v>0</v>
      </c>
      <c r="S13" s="611"/>
      <c r="T13" s="272">
        <f>'44 - Nantes'!G12</f>
        <v>0</v>
      </c>
      <c r="U13" s="246">
        <f>'72 - Arnage'!E12</f>
        <v>4</v>
      </c>
      <c r="V13" s="611"/>
      <c r="W13" s="274">
        <f>'72 - Arnage'!G12</f>
        <v>0.16666666666666666</v>
      </c>
      <c r="X13" s="244">
        <f>'76 - Fécamp'!E12</f>
        <v>1</v>
      </c>
      <c r="Y13" s="611"/>
      <c r="Z13" s="272">
        <f>'76 - Fécamp'!G12</f>
        <v>4.1666666666666664E-2</v>
      </c>
      <c r="AA13" s="246">
        <f>'80 - Amiens'!E12</f>
        <v>1</v>
      </c>
      <c r="AB13" s="611"/>
      <c r="AC13" s="274">
        <f>'80 - Amiens'!G12</f>
        <v>0.16666666666666666</v>
      </c>
      <c r="AD13" s="244">
        <f>'85 - La Roche'!E12</f>
        <v>1</v>
      </c>
      <c r="AE13" s="611"/>
      <c r="AF13" s="272">
        <f>'85 - La Roche'!G12</f>
        <v>2.0833333333333332E-2</v>
      </c>
      <c r="AG13" s="276">
        <f>AVERAGE(C13,F13,I13,L13,U13,X13,AA13,AD13)</f>
        <v>1.125</v>
      </c>
      <c r="AH13" s="283">
        <f>AVERAGE(E13,H13,K13,N13,W13,Z13,AC13,AF13)</f>
        <v>9.1145833333333329E-2</v>
      </c>
    </row>
    <row r="14" spans="1:34" ht="18" customHeight="1">
      <c r="A14" s="573"/>
      <c r="B14" s="212" t="s">
        <v>48</v>
      </c>
      <c r="C14" s="212"/>
      <c r="D14" s="94"/>
      <c r="E14" s="94"/>
      <c r="F14" s="228"/>
      <c r="G14" s="11"/>
      <c r="H14" s="229"/>
      <c r="I14" s="11"/>
      <c r="J14" s="11"/>
      <c r="K14" s="11"/>
      <c r="L14" s="228"/>
      <c r="M14" s="11"/>
      <c r="N14" s="229"/>
      <c r="O14" s="11"/>
      <c r="P14" s="11"/>
      <c r="Q14" s="11"/>
      <c r="R14" s="228"/>
      <c r="S14" s="11"/>
      <c r="T14" s="229"/>
      <c r="U14" s="11"/>
      <c r="V14" s="11"/>
      <c r="W14" s="11"/>
      <c r="X14" s="228"/>
      <c r="Y14" s="11"/>
      <c r="Z14" s="229"/>
      <c r="AA14" s="11"/>
      <c r="AB14" s="11"/>
      <c r="AC14" s="11"/>
      <c r="AD14" s="228"/>
      <c r="AE14" s="11"/>
      <c r="AF14" s="229"/>
      <c r="AG14" s="286" t="s">
        <v>292</v>
      </c>
      <c r="AH14" s="11"/>
    </row>
    <row r="15" spans="1:34" ht="18" customHeight="1">
      <c r="A15" s="573"/>
      <c r="B15" s="22" t="s">
        <v>164</v>
      </c>
      <c r="C15" s="32" t="str">
        <f>'21 - Dijon'!E14</f>
        <v>oui</v>
      </c>
      <c r="D15" s="209"/>
      <c r="E15" s="209"/>
      <c r="F15" s="259" t="str">
        <f>'86 - Montmorillon'!E14</f>
        <v>oui</v>
      </c>
      <c r="G15" s="13"/>
      <c r="H15" s="230"/>
      <c r="I15" s="192" t="str">
        <f>'08 - Charleville'!E14</f>
        <v>oui</v>
      </c>
      <c r="J15" s="7"/>
      <c r="K15" s="7"/>
      <c r="L15" s="262" t="str">
        <f>'22 - Loudéac'!E14</f>
        <v>oui</v>
      </c>
      <c r="M15" s="219"/>
      <c r="N15" s="235"/>
      <c r="O15" s="241">
        <f>'30 - Nimes'!E14</f>
        <v>0</v>
      </c>
      <c r="P15" s="208"/>
      <c r="Q15" s="208"/>
      <c r="R15" s="262">
        <f>'44 - Nantes'!E14</f>
        <v>0</v>
      </c>
      <c r="S15" s="219"/>
      <c r="T15" s="235"/>
      <c r="U15" s="241" t="str">
        <f>'72 - Arnage'!E14</f>
        <v>oui</v>
      </c>
      <c r="V15" s="208"/>
      <c r="W15" s="208"/>
      <c r="X15" s="262" t="str">
        <f>'76 - Fécamp'!E14</f>
        <v>oui</v>
      </c>
      <c r="Y15" s="219"/>
      <c r="Z15" s="235"/>
      <c r="AA15" s="241" t="str">
        <f>'80 - Amiens'!E14</f>
        <v>oui</v>
      </c>
      <c r="AB15" s="208"/>
      <c r="AC15" s="208"/>
      <c r="AD15" s="262" t="str">
        <f>'85 - La Roche'!E14</f>
        <v>oui</v>
      </c>
      <c r="AE15" s="219"/>
      <c r="AF15" s="235"/>
      <c r="AG15" s="193">
        <f t="shared" ref="AG15:AG20" si="0">COUNTIFS(C15:AF15,"oui")</f>
        <v>8</v>
      </c>
      <c r="AH15" s="282">
        <f t="shared" ref="AH15:AH20" si="1">AG15/8</f>
        <v>1</v>
      </c>
    </row>
    <row r="16" spans="1:34" ht="18" customHeight="1">
      <c r="A16" s="573"/>
      <c r="B16" s="23" t="s">
        <v>49</v>
      </c>
      <c r="C16" s="217" t="str">
        <f>'21 - Dijon'!E15</f>
        <v>oui</v>
      </c>
      <c r="D16" s="209"/>
      <c r="E16" s="209"/>
      <c r="F16" s="260" t="str">
        <f>'86 - Montmorillon'!E15</f>
        <v>oui</v>
      </c>
      <c r="G16" s="13"/>
      <c r="H16" s="230"/>
      <c r="I16" s="261" t="str">
        <f>'08 - Charleville'!E15</f>
        <v>oui</v>
      </c>
      <c r="J16" s="7"/>
      <c r="K16" s="7"/>
      <c r="L16" s="263" t="str">
        <f>'22 - Loudéac'!E15</f>
        <v>oui</v>
      </c>
      <c r="M16" s="219"/>
      <c r="N16" s="235"/>
      <c r="O16" s="264">
        <f>'30 - Nimes'!E15</f>
        <v>0</v>
      </c>
      <c r="P16" s="208"/>
      <c r="Q16" s="208"/>
      <c r="R16" s="263">
        <f>'44 - Nantes'!E15</f>
        <v>0</v>
      </c>
      <c r="S16" s="219"/>
      <c r="T16" s="235"/>
      <c r="U16" s="264" t="str">
        <f>'72 - Arnage'!E15</f>
        <v>oui</v>
      </c>
      <c r="V16" s="208"/>
      <c r="W16" s="208"/>
      <c r="X16" s="263" t="str">
        <f>'76 - Fécamp'!E15</f>
        <v>oui</v>
      </c>
      <c r="Y16" s="219"/>
      <c r="Z16" s="235"/>
      <c r="AA16" s="264" t="str">
        <f>'80 - Amiens'!E15</f>
        <v>non</v>
      </c>
      <c r="AB16" s="208"/>
      <c r="AC16" s="208"/>
      <c r="AD16" s="263" t="str">
        <f>'85 - La Roche'!E15</f>
        <v>non</v>
      </c>
      <c r="AE16" s="219"/>
      <c r="AF16" s="235"/>
      <c r="AG16" s="279">
        <f t="shared" si="0"/>
        <v>6</v>
      </c>
      <c r="AH16" s="282">
        <f t="shared" si="1"/>
        <v>0.75</v>
      </c>
    </row>
    <row r="17" spans="1:34" ht="18" customHeight="1">
      <c r="A17" s="573"/>
      <c r="B17" s="22" t="s">
        <v>50</v>
      </c>
      <c r="C17" s="32" t="str">
        <f>'21 - Dijon'!E16</f>
        <v>oui</v>
      </c>
      <c r="D17" s="209"/>
      <c r="E17" s="209"/>
      <c r="F17" s="259" t="str">
        <f>'86 - Montmorillon'!E16</f>
        <v>non</v>
      </c>
      <c r="G17" s="13"/>
      <c r="H17" s="230"/>
      <c r="I17" s="192" t="str">
        <f>'08 - Charleville'!E16</f>
        <v>oui</v>
      </c>
      <c r="J17" s="7"/>
      <c r="K17" s="7"/>
      <c r="L17" s="262">
        <f>'22 - Loudéac'!E16</f>
        <v>0</v>
      </c>
      <c r="M17" s="219"/>
      <c r="N17" s="235"/>
      <c r="O17" s="241">
        <f>'30 - Nimes'!E16</f>
        <v>0</v>
      </c>
      <c r="P17" s="208"/>
      <c r="Q17" s="208"/>
      <c r="R17" s="262">
        <f>'44 - Nantes'!E16</f>
        <v>0</v>
      </c>
      <c r="S17" s="219"/>
      <c r="T17" s="235"/>
      <c r="U17" s="241" t="str">
        <f>'72 - Arnage'!E16</f>
        <v>oui</v>
      </c>
      <c r="V17" s="208"/>
      <c r="W17" s="208"/>
      <c r="X17" s="262" t="str">
        <f>'76 - Fécamp'!E16</f>
        <v>non</v>
      </c>
      <c r="Y17" s="219"/>
      <c r="Z17" s="235"/>
      <c r="AA17" s="241" t="str">
        <f>'80 - Amiens'!E16</f>
        <v>non</v>
      </c>
      <c r="AB17" s="208"/>
      <c r="AC17" s="208"/>
      <c r="AD17" s="262" t="str">
        <f>'85 - La Roche'!E16</f>
        <v>non</v>
      </c>
      <c r="AE17" s="219"/>
      <c r="AF17" s="235"/>
      <c r="AG17" s="193">
        <f t="shared" si="0"/>
        <v>3</v>
      </c>
      <c r="AH17" s="282">
        <f t="shared" si="1"/>
        <v>0.375</v>
      </c>
    </row>
    <row r="18" spans="1:34" ht="18" customHeight="1">
      <c r="A18" s="573"/>
      <c r="B18" s="23" t="s">
        <v>157</v>
      </c>
      <c r="C18" s="217" t="str">
        <f>'21 - Dijon'!E17</f>
        <v>oui</v>
      </c>
      <c r="D18" s="209"/>
      <c r="E18" s="209"/>
      <c r="F18" s="260" t="str">
        <f>'86 - Montmorillon'!E17</f>
        <v>oui</v>
      </c>
      <c r="G18" s="13"/>
      <c r="H18" s="230"/>
      <c r="I18" s="261" t="str">
        <f>'08 - Charleville'!E17</f>
        <v>oui</v>
      </c>
      <c r="J18" s="7"/>
      <c r="K18" s="7"/>
      <c r="L18" s="263">
        <f>'22 - Loudéac'!E17</f>
        <v>0</v>
      </c>
      <c r="M18" s="219"/>
      <c r="N18" s="235"/>
      <c r="O18" s="264">
        <f>'30 - Nimes'!E17</f>
        <v>0</v>
      </c>
      <c r="P18" s="208"/>
      <c r="Q18" s="208"/>
      <c r="R18" s="263">
        <f>'44 - Nantes'!E17</f>
        <v>0</v>
      </c>
      <c r="S18" s="219"/>
      <c r="T18" s="235"/>
      <c r="U18" s="264" t="str">
        <f>'72 - Arnage'!E17</f>
        <v>oui</v>
      </c>
      <c r="V18" s="208"/>
      <c r="W18" s="208"/>
      <c r="X18" s="263" t="str">
        <f>'76 - Fécamp'!E17</f>
        <v>oui</v>
      </c>
      <c r="Y18" s="219"/>
      <c r="Z18" s="235"/>
      <c r="AA18" s="264" t="str">
        <f>'80 - Amiens'!E17</f>
        <v>oui</v>
      </c>
      <c r="AB18" s="208"/>
      <c r="AC18" s="208"/>
      <c r="AD18" s="263" t="str">
        <f>'85 - La Roche'!E17</f>
        <v>oui</v>
      </c>
      <c r="AE18" s="219"/>
      <c r="AF18" s="235"/>
      <c r="AG18" s="279">
        <f t="shared" si="0"/>
        <v>7</v>
      </c>
      <c r="AH18" s="282">
        <f t="shared" si="1"/>
        <v>0.875</v>
      </c>
    </row>
    <row r="19" spans="1:34" ht="18" customHeight="1">
      <c r="A19" s="573"/>
      <c r="B19" s="25" t="s">
        <v>51</v>
      </c>
      <c r="C19" s="32" t="str">
        <f>'21 - Dijon'!E18</f>
        <v>oui</v>
      </c>
      <c r="D19" s="209"/>
      <c r="E19" s="209"/>
      <c r="F19" s="259" t="str">
        <f>'86 - Montmorillon'!E18</f>
        <v>oui</v>
      </c>
      <c r="G19" s="13"/>
      <c r="H19" s="230"/>
      <c r="I19" s="192" t="str">
        <f>'08 - Charleville'!E18</f>
        <v>oui</v>
      </c>
      <c r="J19" s="7"/>
      <c r="K19" s="7"/>
      <c r="L19" s="262" t="str">
        <f>'22 - Loudéac'!E18</f>
        <v>oui</v>
      </c>
      <c r="M19" s="219"/>
      <c r="N19" s="235"/>
      <c r="O19" s="241">
        <f>'30 - Nimes'!E18</f>
        <v>0</v>
      </c>
      <c r="P19" s="208"/>
      <c r="Q19" s="208"/>
      <c r="R19" s="262">
        <f>'44 - Nantes'!E18</f>
        <v>0</v>
      </c>
      <c r="S19" s="219"/>
      <c r="T19" s="235"/>
      <c r="U19" s="241" t="str">
        <f>'72 - Arnage'!E18</f>
        <v>oui</v>
      </c>
      <c r="V19" s="208"/>
      <c r="W19" s="208"/>
      <c r="X19" s="262" t="str">
        <f>'76 - Fécamp'!E18</f>
        <v>oui</v>
      </c>
      <c r="Y19" s="219"/>
      <c r="Z19" s="235"/>
      <c r="AA19" s="241" t="str">
        <f>'80 - Amiens'!E18</f>
        <v>non</v>
      </c>
      <c r="AB19" s="208"/>
      <c r="AC19" s="208"/>
      <c r="AD19" s="262" t="str">
        <f>'85 - La Roche'!E18</f>
        <v>oui</v>
      </c>
      <c r="AE19" s="219"/>
      <c r="AF19" s="235"/>
      <c r="AG19" s="193">
        <f t="shared" si="0"/>
        <v>7</v>
      </c>
      <c r="AH19" s="282">
        <f t="shared" si="1"/>
        <v>0.875</v>
      </c>
    </row>
    <row r="20" spans="1:34" ht="18" customHeight="1">
      <c r="A20" s="573"/>
      <c r="B20" s="23" t="s">
        <v>52</v>
      </c>
      <c r="C20" s="217" t="str">
        <f>'21 - Dijon'!E19</f>
        <v>non</v>
      </c>
      <c r="D20" s="209"/>
      <c r="E20" s="209"/>
      <c r="F20" s="260" t="str">
        <f>'86 - Montmorillon'!E19</f>
        <v>non</v>
      </c>
      <c r="G20" s="13"/>
      <c r="H20" s="230"/>
      <c r="I20" s="261" t="str">
        <f>'08 - Charleville'!E19</f>
        <v>non</v>
      </c>
      <c r="J20" s="7"/>
      <c r="K20" s="7"/>
      <c r="L20" s="263">
        <f>'22 - Loudéac'!E19</f>
        <v>0</v>
      </c>
      <c r="M20" s="219"/>
      <c r="N20" s="235"/>
      <c r="O20" s="264">
        <f>'30 - Nimes'!E19</f>
        <v>0</v>
      </c>
      <c r="P20" s="208"/>
      <c r="Q20" s="208"/>
      <c r="R20" s="263">
        <f>'44 - Nantes'!E19</f>
        <v>0</v>
      </c>
      <c r="S20" s="219"/>
      <c r="T20" s="235"/>
      <c r="U20" s="264" t="str">
        <f>'72 - Arnage'!E19</f>
        <v>oui</v>
      </c>
      <c r="V20" s="208"/>
      <c r="W20" s="208"/>
      <c r="X20" s="263" t="str">
        <f>'76 - Fécamp'!E19</f>
        <v>non</v>
      </c>
      <c r="Y20" s="219"/>
      <c r="Z20" s="235"/>
      <c r="AA20" s="264" t="str">
        <f>'80 - Amiens'!E19</f>
        <v>non</v>
      </c>
      <c r="AB20" s="208"/>
      <c r="AC20" s="208"/>
      <c r="AD20" s="263" t="str">
        <f>'85 - La Roche'!E19</f>
        <v>non</v>
      </c>
      <c r="AE20" s="219"/>
      <c r="AF20" s="235"/>
      <c r="AG20" s="279">
        <f t="shared" si="0"/>
        <v>1</v>
      </c>
      <c r="AH20" s="282">
        <f t="shared" si="1"/>
        <v>0.125</v>
      </c>
    </row>
    <row r="21" spans="1:34" ht="18" customHeight="1">
      <c r="A21" s="573"/>
      <c r="B21" s="211" t="s">
        <v>252</v>
      </c>
      <c r="C21" s="211"/>
      <c r="D21" s="211"/>
      <c r="E21" s="211"/>
      <c r="F21" s="231"/>
      <c r="G21" s="211"/>
      <c r="H21" s="232"/>
      <c r="I21" s="211"/>
      <c r="J21" s="97"/>
      <c r="K21" s="97"/>
      <c r="L21" s="239"/>
      <c r="M21" s="149"/>
      <c r="N21" s="240"/>
      <c r="O21" s="97"/>
      <c r="P21" s="97"/>
      <c r="Q21" s="97"/>
      <c r="R21" s="239"/>
      <c r="S21" s="149"/>
      <c r="T21" s="240"/>
      <c r="U21" s="97"/>
      <c r="V21" s="97"/>
      <c r="W21" s="97"/>
      <c r="X21" s="239"/>
      <c r="Y21" s="149"/>
      <c r="Z21" s="240"/>
      <c r="AA21" s="97"/>
      <c r="AB21" s="97"/>
      <c r="AC21" s="97"/>
      <c r="AD21" s="239"/>
      <c r="AE21" s="149"/>
      <c r="AF21" s="240"/>
      <c r="AG21" s="97"/>
      <c r="AH21" s="97"/>
    </row>
    <row r="22" spans="1:34" ht="18" customHeight="1">
      <c r="A22" s="573"/>
      <c r="B22" s="87" t="s">
        <v>256</v>
      </c>
      <c r="C22" s="512" t="s">
        <v>257</v>
      </c>
      <c r="D22" s="512"/>
      <c r="E22" s="512"/>
      <c r="F22" s="604" t="s">
        <v>257</v>
      </c>
      <c r="G22" s="512"/>
      <c r="H22" s="605"/>
      <c r="I22" s="512" t="s">
        <v>257</v>
      </c>
      <c r="J22" s="512"/>
      <c r="K22" s="512"/>
      <c r="L22" s="604" t="s">
        <v>257</v>
      </c>
      <c r="M22" s="512"/>
      <c r="N22" s="605"/>
      <c r="O22" s="512" t="s">
        <v>257</v>
      </c>
      <c r="P22" s="512"/>
      <c r="Q22" s="512"/>
      <c r="R22" s="604" t="s">
        <v>257</v>
      </c>
      <c r="S22" s="512"/>
      <c r="T22" s="605"/>
      <c r="U22" s="512" t="s">
        <v>257</v>
      </c>
      <c r="V22" s="512"/>
      <c r="W22" s="512"/>
      <c r="X22" s="604" t="s">
        <v>257</v>
      </c>
      <c r="Y22" s="512"/>
      <c r="Z22" s="605"/>
      <c r="AA22" s="512" t="s">
        <v>257</v>
      </c>
      <c r="AB22" s="512"/>
      <c r="AC22" s="512"/>
      <c r="AD22" s="604" t="s">
        <v>257</v>
      </c>
      <c r="AE22" s="512"/>
      <c r="AF22" s="605"/>
      <c r="AG22" s="215"/>
      <c r="AH22" s="215"/>
    </row>
    <row r="23" spans="1:34" ht="24.95" customHeight="1">
      <c r="A23" s="573"/>
      <c r="B23" s="12" t="s">
        <v>255</v>
      </c>
      <c r="C23" s="597" t="str">
        <f>'21 - Dijon'!E22</f>
        <v>BTS 1 S37</v>
      </c>
      <c r="D23" s="597"/>
      <c r="E23" s="597"/>
      <c r="F23" s="620" t="str">
        <f>'86 - Montmorillon'!E22</f>
        <v>BTS 1 S39</v>
      </c>
      <c r="G23" s="597"/>
      <c r="H23" s="621"/>
      <c r="I23" s="622" t="s">
        <v>494</v>
      </c>
      <c r="J23" s="622"/>
      <c r="K23" s="622"/>
      <c r="L23" s="614" t="str">
        <f>'22 - Loudéac'!E22</f>
        <v>Mars Année 1 ou 2 - S ??</v>
      </c>
      <c r="M23" s="615"/>
      <c r="N23" s="616"/>
      <c r="O23" s="617">
        <f>'30 - Nimes'!E22</f>
        <v>0</v>
      </c>
      <c r="P23" s="617"/>
      <c r="Q23" s="617"/>
      <c r="R23" s="614">
        <f>'44 - Nantes'!E22</f>
        <v>0</v>
      </c>
      <c r="S23" s="615"/>
      <c r="T23" s="616"/>
      <c r="U23" s="617" t="str">
        <f>'72 - Arnage'!E22</f>
        <v>Septembre</v>
      </c>
      <c r="V23" s="617"/>
      <c r="W23" s="617"/>
      <c r="X23" s="614" t="str">
        <f>'76 - Fécamp'!E22</f>
        <v>BTS MS1 S5</v>
      </c>
      <c r="Y23" s="615"/>
      <c r="Z23" s="616"/>
      <c r="AA23" s="617" t="str">
        <f>'80 - Amiens'!E22</f>
        <v>Janvier</v>
      </c>
      <c r="AB23" s="617"/>
      <c r="AC23" s="617"/>
      <c r="AD23" s="614" t="str">
        <f>'85 - La Roche'!E22</f>
        <v>novembre</v>
      </c>
      <c r="AE23" s="615"/>
      <c r="AF23" s="616"/>
      <c r="AG23" s="592"/>
      <c r="AH23" s="593"/>
    </row>
    <row r="24" spans="1:34" ht="24.95" customHeight="1">
      <c r="A24" s="573"/>
      <c r="B24" s="14" t="s">
        <v>254</v>
      </c>
      <c r="C24" s="596" t="str">
        <f>'21 - Dijon'!E23</f>
        <v>BTS 1 S37</v>
      </c>
      <c r="D24" s="596"/>
      <c r="E24" s="596"/>
      <c r="F24" s="618" t="str">
        <f>'86 - Montmorillon'!E23</f>
        <v>BTS 1 S40</v>
      </c>
      <c r="G24" s="596"/>
      <c r="H24" s="619"/>
      <c r="I24" s="596" t="s">
        <v>494</v>
      </c>
      <c r="J24" s="596"/>
      <c r="K24" s="596"/>
      <c r="L24" s="618" t="str">
        <f>'22 - Loudéac'!E23</f>
        <v>Mars</v>
      </c>
      <c r="M24" s="596"/>
      <c r="N24" s="619"/>
      <c r="O24" s="596">
        <f>'30 - Nimes'!E23</f>
        <v>0</v>
      </c>
      <c r="P24" s="596"/>
      <c r="Q24" s="596"/>
      <c r="R24" s="618">
        <f>'44 - Nantes'!E23</f>
        <v>0</v>
      </c>
      <c r="S24" s="596"/>
      <c r="T24" s="619"/>
      <c r="U24" s="596" t="str">
        <f>'72 - Arnage'!E23</f>
        <v>Octobre</v>
      </c>
      <c r="V24" s="596"/>
      <c r="W24" s="596"/>
      <c r="X24" s="618" t="str">
        <f>'76 - Fécamp'!E23</f>
        <v>BTS MS1 S6 à S15</v>
      </c>
      <c r="Y24" s="596"/>
      <c r="Z24" s="619"/>
      <c r="AA24" s="596" t="str">
        <f>'80 - Amiens'!E23</f>
        <v>De janvier à avril</v>
      </c>
      <c r="AB24" s="596"/>
      <c r="AC24" s="596"/>
      <c r="AD24" s="618" t="str">
        <f>'85 - La Roche'!E23</f>
        <v>novembre/décembre</v>
      </c>
      <c r="AE24" s="596"/>
      <c r="AF24" s="619"/>
      <c r="AG24" s="594"/>
      <c r="AH24" s="595"/>
    </row>
    <row r="25" spans="1:34" ht="24.95" customHeight="1">
      <c r="A25" s="573"/>
      <c r="B25" s="16" t="s">
        <v>253</v>
      </c>
      <c r="C25" s="597" t="str">
        <f>'21 - Dijon'!E24</f>
        <v>BTS 1 S37</v>
      </c>
      <c r="D25" s="597"/>
      <c r="E25" s="597"/>
      <c r="F25" s="620" t="str">
        <f>'86 - Montmorillon'!E24</f>
        <v>BTS 1 S41</v>
      </c>
      <c r="G25" s="597"/>
      <c r="H25" s="621"/>
      <c r="I25" s="622"/>
      <c r="J25" s="622"/>
      <c r="K25" s="622"/>
      <c r="L25" s="614" t="str">
        <f>'22 - Loudéac'!E24</f>
        <v>Mars</v>
      </c>
      <c r="M25" s="615"/>
      <c r="N25" s="616"/>
      <c r="O25" s="617">
        <f>'30 - Nimes'!E24</f>
        <v>0</v>
      </c>
      <c r="P25" s="617"/>
      <c r="Q25" s="617"/>
      <c r="R25" s="614">
        <f>'44 - Nantes'!E24</f>
        <v>0</v>
      </c>
      <c r="S25" s="615"/>
      <c r="T25" s="616"/>
      <c r="U25" s="617" t="str">
        <f>'72 - Arnage'!E24</f>
        <v>Octobre ou Février</v>
      </c>
      <c r="V25" s="617"/>
      <c r="W25" s="617"/>
      <c r="X25" s="614" t="str">
        <f>'76 - Fécamp'!E24</f>
        <v>BTS MS1 S6 à S15</v>
      </c>
      <c r="Y25" s="615"/>
      <c r="Z25" s="616"/>
      <c r="AA25" s="617">
        <f>'80 - Amiens'!E24</f>
        <v>0</v>
      </c>
      <c r="AB25" s="617"/>
      <c r="AC25" s="617"/>
      <c r="AD25" s="614" t="str">
        <f>'85 - La Roche'!E24</f>
        <v>mars/avril</v>
      </c>
      <c r="AE25" s="615"/>
      <c r="AF25" s="616"/>
      <c r="AG25" s="592"/>
      <c r="AH25" s="593"/>
    </row>
    <row r="26" spans="1:34" ht="18" customHeight="1">
      <c r="A26" s="573"/>
      <c r="B26" s="211" t="s">
        <v>261</v>
      </c>
      <c r="C26" s="211"/>
      <c r="D26" s="211"/>
      <c r="E26" s="211"/>
      <c r="F26" s="231"/>
      <c r="G26" s="211"/>
      <c r="H26" s="232"/>
      <c r="I26" s="211"/>
      <c r="J26" s="97"/>
      <c r="K26" s="97"/>
      <c r="L26" s="239"/>
      <c r="M26" s="149"/>
      <c r="N26" s="240"/>
      <c r="O26" s="97"/>
      <c r="P26" s="97"/>
      <c r="Q26" s="97"/>
      <c r="R26" s="239"/>
      <c r="S26" s="149"/>
      <c r="T26" s="240"/>
      <c r="U26" s="97"/>
      <c r="V26" s="97"/>
      <c r="W26" s="97"/>
      <c r="X26" s="239"/>
      <c r="Y26" s="149"/>
      <c r="Z26" s="240"/>
      <c r="AA26" s="97"/>
      <c r="AB26" s="97"/>
      <c r="AC26" s="97"/>
      <c r="AD26" s="239"/>
      <c r="AE26" s="149"/>
      <c r="AF26" s="240"/>
      <c r="AG26" s="97"/>
      <c r="AH26" s="97"/>
    </row>
    <row r="27" spans="1:34" ht="35.1" customHeight="1">
      <c r="A27" s="573"/>
      <c r="B27" s="213"/>
      <c r="C27" s="598" t="str">
        <f>'21 - Dijon'!D26</f>
        <v>Rattrapage des étudiants rencontrant des difficultés.</v>
      </c>
      <c r="D27" s="598"/>
      <c r="E27" s="599"/>
      <c r="F27" s="623" t="str">
        <f>'86 - Montmorillon'!D26</f>
        <v>Recyclage avant départ en stage - Durée 4H</v>
      </c>
      <c r="G27" s="598"/>
      <c r="H27" s="599"/>
      <c r="I27" s="598">
        <f>'08 - Charleville'!D26</f>
        <v>0</v>
      </c>
      <c r="J27" s="598"/>
      <c r="K27" s="598"/>
      <c r="L27" s="614">
        <f>'22 - Loudéac'!D26</f>
        <v>0</v>
      </c>
      <c r="M27" s="615"/>
      <c r="N27" s="616"/>
      <c r="O27" s="617">
        <f>'30 - Nimes'!D26</f>
        <v>0</v>
      </c>
      <c r="P27" s="617"/>
      <c r="Q27" s="617"/>
      <c r="R27" s="614">
        <f>'44 - Nantes'!D26</f>
        <v>0</v>
      </c>
      <c r="S27" s="615"/>
      <c r="T27" s="616"/>
      <c r="U27" s="617">
        <f>'72 - Arnage'!D26</f>
        <v>0</v>
      </c>
      <c r="V27" s="617"/>
      <c r="W27" s="617"/>
      <c r="X27" s="614">
        <f>'76 - Fécamp'!D26</f>
        <v>0</v>
      </c>
      <c r="Y27" s="615"/>
      <c r="Z27" s="616"/>
      <c r="AA27" s="617">
        <f>'80 - Amiens'!D26</f>
        <v>0</v>
      </c>
      <c r="AB27" s="617"/>
      <c r="AC27" s="617"/>
      <c r="AD27" s="614">
        <f>'85 - La Roche'!D26</f>
        <v>0</v>
      </c>
      <c r="AE27" s="615"/>
      <c r="AF27" s="616"/>
      <c r="AG27" s="588"/>
      <c r="AH27" s="589"/>
    </row>
    <row r="28" spans="1:34" ht="35.1" customHeight="1">
      <c r="A28" s="573"/>
      <c r="B28" s="214"/>
      <c r="C28" s="600" t="str">
        <f>'21 - Dijon'!D27</f>
        <v>Plusieurs fois dans l'année.</v>
      </c>
      <c r="D28" s="600"/>
      <c r="E28" s="601"/>
      <c r="F28" s="624">
        <f>'86 - Montmorillon'!D27</f>
        <v>0</v>
      </c>
      <c r="G28" s="600"/>
      <c r="H28" s="601"/>
      <c r="I28" s="600">
        <f>'08 - Charleville'!D27</f>
        <v>0</v>
      </c>
      <c r="J28" s="600"/>
      <c r="K28" s="600"/>
      <c r="L28" s="624">
        <f>'22 - Loudéac'!D27</f>
        <v>0</v>
      </c>
      <c r="M28" s="600"/>
      <c r="N28" s="601"/>
      <c r="O28" s="600">
        <f>'30 - Nimes'!D27</f>
        <v>0</v>
      </c>
      <c r="P28" s="600"/>
      <c r="Q28" s="600"/>
      <c r="R28" s="624">
        <f>'44 - Nantes'!D27</f>
        <v>0</v>
      </c>
      <c r="S28" s="600"/>
      <c r="T28" s="601"/>
      <c r="U28" s="600">
        <f>'72 - Arnage'!D27</f>
        <v>0</v>
      </c>
      <c r="V28" s="600"/>
      <c r="W28" s="600"/>
      <c r="X28" s="624">
        <f>'76 - Fécamp'!D27</f>
        <v>0</v>
      </c>
      <c r="Y28" s="600"/>
      <c r="Z28" s="601"/>
      <c r="AA28" s="600">
        <f>'80 - Amiens'!D27</f>
        <v>0</v>
      </c>
      <c r="AB28" s="600"/>
      <c r="AC28" s="600"/>
      <c r="AD28" s="624">
        <f>'85 - La Roche'!D27</f>
        <v>0</v>
      </c>
      <c r="AE28" s="600"/>
      <c r="AF28" s="601"/>
      <c r="AG28" s="590"/>
      <c r="AH28" s="591"/>
    </row>
    <row r="29" spans="1:34" ht="35.1" customHeight="1">
      <c r="A29" s="573"/>
      <c r="B29" s="213"/>
      <c r="C29" s="598">
        <f>'21 - Dijon'!D28</f>
        <v>0</v>
      </c>
      <c r="D29" s="598"/>
      <c r="E29" s="598"/>
      <c r="F29" s="623">
        <f>'86 - Montmorillon'!D28</f>
        <v>0</v>
      </c>
      <c r="G29" s="598"/>
      <c r="H29" s="599"/>
      <c r="I29" s="598">
        <f>'08 - Charleville'!D28</f>
        <v>0</v>
      </c>
      <c r="J29" s="598"/>
      <c r="K29" s="598"/>
      <c r="L29" s="614">
        <f>'22 - Loudéac'!D28</f>
        <v>0</v>
      </c>
      <c r="M29" s="615"/>
      <c r="N29" s="616"/>
      <c r="O29" s="617">
        <f>'30 - Nimes'!D28</f>
        <v>0</v>
      </c>
      <c r="P29" s="617"/>
      <c r="Q29" s="617"/>
      <c r="R29" s="614">
        <f>'44 - Nantes'!D28</f>
        <v>0</v>
      </c>
      <c r="S29" s="615"/>
      <c r="T29" s="616"/>
      <c r="U29" s="617">
        <f>'72 - Arnage'!D28</f>
        <v>0</v>
      </c>
      <c r="V29" s="617"/>
      <c r="W29" s="617"/>
      <c r="X29" s="614">
        <f>'76 - Fécamp'!D28</f>
        <v>0</v>
      </c>
      <c r="Y29" s="615"/>
      <c r="Z29" s="616"/>
      <c r="AA29" s="617">
        <f>'80 - Amiens'!D28</f>
        <v>0</v>
      </c>
      <c r="AB29" s="617"/>
      <c r="AC29" s="617"/>
      <c r="AD29" s="614">
        <f>'85 - La Roche'!D28</f>
        <v>0</v>
      </c>
      <c r="AE29" s="615"/>
      <c r="AF29" s="616"/>
      <c r="AG29" s="588"/>
      <c r="AH29" s="589"/>
    </row>
    <row r="30" spans="1:34" ht="18" customHeight="1">
      <c r="A30" s="573"/>
      <c r="B30" s="211" t="s">
        <v>272</v>
      </c>
      <c r="C30" s="211"/>
      <c r="D30" s="211"/>
      <c r="E30" s="211"/>
      <c r="F30" s="231"/>
      <c r="G30" s="211"/>
      <c r="H30" s="232"/>
      <c r="I30" s="211"/>
      <c r="J30" s="97"/>
      <c r="K30" s="97"/>
      <c r="L30" s="239"/>
      <c r="M30" s="149"/>
      <c r="N30" s="240"/>
      <c r="O30" s="97"/>
      <c r="P30" s="97"/>
      <c r="Q30" s="97"/>
      <c r="R30" s="239"/>
      <c r="S30" s="149"/>
      <c r="T30" s="240"/>
      <c r="U30" s="97"/>
      <c r="V30" s="97"/>
      <c r="W30" s="97"/>
      <c r="X30" s="239"/>
      <c r="Y30" s="149"/>
      <c r="Z30" s="240"/>
      <c r="AA30" s="97"/>
      <c r="AB30" s="97"/>
      <c r="AC30" s="97"/>
      <c r="AD30" s="239"/>
      <c r="AE30" s="149"/>
      <c r="AF30" s="240"/>
      <c r="AG30" s="97"/>
      <c r="AH30" s="97"/>
    </row>
    <row r="31" spans="1:34" ht="24.95" customHeight="1">
      <c r="A31" s="573"/>
      <c r="B31" s="581"/>
      <c r="C31" s="625" t="str">
        <f>'21 - Dijon'!$D$30</f>
        <v>La formation est sous-traitée et financée par le lycée sur les fonds récoltés par la location de la tour.</v>
      </c>
      <c r="D31" s="625"/>
      <c r="E31" s="625"/>
      <c r="F31" s="626" t="str">
        <f>'86 - Montmorillon'!$D$30</f>
        <v>3H sur la techniques de maintenance + 1H AP BTS1 = 144H</v>
      </c>
      <c r="G31" s="625"/>
      <c r="H31" s="627"/>
      <c r="I31" s="625" t="str">
        <f>'08 - Charleville'!$D$30</f>
        <v>0,55 heure de Technique de maintenance (soit 20h) + hse</v>
      </c>
      <c r="J31" s="625"/>
      <c r="K31" s="625"/>
      <c r="L31" s="631" t="str">
        <f>'22 - Loudéac'!$D$30</f>
        <v>Budget du Lycée = 3000 €</v>
      </c>
      <c r="M31" s="632"/>
      <c r="N31" s="633"/>
      <c r="O31" s="637">
        <f>'30 - Nimes'!$D$30</f>
        <v>0</v>
      </c>
      <c r="P31" s="637"/>
      <c r="Q31" s="637"/>
      <c r="R31" s="631">
        <f>'44 - Nantes'!$D$30</f>
        <v>0</v>
      </c>
      <c r="S31" s="632"/>
      <c r="T31" s="633"/>
      <c r="U31" s="637" t="str">
        <f>'72 - Arnage'!$D$30</f>
        <v>1H30 D'HSA par formateur sur le volume total horaire des enseignants.</v>
      </c>
      <c r="V31" s="637"/>
      <c r="W31" s="637"/>
      <c r="X31" s="631" t="str">
        <f>'76 - Fécamp'!$D$30</f>
        <v>1h technique de maintenance + 1h EPS + heures non financées (HSE - Actuellement 80 heures sup arriérées - non payées !)</v>
      </c>
      <c r="Y31" s="632"/>
      <c r="Z31" s="633"/>
      <c r="AA31" s="637">
        <f>'80 - Amiens'!$D$30</f>
        <v>0</v>
      </c>
      <c r="AB31" s="637"/>
      <c r="AC31" s="637"/>
      <c r="AD31" s="631">
        <f>'85 - La Roche'!$D$30</f>
        <v>0</v>
      </c>
      <c r="AE31" s="632"/>
      <c r="AF31" s="633"/>
      <c r="AG31" s="582"/>
      <c r="AH31" s="583"/>
    </row>
    <row r="32" spans="1:34" ht="24.95" customHeight="1" thickBot="1">
      <c r="A32" s="573"/>
      <c r="B32" s="581"/>
      <c r="C32" s="625"/>
      <c r="D32" s="625"/>
      <c r="E32" s="625"/>
      <c r="F32" s="628"/>
      <c r="G32" s="629"/>
      <c r="H32" s="630"/>
      <c r="I32" s="625"/>
      <c r="J32" s="625"/>
      <c r="K32" s="625"/>
      <c r="L32" s="634"/>
      <c r="M32" s="635"/>
      <c r="N32" s="636"/>
      <c r="O32" s="637"/>
      <c r="P32" s="637"/>
      <c r="Q32" s="637"/>
      <c r="R32" s="634"/>
      <c r="S32" s="635"/>
      <c r="T32" s="636"/>
      <c r="U32" s="637"/>
      <c r="V32" s="637"/>
      <c r="W32" s="637"/>
      <c r="X32" s="634"/>
      <c r="Y32" s="635"/>
      <c r="Z32" s="636"/>
      <c r="AA32" s="637"/>
      <c r="AB32" s="637"/>
      <c r="AC32" s="637"/>
      <c r="AD32" s="634"/>
      <c r="AE32" s="635"/>
      <c r="AF32" s="636"/>
      <c r="AG32" s="582"/>
      <c r="AH32" s="583"/>
    </row>
    <row r="34" spans="1:2">
      <c r="A34" t="s">
        <v>470</v>
      </c>
      <c r="B34" t="s">
        <v>470</v>
      </c>
    </row>
    <row r="35" spans="1:2">
      <c r="A35" t="s">
        <v>471</v>
      </c>
      <c r="B35" t="s">
        <v>471</v>
      </c>
    </row>
    <row r="36" spans="1:2">
      <c r="A36" t="s">
        <v>472</v>
      </c>
      <c r="B36" t="s">
        <v>472</v>
      </c>
    </row>
  </sheetData>
  <mergeCells count="123">
    <mergeCell ref="O27:Q27"/>
    <mergeCell ref="O28:Q28"/>
    <mergeCell ref="O29:Q29"/>
    <mergeCell ref="R27:T27"/>
    <mergeCell ref="R28:T28"/>
    <mergeCell ref="R29:T29"/>
    <mergeCell ref="AA31:AC32"/>
    <mergeCell ref="AD31:AF32"/>
    <mergeCell ref="O31:Q32"/>
    <mergeCell ref="R31:T32"/>
    <mergeCell ref="U31:W32"/>
    <mergeCell ref="X31:Z32"/>
    <mergeCell ref="AA27:AC27"/>
    <mergeCell ref="AA28:AC28"/>
    <mergeCell ref="AA29:AC29"/>
    <mergeCell ref="AD27:AF27"/>
    <mergeCell ref="AD28:AF28"/>
    <mergeCell ref="AD29:AF29"/>
    <mergeCell ref="U27:W27"/>
    <mergeCell ref="U28:W28"/>
    <mergeCell ref="U29:W29"/>
    <mergeCell ref="X27:Z27"/>
    <mergeCell ref="X28:Z28"/>
    <mergeCell ref="X29:Z29"/>
    <mergeCell ref="F29:H29"/>
    <mergeCell ref="F28:H28"/>
    <mergeCell ref="F27:H27"/>
    <mergeCell ref="I27:K27"/>
    <mergeCell ref="I28:K28"/>
    <mergeCell ref="I29:K29"/>
    <mergeCell ref="L27:N27"/>
    <mergeCell ref="L28:N28"/>
    <mergeCell ref="C31:E32"/>
    <mergeCell ref="F31:H32"/>
    <mergeCell ref="I31:K32"/>
    <mergeCell ref="L31:N32"/>
    <mergeCell ref="L29:N29"/>
    <mergeCell ref="X24:Z24"/>
    <mergeCell ref="X25:Z25"/>
    <mergeCell ref="AA23:AC23"/>
    <mergeCell ref="AA24:AC24"/>
    <mergeCell ref="AA25:AC25"/>
    <mergeCell ref="AD23:AF23"/>
    <mergeCell ref="AD24:AF24"/>
    <mergeCell ref="AD25:AF25"/>
    <mergeCell ref="O24:Q24"/>
    <mergeCell ref="O25:Q25"/>
    <mergeCell ref="R23:T23"/>
    <mergeCell ref="R24:T24"/>
    <mergeCell ref="R25:T25"/>
    <mergeCell ref="U23:W23"/>
    <mergeCell ref="U24:W24"/>
    <mergeCell ref="U25:W25"/>
    <mergeCell ref="L24:N24"/>
    <mergeCell ref="L25:N25"/>
    <mergeCell ref="F23:H23"/>
    <mergeCell ref="F24:H24"/>
    <mergeCell ref="F25:H25"/>
    <mergeCell ref="I23:K23"/>
    <mergeCell ref="I24:K24"/>
    <mergeCell ref="I25:K25"/>
    <mergeCell ref="R22:T22"/>
    <mergeCell ref="Y9:Z9"/>
    <mergeCell ref="AB9:AC9"/>
    <mergeCell ref="U22:W22"/>
    <mergeCell ref="X22:Z22"/>
    <mergeCell ref="AA22:AC22"/>
    <mergeCell ref="AD22:AF22"/>
    <mergeCell ref="L23:N23"/>
    <mergeCell ref="O23:Q23"/>
    <mergeCell ref="X23:Z23"/>
    <mergeCell ref="V11:V13"/>
    <mergeCell ref="Y11:Y13"/>
    <mergeCell ref="AB11:AB13"/>
    <mergeCell ref="AE11:AE13"/>
    <mergeCell ref="A1:AH1"/>
    <mergeCell ref="A2:B2"/>
    <mergeCell ref="A3:A32"/>
    <mergeCell ref="C2:E2"/>
    <mergeCell ref="F2:H2"/>
    <mergeCell ref="I2:K2"/>
    <mergeCell ref="L2:N2"/>
    <mergeCell ref="O2:Q2"/>
    <mergeCell ref="R2:T2"/>
    <mergeCell ref="U2:W2"/>
    <mergeCell ref="X2:Z2"/>
    <mergeCell ref="AA2:AC2"/>
    <mergeCell ref="AD2:AF2"/>
    <mergeCell ref="AE9:AF9"/>
    <mergeCell ref="D11:D13"/>
    <mergeCell ref="G11:G13"/>
    <mergeCell ref="J11:J13"/>
    <mergeCell ref="M11:M13"/>
    <mergeCell ref="P11:P13"/>
    <mergeCell ref="S11:S13"/>
    <mergeCell ref="D9:E9"/>
    <mergeCell ref="G9:H9"/>
    <mergeCell ref="M9:N9"/>
    <mergeCell ref="P9:Q9"/>
    <mergeCell ref="B31:B32"/>
    <mergeCell ref="AG31:AH32"/>
    <mergeCell ref="AG9:AH9"/>
    <mergeCell ref="AG4:AH4"/>
    <mergeCell ref="J9:K9"/>
    <mergeCell ref="AG27:AH27"/>
    <mergeCell ref="AG28:AH28"/>
    <mergeCell ref="AG29:AH29"/>
    <mergeCell ref="AG23:AH23"/>
    <mergeCell ref="AG24:AH24"/>
    <mergeCell ref="AG25:AH25"/>
    <mergeCell ref="C24:E24"/>
    <mergeCell ref="C25:E25"/>
    <mergeCell ref="C27:E27"/>
    <mergeCell ref="C28:E28"/>
    <mergeCell ref="C29:E29"/>
    <mergeCell ref="S9:T9"/>
    <mergeCell ref="C22:E22"/>
    <mergeCell ref="C23:E23"/>
    <mergeCell ref="F22:H22"/>
    <mergeCell ref="I22:K22"/>
    <mergeCell ref="L22:N22"/>
    <mergeCell ref="O22:Q22"/>
    <mergeCell ref="V9:W9"/>
  </mergeCells>
  <printOptions horizontalCentered="1" verticalCentered="1"/>
  <pageMargins left="0.59055118110236227" right="0.59055118110236227" top="0.78740157480314965" bottom="0.78740157480314965" header="0.31496062992125984" footer="0.31496062992125984"/>
  <pageSetup paperSize="8" orientation="landscape" r:id="rId1"/>
  <legacyDrawing r:id="rId2"/>
</worksheet>
</file>

<file path=xl/worksheets/sheet15.xml><?xml version="1.0" encoding="utf-8"?>
<worksheet xmlns="http://schemas.openxmlformats.org/spreadsheetml/2006/main" xmlns:r="http://schemas.openxmlformats.org/officeDocument/2006/relationships">
  <dimension ref="A1:Y32"/>
  <sheetViews>
    <sheetView topLeftCell="A4" zoomScale="70" zoomScaleNormal="70" workbookViewId="0">
      <selection activeCell="K6" sqref="K6"/>
    </sheetView>
  </sheetViews>
  <sheetFormatPr baseColWidth="10" defaultRowHeight="15"/>
  <cols>
    <col min="1" max="1" width="5.7109375" customWidth="1"/>
    <col min="2" max="2" width="6.7109375" customWidth="1"/>
    <col min="3" max="3" width="40.7109375" customWidth="1"/>
    <col min="4" max="4" width="12.7109375" customWidth="1"/>
    <col min="5" max="5" width="5.7109375" customWidth="1"/>
    <col min="6" max="6" width="12.7109375" customWidth="1"/>
    <col min="7" max="7" width="5.7109375" customWidth="1"/>
    <col min="8" max="8" width="12.7109375" customWidth="1"/>
    <col min="9" max="9" width="5.7109375" customWidth="1"/>
    <col min="10" max="10" width="12.7109375" customWidth="1"/>
    <col min="11" max="11" width="5.7109375" customWidth="1"/>
    <col min="12" max="12" width="12.7109375" customWidth="1"/>
    <col min="13" max="13" width="5.7109375" customWidth="1"/>
    <col min="14" max="14" width="12.7109375" customWidth="1"/>
    <col min="15" max="15" width="5.7109375" customWidth="1"/>
    <col min="16" max="16" width="12.7109375" customWidth="1"/>
    <col min="17" max="17" width="5.7109375" customWidth="1"/>
    <col min="18" max="18" width="12.7109375" customWidth="1"/>
    <col min="19" max="19" width="5.7109375" customWidth="1"/>
    <col min="20" max="20" width="12.7109375" customWidth="1"/>
    <col min="21" max="21" width="5.7109375" customWidth="1"/>
    <col min="22" max="22" width="12.7109375" customWidth="1"/>
    <col min="23" max="23" width="5.7109375" customWidth="1"/>
    <col min="24" max="25" width="8.7109375" customWidth="1"/>
  </cols>
  <sheetData>
    <row r="1" spans="1:25" ht="46.5">
      <c r="A1" s="575" t="s">
        <v>442</v>
      </c>
      <c r="B1" s="575"/>
      <c r="C1" s="575"/>
      <c r="D1" s="575"/>
      <c r="E1" s="575"/>
      <c r="F1" s="575"/>
      <c r="G1" s="575"/>
      <c r="H1" s="575"/>
      <c r="I1" s="575"/>
      <c r="J1" s="575"/>
      <c r="K1" s="575"/>
      <c r="L1" s="575"/>
      <c r="M1" s="575"/>
      <c r="N1" s="575"/>
      <c r="O1" s="575"/>
      <c r="P1" s="575"/>
      <c r="Q1" s="575"/>
      <c r="R1" s="575"/>
      <c r="S1" s="575"/>
      <c r="T1" s="575"/>
      <c r="U1" s="575"/>
      <c r="V1" s="575"/>
      <c r="W1" s="575"/>
      <c r="X1" s="575"/>
      <c r="Y1" s="575"/>
    </row>
    <row r="2" spans="1:25" ht="120" customHeight="1">
      <c r="A2" s="574" t="s">
        <v>27</v>
      </c>
      <c r="B2" s="574"/>
      <c r="C2" s="574"/>
      <c r="D2" s="607" t="s">
        <v>282</v>
      </c>
      <c r="E2" s="607"/>
      <c r="F2" s="639" t="s">
        <v>283</v>
      </c>
      <c r="G2" s="639"/>
      <c r="H2" s="607" t="s">
        <v>284</v>
      </c>
      <c r="I2" s="607"/>
      <c r="J2" s="639" t="s">
        <v>285</v>
      </c>
      <c r="K2" s="639"/>
      <c r="L2" s="607" t="s">
        <v>286</v>
      </c>
      <c r="M2" s="607"/>
      <c r="N2" s="639" t="s">
        <v>287</v>
      </c>
      <c r="O2" s="639"/>
      <c r="P2" s="607" t="s">
        <v>288</v>
      </c>
      <c r="Q2" s="607"/>
      <c r="R2" s="639" t="s">
        <v>289</v>
      </c>
      <c r="S2" s="639"/>
      <c r="T2" s="607" t="s">
        <v>290</v>
      </c>
      <c r="U2" s="607"/>
      <c r="V2" s="639" t="s">
        <v>291</v>
      </c>
      <c r="W2" s="639"/>
      <c r="X2" s="160" t="s">
        <v>292</v>
      </c>
      <c r="Y2" s="159" t="s">
        <v>293</v>
      </c>
    </row>
    <row r="3" spans="1:25" ht="18" customHeight="1">
      <c r="A3" s="573" t="s">
        <v>294</v>
      </c>
      <c r="B3" s="429" t="s">
        <v>23</v>
      </c>
      <c r="C3" s="429"/>
      <c r="D3" s="429"/>
      <c r="E3" s="429"/>
      <c r="F3" s="429"/>
      <c r="G3" s="429"/>
      <c r="H3" s="429"/>
      <c r="I3" s="429"/>
      <c r="J3" s="429"/>
      <c r="K3" s="429"/>
      <c r="L3" s="429"/>
      <c r="M3" s="429"/>
      <c r="N3" s="429"/>
      <c r="O3" s="429"/>
      <c r="P3" s="429"/>
      <c r="Q3" s="429"/>
      <c r="R3" s="429"/>
      <c r="S3" s="429"/>
      <c r="T3" s="429"/>
      <c r="U3" s="429"/>
      <c r="V3" s="429"/>
      <c r="W3" s="429"/>
      <c r="X3" s="429"/>
      <c r="Y3" s="429"/>
    </row>
    <row r="4" spans="1:25" ht="18" customHeight="1">
      <c r="A4" s="573"/>
      <c r="B4" s="638" t="s">
        <v>53</v>
      </c>
      <c r="C4" s="638"/>
      <c r="D4" s="638"/>
      <c r="E4" s="638"/>
      <c r="F4" s="638"/>
      <c r="G4" s="638"/>
      <c r="H4" s="638"/>
      <c r="I4" s="638"/>
      <c r="J4" s="638"/>
      <c r="K4" s="638"/>
      <c r="L4" s="638"/>
      <c r="M4" s="638"/>
      <c r="N4" s="638"/>
      <c r="O4" s="638"/>
      <c r="P4" s="638"/>
      <c r="Q4" s="638"/>
      <c r="R4" s="638"/>
      <c r="S4" s="638"/>
      <c r="T4" s="638"/>
      <c r="U4" s="638"/>
      <c r="V4" s="638"/>
      <c r="W4" s="638"/>
      <c r="X4" s="638"/>
      <c r="Y4" s="638"/>
    </row>
    <row r="5" spans="1:25" ht="18" customHeight="1">
      <c r="A5" s="573"/>
      <c r="B5" s="399" t="s">
        <v>24</v>
      </c>
      <c r="C5" s="112" t="s">
        <v>24</v>
      </c>
      <c r="D5" s="189"/>
      <c r="E5" s="184" t="str">
        <f>'21 - Dijon'!O4</f>
        <v>oui</v>
      </c>
      <c r="F5" s="189"/>
      <c r="G5" s="184" t="str">
        <f>'86 - Montmorillon'!O4</f>
        <v>oui</v>
      </c>
      <c r="H5" s="189"/>
      <c r="I5" s="184" t="str">
        <f>'08 - Charleville'!O4</f>
        <v>oui</v>
      </c>
      <c r="J5" s="189"/>
      <c r="K5" s="184" t="str">
        <f>'22 - Loudéac'!O4</f>
        <v>non</v>
      </c>
      <c r="L5" s="189"/>
      <c r="M5" s="184">
        <f>'30 - Nimes'!O4</f>
        <v>0</v>
      </c>
      <c r="N5" s="188"/>
      <c r="O5" s="108">
        <f>'44 - Nantes'!O4</f>
        <v>0</v>
      </c>
      <c r="P5" s="191"/>
      <c r="Q5" s="156" t="str">
        <f>'72 - Arnage'!O4</f>
        <v>oui</v>
      </c>
      <c r="R5" s="191"/>
      <c r="S5" s="156" t="str">
        <f>'76 - Fécamp'!O4</f>
        <v>oui</v>
      </c>
      <c r="T5" s="191"/>
      <c r="U5" s="156" t="str">
        <f>'80 - Amiens'!O4</f>
        <v>oui</v>
      </c>
      <c r="V5" s="191"/>
      <c r="W5" s="156" t="str">
        <f>'85 - La Roche'!O4</f>
        <v>non</v>
      </c>
      <c r="X5" s="193">
        <f>COUNTIF(D5:W5,"oui")</f>
        <v>6</v>
      </c>
      <c r="Y5" s="194">
        <f>(X5/10)</f>
        <v>0.6</v>
      </c>
    </row>
    <row r="6" spans="1:25" ht="18" customHeight="1">
      <c r="A6" s="573"/>
      <c r="B6" s="399"/>
      <c r="C6" s="181" t="s">
        <v>25</v>
      </c>
      <c r="D6" s="189"/>
      <c r="E6" s="185" t="str">
        <f>'21 - Dijon'!O5</f>
        <v>oui</v>
      </c>
      <c r="F6" s="189"/>
      <c r="G6" s="185" t="str">
        <f>'86 - Montmorillon'!O5</f>
        <v>non</v>
      </c>
      <c r="H6" s="189"/>
      <c r="I6" s="185" t="str">
        <f>'08 - Charleville'!O5</f>
        <v>oui</v>
      </c>
      <c r="J6" s="189"/>
      <c r="K6" s="185" t="str">
        <f>'22 - Loudéac'!O5</f>
        <v>oui</v>
      </c>
      <c r="L6" s="189"/>
      <c r="M6" s="185">
        <f>'30 - Nimes'!O5</f>
        <v>0</v>
      </c>
      <c r="N6" s="188"/>
      <c r="O6" s="111">
        <f>'44 - Nantes'!O5</f>
        <v>0</v>
      </c>
      <c r="P6" s="191"/>
      <c r="Q6" s="195" t="str">
        <f>'72 - Arnage'!O5</f>
        <v>oui</v>
      </c>
      <c r="R6" s="191"/>
      <c r="S6" s="195" t="str">
        <f>'76 - Fécamp'!O5</f>
        <v>oui</v>
      </c>
      <c r="T6" s="191"/>
      <c r="U6" s="195" t="str">
        <f>'80 - Amiens'!O5</f>
        <v>oui</v>
      </c>
      <c r="V6" s="191"/>
      <c r="W6" s="195" t="str">
        <f>'85 - La Roche'!O5</f>
        <v>oui</v>
      </c>
      <c r="X6" s="201">
        <f>COUNTIF(D6:W6,"oui")</f>
        <v>7</v>
      </c>
      <c r="Y6" s="202">
        <f>(X6/10)</f>
        <v>0.7</v>
      </c>
    </row>
    <row r="7" spans="1:25" ht="18" customHeight="1">
      <c r="A7" s="573"/>
      <c r="B7" s="399"/>
      <c r="C7" s="102" t="s">
        <v>54</v>
      </c>
      <c r="D7" s="189"/>
      <c r="E7" s="103" t="str">
        <f>'21 - Dijon'!O6</f>
        <v>non</v>
      </c>
      <c r="F7" s="189"/>
      <c r="G7" s="103" t="str">
        <f>'86 - Montmorillon'!O6</f>
        <v>non</v>
      </c>
      <c r="H7" s="189"/>
      <c r="I7" s="103" t="str">
        <f>'08 - Charleville'!O6</f>
        <v>oui</v>
      </c>
      <c r="J7" s="189"/>
      <c r="K7" s="103" t="str">
        <f>'22 - Loudéac'!O6</f>
        <v>non</v>
      </c>
      <c r="L7" s="189"/>
      <c r="M7" s="103">
        <f>'30 - Nimes'!O6</f>
        <v>0</v>
      </c>
      <c r="N7" s="188"/>
      <c r="O7" s="108">
        <f>'44 - Nantes'!O6</f>
        <v>0</v>
      </c>
      <c r="P7" s="191"/>
      <c r="Q7" s="156" t="str">
        <f>'72 - Arnage'!O6</f>
        <v>non</v>
      </c>
      <c r="R7" s="191"/>
      <c r="S7" s="156" t="str">
        <f>'76 - Fécamp'!O6</f>
        <v>oui</v>
      </c>
      <c r="T7" s="191"/>
      <c r="U7" s="156" t="str">
        <f>'80 - Amiens'!O6</f>
        <v>oui</v>
      </c>
      <c r="V7" s="191"/>
      <c r="W7" s="156" t="str">
        <f>'85 - La Roche'!O6</f>
        <v>non</v>
      </c>
      <c r="X7" s="193">
        <f>COUNTIF(D7:W7,"oui")</f>
        <v>3</v>
      </c>
      <c r="Y7" s="194">
        <f>(X7/10)</f>
        <v>0.3</v>
      </c>
    </row>
    <row r="8" spans="1:25" ht="18" customHeight="1">
      <c r="A8" s="573"/>
      <c r="B8" s="399"/>
      <c r="C8" s="181" t="s">
        <v>33</v>
      </c>
      <c r="D8" s="189"/>
      <c r="E8" s="185" t="str">
        <f>'21 - Dijon'!O7</f>
        <v>non</v>
      </c>
      <c r="F8" s="189"/>
      <c r="G8" s="185" t="str">
        <f>'86 - Montmorillon'!O7</f>
        <v>non</v>
      </c>
      <c r="H8" s="189"/>
      <c r="I8" s="185" t="str">
        <f>'08 - Charleville'!O7</f>
        <v>oui</v>
      </c>
      <c r="J8" s="189"/>
      <c r="K8" s="185" t="str">
        <f>'22 - Loudéac'!O7</f>
        <v>oui</v>
      </c>
      <c r="L8" s="189"/>
      <c r="M8" s="185">
        <f>'30 - Nimes'!O7</f>
        <v>0</v>
      </c>
      <c r="N8" s="188"/>
      <c r="O8" s="111">
        <f>'44 - Nantes'!O7</f>
        <v>0</v>
      </c>
      <c r="P8" s="191"/>
      <c r="Q8" s="195" t="str">
        <f>'72 - Arnage'!O7</f>
        <v>oui</v>
      </c>
      <c r="R8" s="191"/>
      <c r="S8" s="195" t="str">
        <f>'76 - Fécamp'!O7</f>
        <v>oui</v>
      </c>
      <c r="T8" s="191"/>
      <c r="U8" s="195" t="str">
        <f>'80 - Amiens'!O7</f>
        <v>oui</v>
      </c>
      <c r="V8" s="191"/>
      <c r="W8" s="195" t="str">
        <f>'85 - La Roche'!O7</f>
        <v>non</v>
      </c>
      <c r="X8" s="201">
        <f>COUNTIF(D8:W8,"oui")</f>
        <v>5</v>
      </c>
      <c r="Y8" s="202">
        <f>(X8/10)</f>
        <v>0.5</v>
      </c>
    </row>
    <row r="9" spans="1:25" ht="18" customHeight="1">
      <c r="A9" s="573"/>
      <c r="B9" s="399"/>
      <c r="C9" s="112" t="s">
        <v>34</v>
      </c>
      <c r="D9" s="189"/>
      <c r="E9" s="184">
        <f>'21 - Dijon'!O8</f>
        <v>9</v>
      </c>
      <c r="F9" s="189"/>
      <c r="G9" s="184">
        <f>'86 - Montmorillon'!O8</f>
        <v>28</v>
      </c>
      <c r="H9" s="189"/>
      <c r="I9" s="184">
        <f>'08 - Charleville'!O8</f>
        <v>25</v>
      </c>
      <c r="J9" s="189"/>
      <c r="K9" s="184">
        <f>'22 - Loudéac'!O8</f>
        <v>4</v>
      </c>
      <c r="L9" s="189"/>
      <c r="M9" s="184">
        <f>'30 - Nimes'!O8</f>
        <v>0</v>
      </c>
      <c r="N9" s="188"/>
      <c r="O9" s="114">
        <f>'44 - Nantes'!O8</f>
        <v>0</v>
      </c>
      <c r="P9" s="191"/>
      <c r="Q9" s="156">
        <f>'72 - Arnage'!O8</f>
        <v>30</v>
      </c>
      <c r="R9" s="191"/>
      <c r="S9" s="156">
        <f>'76 - Fécamp'!O8</f>
        <v>20</v>
      </c>
      <c r="T9" s="191"/>
      <c r="U9" s="156">
        <f>'80 - Amiens'!O8</f>
        <v>33</v>
      </c>
      <c r="V9" s="191"/>
      <c r="W9" s="156">
        <f>'85 - La Roche'!O8</f>
        <v>8</v>
      </c>
      <c r="X9" s="203">
        <f>MAX(D9:W9)</f>
        <v>33</v>
      </c>
      <c r="Y9" s="204">
        <f>MIN(D9:W9)</f>
        <v>0</v>
      </c>
    </row>
    <row r="10" spans="1:25" ht="18" customHeight="1">
      <c r="A10" s="573"/>
      <c r="B10" s="638" t="s">
        <v>45</v>
      </c>
      <c r="C10" s="638"/>
      <c r="D10" s="638"/>
      <c r="E10" s="638"/>
      <c r="F10" s="638"/>
      <c r="G10" s="638"/>
      <c r="H10" s="638"/>
      <c r="I10" s="638"/>
      <c r="J10" s="638"/>
      <c r="K10" s="638"/>
      <c r="L10" s="638"/>
      <c r="M10" s="638"/>
      <c r="N10" s="638"/>
      <c r="O10" s="638"/>
      <c r="P10" s="638"/>
      <c r="Q10" s="638"/>
      <c r="R10" s="638"/>
      <c r="S10" s="638"/>
      <c r="T10" s="638"/>
      <c r="U10" s="638"/>
      <c r="V10" s="638"/>
      <c r="W10" s="638"/>
      <c r="X10" s="638"/>
      <c r="Y10" s="638"/>
    </row>
    <row r="11" spans="1:25" ht="18" customHeight="1">
      <c r="A11" s="573"/>
      <c r="B11" s="399" t="s">
        <v>32</v>
      </c>
      <c r="C11" s="102" t="s">
        <v>55</v>
      </c>
      <c r="D11" s="189"/>
      <c r="E11" s="103" t="str">
        <f>'21 - Dijon'!O10</f>
        <v>oui</v>
      </c>
      <c r="F11" s="189"/>
      <c r="G11" s="103" t="str">
        <f>'86 - Montmorillon'!O10</f>
        <v>oui</v>
      </c>
      <c r="H11" s="189"/>
      <c r="I11" s="103" t="str">
        <f>'08 - Charleville'!O10</f>
        <v>oui</v>
      </c>
      <c r="J11" s="189"/>
      <c r="K11" s="103" t="str">
        <f>'22 - Loudéac'!O10</f>
        <v>non</v>
      </c>
      <c r="L11" s="189"/>
      <c r="M11" s="103">
        <f>'30 - Nimes'!O10</f>
        <v>0</v>
      </c>
      <c r="N11" s="188"/>
      <c r="O11" s="108">
        <f>'44 - Nantes'!O10</f>
        <v>0</v>
      </c>
      <c r="P11" s="190"/>
      <c r="Q11" s="156" t="str">
        <f>'72 - Arnage'!O10</f>
        <v>oui</v>
      </c>
      <c r="R11" s="190"/>
      <c r="S11" s="156" t="str">
        <f>'76 - Fécamp'!O10</f>
        <v>oui</v>
      </c>
      <c r="T11" s="190"/>
      <c r="U11" s="156" t="str">
        <f>'80 - Amiens'!O10</f>
        <v>oui</v>
      </c>
      <c r="V11" s="190"/>
      <c r="W11" s="156" t="str">
        <f>'85 - La Roche'!O10</f>
        <v>non</v>
      </c>
      <c r="X11" s="193">
        <f>COUNTIF(D11:W11,"oui")</f>
        <v>6</v>
      </c>
      <c r="Y11" s="194">
        <f>(X11/10)</f>
        <v>0.6</v>
      </c>
    </row>
    <row r="12" spans="1:25" ht="18" customHeight="1">
      <c r="A12" s="573"/>
      <c r="B12" s="399"/>
      <c r="C12" s="181" t="s">
        <v>56</v>
      </c>
      <c r="D12" s="189"/>
      <c r="E12" s="185" t="str">
        <f>'21 - Dijon'!O11</f>
        <v>oui</v>
      </c>
      <c r="F12" s="189"/>
      <c r="G12" s="185" t="str">
        <f>'86 - Montmorillon'!O11</f>
        <v>oui</v>
      </c>
      <c r="H12" s="189"/>
      <c r="I12" s="185" t="str">
        <f>'08 - Charleville'!O11</f>
        <v>oui</v>
      </c>
      <c r="J12" s="189"/>
      <c r="K12" s="185" t="str">
        <f>'22 - Loudéac'!O11</f>
        <v>oui</v>
      </c>
      <c r="L12" s="189"/>
      <c r="M12" s="185">
        <f>'30 - Nimes'!O11</f>
        <v>0</v>
      </c>
      <c r="N12" s="188"/>
      <c r="O12" s="111">
        <f>'44 - Nantes'!O11</f>
        <v>0</v>
      </c>
      <c r="P12" s="190"/>
      <c r="Q12" s="195" t="str">
        <f>'72 - Arnage'!O11</f>
        <v>oui</v>
      </c>
      <c r="R12" s="190"/>
      <c r="S12" s="195" t="str">
        <f>'76 - Fécamp'!O11</f>
        <v>oui</v>
      </c>
      <c r="T12" s="190"/>
      <c r="U12" s="195" t="str">
        <f>'80 - Amiens'!O11</f>
        <v>oui</v>
      </c>
      <c r="V12" s="190"/>
      <c r="W12" s="195" t="str">
        <f>'85 - La Roche'!O11</f>
        <v>non</v>
      </c>
      <c r="X12" s="201">
        <f>COUNTIF(D12:W12,"oui")</f>
        <v>7</v>
      </c>
      <c r="Y12" s="202">
        <f>(X12/10)</f>
        <v>0.7</v>
      </c>
    </row>
    <row r="13" spans="1:25" ht="18" customHeight="1">
      <c r="A13" s="573"/>
      <c r="B13" s="399"/>
      <c r="C13" s="102" t="s">
        <v>52</v>
      </c>
      <c r="D13" s="103">
        <f>'21 - Dijon'!$K$12</f>
        <v>0</v>
      </c>
      <c r="E13" s="103" t="str">
        <f>'21 - Dijon'!O12</f>
        <v>non</v>
      </c>
      <c r="F13" s="103">
        <f>'86 - Montmorillon'!$K$12</f>
        <v>0</v>
      </c>
      <c r="G13" s="103" t="str">
        <f>'86 - Montmorillon'!O12</f>
        <v>non</v>
      </c>
      <c r="H13" s="103">
        <f>'08 - Charleville'!$K$12</f>
        <v>0</v>
      </c>
      <c r="I13" s="103" t="str">
        <f>'08 - Charleville'!O12</f>
        <v>non</v>
      </c>
      <c r="J13" s="103">
        <f>'22 - Loudéac'!$K$12</f>
        <v>0</v>
      </c>
      <c r="K13" s="103" t="str">
        <f>'22 - Loudéac'!O12</f>
        <v>non</v>
      </c>
      <c r="L13" s="103">
        <f>'30 - Nimes'!$K$12</f>
        <v>0</v>
      </c>
      <c r="M13" s="103">
        <f>'30 - Nimes'!O12</f>
        <v>0</v>
      </c>
      <c r="N13" s="103">
        <f>'44 - Nantes'!$K$12</f>
        <v>0</v>
      </c>
      <c r="O13" s="108">
        <f>'44 - Nantes'!O12</f>
        <v>0</v>
      </c>
      <c r="P13" s="168">
        <f>'72 - Arnage'!$K$12</f>
        <v>0</v>
      </c>
      <c r="Q13" s="156" t="str">
        <f>'72 - Arnage'!O12</f>
        <v>non</v>
      </c>
      <c r="R13" s="168">
        <f>'76 - Fécamp'!$K$12</f>
        <v>0</v>
      </c>
      <c r="S13" s="156" t="str">
        <f>'76 - Fécamp'!O12</f>
        <v>non</v>
      </c>
      <c r="T13" s="168">
        <f>'80 - Amiens'!$K$12</f>
        <v>0</v>
      </c>
      <c r="U13" s="156" t="str">
        <f>'80 - Amiens'!O12</f>
        <v>non</v>
      </c>
      <c r="V13" s="168">
        <f>'85 - La Roche'!$K$12</f>
        <v>0</v>
      </c>
      <c r="W13" s="156" t="str">
        <f>'85 - La Roche'!O12</f>
        <v>non</v>
      </c>
      <c r="X13" s="193">
        <f>COUNTIF(D13:W13,"oui")</f>
        <v>0</v>
      </c>
      <c r="Y13" s="194">
        <f>(X13/10)</f>
        <v>0</v>
      </c>
    </row>
    <row r="14" spans="1:25" ht="18" customHeight="1">
      <c r="A14" s="573"/>
      <c r="B14" s="638" t="s">
        <v>46</v>
      </c>
      <c r="C14" s="638"/>
      <c r="D14" s="638"/>
      <c r="E14" s="638"/>
      <c r="F14" s="638"/>
      <c r="G14" s="638"/>
      <c r="H14" s="638"/>
      <c r="I14" s="638"/>
      <c r="J14" s="638"/>
      <c r="K14" s="638"/>
      <c r="L14" s="638"/>
      <c r="M14" s="638"/>
      <c r="N14" s="638"/>
      <c r="O14" s="638"/>
      <c r="P14" s="638"/>
      <c r="Q14" s="638"/>
      <c r="R14" s="638"/>
      <c r="S14" s="638"/>
      <c r="T14" s="638"/>
      <c r="U14" s="638"/>
      <c r="V14" s="638"/>
      <c r="W14" s="638"/>
      <c r="X14" s="638"/>
      <c r="Y14" s="638"/>
    </row>
    <row r="15" spans="1:25" ht="18" customHeight="1">
      <c r="A15" s="573"/>
      <c r="B15" s="414" t="s">
        <v>44</v>
      </c>
      <c r="C15" s="102" t="s">
        <v>57</v>
      </c>
      <c r="D15" s="189"/>
      <c r="E15" s="103" t="str">
        <f>'21 - Dijon'!O14</f>
        <v>oui</v>
      </c>
      <c r="F15" s="189"/>
      <c r="G15" s="103" t="str">
        <f>'86 - Montmorillon'!O14</f>
        <v>oui</v>
      </c>
      <c r="H15" s="189"/>
      <c r="I15" s="103" t="str">
        <f>'08 - Charleville'!O14</f>
        <v>oui</v>
      </c>
      <c r="J15" s="189"/>
      <c r="K15" s="103" t="str">
        <f>'22 - Loudéac'!O14</f>
        <v>oui</v>
      </c>
      <c r="L15" s="189"/>
      <c r="M15" s="103">
        <f>'30 - Nimes'!O14</f>
        <v>0</v>
      </c>
      <c r="N15" s="188"/>
      <c r="O15" s="108">
        <f>'44 - Nantes'!O14</f>
        <v>0</v>
      </c>
      <c r="P15" s="190"/>
      <c r="Q15" s="156" t="str">
        <f>'72 - Arnage'!O14</f>
        <v>oui</v>
      </c>
      <c r="R15" s="190"/>
      <c r="S15" s="156" t="str">
        <f>'76 - Fécamp'!O14</f>
        <v>oui</v>
      </c>
      <c r="T15" s="190"/>
      <c r="U15" s="156" t="str">
        <f>'80 - Amiens'!O14</f>
        <v>oui</v>
      </c>
      <c r="V15" s="190"/>
      <c r="W15" s="156" t="str">
        <f>'85 - La Roche'!O14</f>
        <v>oui</v>
      </c>
      <c r="X15" s="193">
        <f>COUNTIF(D15:W15,"oui")</f>
        <v>8</v>
      </c>
      <c r="Y15" s="194">
        <f>(X15/10)</f>
        <v>0.8</v>
      </c>
    </row>
    <row r="16" spans="1:25" ht="18" customHeight="1">
      <c r="A16" s="573"/>
      <c r="B16" s="414"/>
      <c r="C16" s="181" t="s">
        <v>47</v>
      </c>
      <c r="D16" s="189"/>
      <c r="E16" s="185" t="str">
        <f>'21 - Dijon'!O15</f>
        <v>oui</v>
      </c>
      <c r="F16" s="189"/>
      <c r="G16" s="185" t="str">
        <f>'86 - Montmorillon'!O15</f>
        <v>non</v>
      </c>
      <c r="H16" s="189"/>
      <c r="I16" s="185" t="str">
        <f>'08 - Charleville'!O15</f>
        <v>non</v>
      </c>
      <c r="J16" s="189"/>
      <c r="K16" s="185" t="str">
        <f>'22 - Loudéac'!O15</f>
        <v>non</v>
      </c>
      <c r="L16" s="189"/>
      <c r="M16" s="185">
        <f>'30 - Nimes'!O15</f>
        <v>0</v>
      </c>
      <c r="N16" s="188"/>
      <c r="O16" s="111">
        <f>'44 - Nantes'!O15</f>
        <v>0</v>
      </c>
      <c r="P16" s="190"/>
      <c r="Q16" s="195" t="str">
        <f>'72 - Arnage'!O15</f>
        <v>non</v>
      </c>
      <c r="R16" s="190"/>
      <c r="S16" s="195" t="str">
        <f>'76 - Fécamp'!O15</f>
        <v>non</v>
      </c>
      <c r="T16" s="190"/>
      <c r="U16" s="195" t="str">
        <f>'80 - Amiens'!O15</f>
        <v>oui</v>
      </c>
      <c r="V16" s="190"/>
      <c r="W16" s="195" t="str">
        <f>'85 - La Roche'!O15</f>
        <v>non</v>
      </c>
      <c r="X16" s="201">
        <f>COUNTIF(D16:W16,"oui")</f>
        <v>2</v>
      </c>
      <c r="Y16" s="202">
        <f>(X16/10)</f>
        <v>0.2</v>
      </c>
    </row>
    <row r="17" spans="1:25" ht="18" customHeight="1">
      <c r="A17" s="573"/>
      <c r="B17" s="414"/>
      <c r="C17" s="102" t="s">
        <v>58</v>
      </c>
      <c r="D17" s="189"/>
      <c r="E17" s="103" t="str">
        <f>'21 - Dijon'!O16</f>
        <v>oui</v>
      </c>
      <c r="F17" s="189"/>
      <c r="G17" s="103" t="str">
        <f>'86 - Montmorillon'!O16</f>
        <v>non</v>
      </c>
      <c r="H17" s="189"/>
      <c r="I17" s="103" t="str">
        <f>'08 - Charleville'!O16</f>
        <v>non</v>
      </c>
      <c r="J17" s="189"/>
      <c r="K17" s="103" t="str">
        <f>'22 - Loudéac'!O16</f>
        <v>non</v>
      </c>
      <c r="L17" s="189"/>
      <c r="M17" s="103">
        <f>'30 - Nimes'!O16</f>
        <v>0</v>
      </c>
      <c r="N17" s="188"/>
      <c r="O17" s="108">
        <f>'44 - Nantes'!O16</f>
        <v>0</v>
      </c>
      <c r="P17" s="190"/>
      <c r="Q17" s="156" t="str">
        <f>'72 - Arnage'!O16</f>
        <v>non</v>
      </c>
      <c r="R17" s="190"/>
      <c r="S17" s="156" t="str">
        <f>'76 - Fécamp'!O16</f>
        <v>non</v>
      </c>
      <c r="T17" s="190"/>
      <c r="U17" s="156" t="str">
        <f>'80 - Amiens'!O16</f>
        <v>non</v>
      </c>
      <c r="V17" s="190"/>
      <c r="W17" s="156" t="str">
        <f>'85 - La Roche'!O16</f>
        <v>non</v>
      </c>
      <c r="X17" s="193">
        <f>COUNTIF(D17:W17,"oui")</f>
        <v>1</v>
      </c>
      <c r="Y17" s="194">
        <f>(X17/10)</f>
        <v>0.1</v>
      </c>
    </row>
    <row r="18" spans="1:25" ht="18" customHeight="1">
      <c r="A18" s="573"/>
      <c r="B18" s="414"/>
      <c r="C18" s="181" t="s">
        <v>52</v>
      </c>
      <c r="D18" s="185">
        <f>'21 - Dijon'!$K$17</f>
        <v>0</v>
      </c>
      <c r="E18" s="185" t="str">
        <f>'21 - Dijon'!O17</f>
        <v>non</v>
      </c>
      <c r="F18" s="185">
        <f>'86 - Montmorillon'!$K$17</f>
        <v>0</v>
      </c>
      <c r="G18" s="185" t="str">
        <f>'86 - Montmorillon'!O17</f>
        <v>non</v>
      </c>
      <c r="H18" s="185">
        <f>'08 - Charleville'!$K$17</f>
        <v>0</v>
      </c>
      <c r="I18" s="185" t="str">
        <f>'08 - Charleville'!O17</f>
        <v>non</v>
      </c>
      <c r="J18" s="185">
        <f>'22 - Loudéac'!$K$17</f>
        <v>0</v>
      </c>
      <c r="K18" s="185" t="str">
        <f>'22 - Loudéac'!O17</f>
        <v>non</v>
      </c>
      <c r="L18" s="185">
        <f>'30 - Nimes'!$K$17</f>
        <v>0</v>
      </c>
      <c r="M18" s="185">
        <f>'30 - Nimes'!O17</f>
        <v>0</v>
      </c>
      <c r="N18" s="185">
        <f>'44 - Nantes'!$K$17</f>
        <v>0</v>
      </c>
      <c r="O18" s="111">
        <f>'44 - Nantes'!O17</f>
        <v>0</v>
      </c>
      <c r="P18" s="196">
        <f>'72 - Arnage'!$K$17</f>
        <v>0</v>
      </c>
      <c r="Q18" s="195" t="str">
        <f>'72 - Arnage'!O17</f>
        <v>non</v>
      </c>
      <c r="R18" s="196">
        <f>'76 - Fécamp'!$K$17</f>
        <v>0</v>
      </c>
      <c r="S18" s="195" t="str">
        <f>'76 - Fécamp'!O17</f>
        <v>non</v>
      </c>
      <c r="T18" s="196">
        <f>'80 - Amiens'!$K$17</f>
        <v>0</v>
      </c>
      <c r="U18" s="195" t="str">
        <f>'80 - Amiens'!O17</f>
        <v>non</v>
      </c>
      <c r="V18" s="196">
        <f>'85 - La Roche'!$K$17</f>
        <v>0</v>
      </c>
      <c r="W18" s="195" t="str">
        <f>'85 - La Roche'!O17</f>
        <v>non</v>
      </c>
      <c r="X18" s="201">
        <f>COUNTIF(D18:W18,"oui")</f>
        <v>0</v>
      </c>
      <c r="Y18" s="202">
        <f>(X18/10)</f>
        <v>0</v>
      </c>
    </row>
    <row r="19" spans="1:25" ht="18" customHeight="1">
      <c r="A19" s="573"/>
      <c r="B19" s="638" t="s">
        <v>158</v>
      </c>
      <c r="C19" s="638"/>
      <c r="D19" s="638"/>
      <c r="E19" s="638"/>
      <c r="F19" s="638"/>
      <c r="G19" s="638"/>
      <c r="H19" s="638"/>
      <c r="I19" s="638"/>
      <c r="J19" s="638"/>
      <c r="K19" s="638"/>
      <c r="L19" s="638"/>
      <c r="M19" s="638"/>
      <c r="N19" s="638"/>
      <c r="O19" s="638"/>
      <c r="P19" s="638"/>
      <c r="Q19" s="638"/>
      <c r="R19" s="638"/>
      <c r="S19" s="638"/>
      <c r="T19" s="638"/>
      <c r="U19" s="638"/>
      <c r="V19" s="638"/>
      <c r="W19" s="638"/>
      <c r="X19" s="638"/>
      <c r="Y19" s="638"/>
    </row>
    <row r="20" spans="1:25" ht="18" customHeight="1">
      <c r="A20" s="573"/>
      <c r="B20" s="408" t="s">
        <v>35</v>
      </c>
      <c r="C20" s="102" t="s">
        <v>274</v>
      </c>
      <c r="D20" s="189"/>
      <c r="E20" s="103" t="str">
        <f>'21 - Dijon'!O19</f>
        <v>oui</v>
      </c>
      <c r="F20" s="189"/>
      <c r="G20" s="103" t="str">
        <f>'86 - Montmorillon'!O19</f>
        <v>non</v>
      </c>
      <c r="H20" s="189"/>
      <c r="I20" s="103" t="str">
        <f>'08 - Charleville'!O19</f>
        <v>non</v>
      </c>
      <c r="J20" s="189"/>
      <c r="K20" s="103" t="str">
        <f>'22 - Loudéac'!O19</f>
        <v>non</v>
      </c>
      <c r="L20" s="189"/>
      <c r="M20" s="103">
        <f>'30 - Nimes'!O19</f>
        <v>0</v>
      </c>
      <c r="N20" s="188"/>
      <c r="O20" s="108">
        <f>'44 - Nantes'!O19</f>
        <v>0</v>
      </c>
      <c r="P20" s="190"/>
      <c r="Q20" s="156" t="str">
        <f>'72 - Arnage'!O19</f>
        <v>non</v>
      </c>
      <c r="R20" s="190"/>
      <c r="S20" s="156" t="str">
        <f>'76 - Fécamp'!O19</f>
        <v>non</v>
      </c>
      <c r="T20" s="190"/>
      <c r="U20" s="156" t="str">
        <f>'80 - Amiens'!O19</f>
        <v>non</v>
      </c>
      <c r="V20" s="190"/>
      <c r="W20" s="156" t="str">
        <f>'85 - La Roche'!O19</f>
        <v>non</v>
      </c>
      <c r="X20" s="193">
        <f>COUNTIF(D20:W20,"oui")</f>
        <v>1</v>
      </c>
      <c r="Y20" s="194">
        <f>(X20/10)</f>
        <v>0.1</v>
      </c>
    </row>
    <row r="21" spans="1:25" ht="18" customHeight="1">
      <c r="A21" s="573"/>
      <c r="B21" s="408"/>
      <c r="C21" s="181" t="s">
        <v>276</v>
      </c>
      <c r="D21" s="189"/>
      <c r="E21" s="185" t="str">
        <f>'21 - Dijon'!O20</f>
        <v>oui</v>
      </c>
      <c r="F21" s="189"/>
      <c r="G21" s="185" t="str">
        <f>'86 - Montmorillon'!O20</f>
        <v>oui</v>
      </c>
      <c r="H21" s="189"/>
      <c r="I21" s="185" t="str">
        <f>'08 - Charleville'!O20</f>
        <v>non</v>
      </c>
      <c r="J21" s="189"/>
      <c r="K21" s="185" t="str">
        <f>'22 - Loudéac'!O20</f>
        <v>non</v>
      </c>
      <c r="L21" s="189"/>
      <c r="M21" s="185">
        <f>'30 - Nimes'!O20</f>
        <v>0</v>
      </c>
      <c r="N21" s="188"/>
      <c r="O21" s="111">
        <f>'44 - Nantes'!O20</f>
        <v>0</v>
      </c>
      <c r="P21" s="190"/>
      <c r="Q21" s="195" t="str">
        <f>'72 - Arnage'!O20</f>
        <v>oui</v>
      </c>
      <c r="R21" s="190"/>
      <c r="S21" s="195" t="str">
        <f>'76 - Fécamp'!O20</f>
        <v>oui</v>
      </c>
      <c r="T21" s="190"/>
      <c r="U21" s="195" t="str">
        <f>'80 - Amiens'!O20</f>
        <v>oui</v>
      </c>
      <c r="V21" s="190"/>
      <c r="W21" s="195" t="str">
        <f>'85 - La Roche'!O20</f>
        <v>oui</v>
      </c>
      <c r="X21" s="201">
        <f>COUNTIF(D21:W21,"oui")</f>
        <v>6</v>
      </c>
      <c r="Y21" s="202">
        <f>(X21/10)</f>
        <v>0.6</v>
      </c>
    </row>
    <row r="22" spans="1:25" ht="18" customHeight="1">
      <c r="A22" s="573"/>
      <c r="B22" s="408"/>
      <c r="C22" s="102" t="s">
        <v>275</v>
      </c>
      <c r="D22" s="189"/>
      <c r="E22" s="103" t="str">
        <f>'21 - Dijon'!O21</f>
        <v>oui</v>
      </c>
      <c r="F22" s="189"/>
      <c r="G22" s="103" t="str">
        <f>'86 - Montmorillon'!O21</f>
        <v>non</v>
      </c>
      <c r="H22" s="189"/>
      <c r="I22" s="103" t="str">
        <f>'08 - Charleville'!O21</f>
        <v>non</v>
      </c>
      <c r="J22" s="189"/>
      <c r="K22" s="103" t="str">
        <f>'22 - Loudéac'!O21</f>
        <v>oui</v>
      </c>
      <c r="L22" s="189"/>
      <c r="M22" s="103">
        <f>'30 - Nimes'!O21</f>
        <v>0</v>
      </c>
      <c r="N22" s="188"/>
      <c r="O22" s="108">
        <f>'44 - Nantes'!O21</f>
        <v>0</v>
      </c>
      <c r="P22" s="190"/>
      <c r="Q22" s="156" t="str">
        <f>'72 - Arnage'!O21</f>
        <v>non</v>
      </c>
      <c r="R22" s="190"/>
      <c r="S22" s="156" t="str">
        <f>'76 - Fécamp'!O21</f>
        <v>non</v>
      </c>
      <c r="T22" s="190"/>
      <c r="U22" s="156" t="str">
        <f>'80 - Amiens'!O21</f>
        <v>non</v>
      </c>
      <c r="V22" s="190"/>
      <c r="W22" s="156" t="str">
        <f>'85 - La Roche'!O21</f>
        <v>non</v>
      </c>
      <c r="X22" s="193">
        <f>COUNTIF(D22:W22,"oui")</f>
        <v>2</v>
      </c>
      <c r="Y22" s="194">
        <f>(X22/10)</f>
        <v>0.2</v>
      </c>
    </row>
    <row r="23" spans="1:25" ht="18" customHeight="1">
      <c r="A23" s="573"/>
      <c r="B23" s="408"/>
      <c r="C23" s="181" t="s">
        <v>277</v>
      </c>
      <c r="D23" s="189"/>
      <c r="E23" s="185" t="str">
        <f>'21 - Dijon'!O22</f>
        <v>oui</v>
      </c>
      <c r="F23" s="189"/>
      <c r="G23" s="185" t="str">
        <f>'86 - Montmorillon'!O22</f>
        <v>non</v>
      </c>
      <c r="H23" s="189"/>
      <c r="I23" s="185" t="str">
        <f>'08 - Charleville'!O22</f>
        <v>non</v>
      </c>
      <c r="J23" s="189"/>
      <c r="K23" s="185" t="str">
        <f>'22 - Loudéac'!O22</f>
        <v>non</v>
      </c>
      <c r="L23" s="189"/>
      <c r="M23" s="185">
        <f>'30 - Nimes'!O22</f>
        <v>0</v>
      </c>
      <c r="N23" s="188"/>
      <c r="O23" s="111">
        <f>'44 - Nantes'!O22</f>
        <v>0</v>
      </c>
      <c r="P23" s="190"/>
      <c r="Q23" s="195" t="str">
        <f>'72 - Arnage'!O22</f>
        <v>non</v>
      </c>
      <c r="R23" s="190"/>
      <c r="S23" s="195" t="str">
        <f>'76 - Fécamp'!O22</f>
        <v>non</v>
      </c>
      <c r="T23" s="190"/>
      <c r="U23" s="195" t="str">
        <f>'80 - Amiens'!O22</f>
        <v>non</v>
      </c>
      <c r="V23" s="190"/>
      <c r="W23" s="195" t="str">
        <f>'85 - La Roche'!O22</f>
        <v>non</v>
      </c>
      <c r="X23" s="201">
        <f>COUNTIF(D23:W23,"oui")</f>
        <v>1</v>
      </c>
      <c r="Y23" s="202">
        <f>(X23/10)</f>
        <v>0.1</v>
      </c>
    </row>
    <row r="24" spans="1:25" ht="18" customHeight="1">
      <c r="A24" s="573"/>
      <c r="B24" s="408"/>
      <c r="C24" s="182" t="s">
        <v>278</v>
      </c>
      <c r="D24" s="186">
        <f>'21 - Dijon'!$K$23</f>
        <v>0</v>
      </c>
      <c r="E24" s="132">
        <f>'21 - Dijon'!O23</f>
        <v>0</v>
      </c>
      <c r="F24" s="186">
        <f>'86 - Montmorillon'!$K$23</f>
        <v>0</v>
      </c>
      <c r="G24" s="186" t="str">
        <f>'86 - Montmorillon'!O23</f>
        <v>non</v>
      </c>
      <c r="H24" s="186" t="str">
        <f>'08 - Charleville'!$K$23</f>
        <v>Tractel</v>
      </c>
      <c r="I24" s="197" t="str">
        <f>'08 - Charleville'!O23</f>
        <v>oui</v>
      </c>
      <c r="J24" s="186">
        <f>'22 - Loudéac'!$K$23</f>
        <v>0</v>
      </c>
      <c r="K24" s="197" t="str">
        <f>'22 - Loudéac'!O23</f>
        <v>non</v>
      </c>
      <c r="L24" s="186">
        <f>'30 - Nimes'!$K$23</f>
        <v>0</v>
      </c>
      <c r="M24" s="197">
        <f>'30 - Nimes'!O23</f>
        <v>0</v>
      </c>
      <c r="N24" s="103">
        <f>'44 - Nantes'!$K$23</f>
        <v>0</v>
      </c>
      <c r="O24" s="108">
        <f>'44 - Nantes'!O23</f>
        <v>0</v>
      </c>
      <c r="P24" s="168" t="str">
        <f>'72 - Arnage'!$K$23</f>
        <v>Tractel + Vestas</v>
      </c>
      <c r="Q24" s="156" t="str">
        <f>'72 - Arnage'!O23</f>
        <v>oui</v>
      </c>
      <c r="R24" s="168">
        <f>'76 - Fécamp'!$K$23</f>
        <v>0</v>
      </c>
      <c r="S24" s="156" t="str">
        <f>'76 - Fécamp'!O23</f>
        <v>non</v>
      </c>
      <c r="T24" s="168">
        <f>'80 - Amiens'!$K$23</f>
        <v>0</v>
      </c>
      <c r="U24" s="156" t="str">
        <f>'80 - Amiens'!O23</f>
        <v>non</v>
      </c>
      <c r="V24" s="198">
        <f>'85 - La Roche'!$K$23</f>
        <v>0</v>
      </c>
      <c r="W24" s="156" t="str">
        <f>'85 - La Roche'!O23</f>
        <v>non</v>
      </c>
      <c r="X24" s="193">
        <f>COUNTIF(D24:W24,"oui")</f>
        <v>2</v>
      </c>
      <c r="Y24" s="194">
        <f>(X24/10)</f>
        <v>0.2</v>
      </c>
    </row>
    <row r="25" spans="1:25" ht="18" customHeight="1">
      <c r="A25" s="573"/>
      <c r="B25" s="638" t="s">
        <v>40</v>
      </c>
      <c r="C25" s="638"/>
      <c r="D25" s="638"/>
      <c r="E25" s="638"/>
      <c r="F25" s="638"/>
      <c r="G25" s="638"/>
      <c r="H25" s="638"/>
      <c r="I25" s="638"/>
      <c r="J25" s="638"/>
      <c r="K25" s="638"/>
      <c r="L25" s="638"/>
      <c r="M25" s="638"/>
      <c r="N25" s="638"/>
      <c r="O25" s="638"/>
      <c r="P25" s="638"/>
      <c r="Q25" s="638"/>
      <c r="R25" s="638"/>
      <c r="S25" s="638"/>
      <c r="T25" s="638"/>
      <c r="U25" s="638"/>
      <c r="V25" s="638"/>
      <c r="W25" s="638"/>
      <c r="X25" s="638"/>
      <c r="Y25" s="638"/>
    </row>
    <row r="26" spans="1:25" ht="18" customHeight="1">
      <c r="A26" s="573"/>
      <c r="B26" s="399" t="s">
        <v>39</v>
      </c>
      <c r="C26" s="102" t="s">
        <v>8</v>
      </c>
      <c r="D26" s="189"/>
      <c r="E26" s="103" t="str">
        <f>'21 - Dijon'!O25</f>
        <v>oui</v>
      </c>
      <c r="F26" s="189"/>
      <c r="G26" s="103" t="str">
        <f>'86 - Montmorillon'!O25</f>
        <v>oui</v>
      </c>
      <c r="H26" s="189"/>
      <c r="I26" s="103" t="str">
        <f>'08 - Charleville'!O25</f>
        <v>oui</v>
      </c>
      <c r="J26" s="189"/>
      <c r="K26" s="103" t="str">
        <f>'22 - Loudéac'!O25</f>
        <v>oui</v>
      </c>
      <c r="L26" s="189"/>
      <c r="M26" s="103">
        <f>'30 - Nimes'!O25</f>
        <v>0</v>
      </c>
      <c r="N26" s="188"/>
      <c r="O26" s="108">
        <f>'44 - Nantes'!O25</f>
        <v>0</v>
      </c>
      <c r="P26" s="190"/>
      <c r="Q26" s="156" t="str">
        <f>'72 - Arnage'!O25</f>
        <v>oui</v>
      </c>
      <c r="R26" s="190"/>
      <c r="S26" s="156" t="str">
        <f>'76 - Fécamp'!O25</f>
        <v>oui</v>
      </c>
      <c r="T26" s="190"/>
      <c r="U26" s="156" t="str">
        <f>'80 - Amiens'!O25</f>
        <v>oui</v>
      </c>
      <c r="V26" s="190"/>
      <c r="W26" s="156" t="str">
        <f>'85 - La Roche'!O25</f>
        <v>oui</v>
      </c>
      <c r="X26" s="193">
        <f t="shared" ref="X26:X32" si="0">COUNTIF(D26:W26,"oui")</f>
        <v>8</v>
      </c>
      <c r="Y26" s="194">
        <f t="shared" ref="Y26:Y32" si="1">(X26/10)</f>
        <v>0.8</v>
      </c>
    </row>
    <row r="27" spans="1:25" ht="18" customHeight="1">
      <c r="A27" s="573"/>
      <c r="B27" s="399"/>
      <c r="C27" s="181" t="s">
        <v>9</v>
      </c>
      <c r="D27" s="189"/>
      <c r="E27" s="185" t="str">
        <f>'21 - Dijon'!O26</f>
        <v>oui</v>
      </c>
      <c r="F27" s="189"/>
      <c r="G27" s="185" t="str">
        <f>'86 - Montmorillon'!O26</f>
        <v>oui</v>
      </c>
      <c r="H27" s="189"/>
      <c r="I27" s="185" t="str">
        <f>'08 - Charleville'!O26</f>
        <v>oui</v>
      </c>
      <c r="J27" s="189"/>
      <c r="K27" s="185" t="str">
        <f>'22 - Loudéac'!O26</f>
        <v>oui</v>
      </c>
      <c r="L27" s="189"/>
      <c r="M27" s="185">
        <f>'30 - Nimes'!O26</f>
        <v>0</v>
      </c>
      <c r="N27" s="188"/>
      <c r="O27" s="111">
        <f>'44 - Nantes'!O26</f>
        <v>0</v>
      </c>
      <c r="P27" s="190"/>
      <c r="Q27" s="195" t="str">
        <f>'72 - Arnage'!O26</f>
        <v>oui</v>
      </c>
      <c r="R27" s="190"/>
      <c r="S27" s="195" t="str">
        <f>'76 - Fécamp'!O26</f>
        <v>oui</v>
      </c>
      <c r="T27" s="190"/>
      <c r="U27" s="195" t="str">
        <f>'80 - Amiens'!O26</f>
        <v>oui</v>
      </c>
      <c r="V27" s="190"/>
      <c r="W27" s="195" t="str">
        <f>'85 - La Roche'!O26</f>
        <v>oui</v>
      </c>
      <c r="X27" s="201">
        <f t="shared" si="0"/>
        <v>8</v>
      </c>
      <c r="Y27" s="202">
        <f t="shared" si="1"/>
        <v>0.8</v>
      </c>
    </row>
    <row r="28" spans="1:25" ht="18" customHeight="1">
      <c r="A28" s="573"/>
      <c r="B28" s="399"/>
      <c r="C28" s="102" t="s">
        <v>11</v>
      </c>
      <c r="D28" s="189"/>
      <c r="E28" s="103" t="str">
        <f>'21 - Dijon'!O27</f>
        <v>oui</v>
      </c>
      <c r="F28" s="189"/>
      <c r="G28" s="103" t="str">
        <f>'86 - Montmorillon'!O27</f>
        <v>oui</v>
      </c>
      <c r="H28" s="189"/>
      <c r="I28" s="103" t="str">
        <f>'08 - Charleville'!O27</f>
        <v>oui</v>
      </c>
      <c r="J28" s="189"/>
      <c r="K28" s="103" t="str">
        <f>'22 - Loudéac'!O27</f>
        <v>oui</v>
      </c>
      <c r="L28" s="189"/>
      <c r="M28" s="103">
        <f>'30 - Nimes'!O27</f>
        <v>0</v>
      </c>
      <c r="N28" s="188"/>
      <c r="O28" s="108">
        <f>'44 - Nantes'!O27</f>
        <v>0</v>
      </c>
      <c r="P28" s="190"/>
      <c r="Q28" s="156" t="str">
        <f>'72 - Arnage'!O27</f>
        <v>oui</v>
      </c>
      <c r="R28" s="190"/>
      <c r="S28" s="156" t="str">
        <f>'76 - Fécamp'!O27</f>
        <v>oui</v>
      </c>
      <c r="T28" s="190"/>
      <c r="U28" s="156" t="str">
        <f>'80 - Amiens'!O27</f>
        <v>oui</v>
      </c>
      <c r="V28" s="190"/>
      <c r="W28" s="156" t="str">
        <f>'85 - La Roche'!O27</f>
        <v>oui</v>
      </c>
      <c r="X28" s="193">
        <f t="shared" si="0"/>
        <v>8</v>
      </c>
      <c r="Y28" s="194">
        <f t="shared" si="1"/>
        <v>0.8</v>
      </c>
    </row>
    <row r="29" spans="1:25" ht="18" customHeight="1">
      <c r="A29" s="573"/>
      <c r="B29" s="399"/>
      <c r="C29" s="181" t="s">
        <v>10</v>
      </c>
      <c r="D29" s="189"/>
      <c r="E29" s="185" t="str">
        <f>'21 - Dijon'!O28</f>
        <v>oui</v>
      </c>
      <c r="F29" s="189"/>
      <c r="G29" s="185" t="str">
        <f>'86 - Montmorillon'!O28</f>
        <v>oui</v>
      </c>
      <c r="H29" s="189"/>
      <c r="I29" s="185" t="str">
        <f>'08 - Charleville'!O28</f>
        <v>oui</v>
      </c>
      <c r="J29" s="189"/>
      <c r="K29" s="185" t="str">
        <f>'22 - Loudéac'!O28</f>
        <v>oui</v>
      </c>
      <c r="L29" s="189"/>
      <c r="M29" s="185">
        <f>'30 - Nimes'!O28</f>
        <v>0</v>
      </c>
      <c r="N29" s="188"/>
      <c r="O29" s="111">
        <f>'44 - Nantes'!O28</f>
        <v>0</v>
      </c>
      <c r="P29" s="190"/>
      <c r="Q29" s="195" t="str">
        <f>'72 - Arnage'!O28</f>
        <v>oui</v>
      </c>
      <c r="R29" s="190"/>
      <c r="S29" s="195" t="str">
        <f>'76 - Fécamp'!O28</f>
        <v>oui</v>
      </c>
      <c r="T29" s="190"/>
      <c r="U29" s="195" t="str">
        <f>'80 - Amiens'!O28</f>
        <v>oui</v>
      </c>
      <c r="V29" s="190"/>
      <c r="W29" s="195" t="str">
        <f>'85 - La Roche'!O28</f>
        <v>oui</v>
      </c>
      <c r="X29" s="201">
        <f t="shared" si="0"/>
        <v>8</v>
      </c>
      <c r="Y29" s="202">
        <f t="shared" si="1"/>
        <v>0.8</v>
      </c>
    </row>
    <row r="30" spans="1:25" ht="18" customHeight="1">
      <c r="A30" s="573"/>
      <c r="B30" s="399"/>
      <c r="C30" s="102" t="s">
        <v>41</v>
      </c>
      <c r="D30" s="189"/>
      <c r="E30" s="103" t="str">
        <f>'21 - Dijon'!O29</f>
        <v>oui</v>
      </c>
      <c r="F30" s="189"/>
      <c r="G30" s="103" t="str">
        <f>'86 - Montmorillon'!O29</f>
        <v>oui</v>
      </c>
      <c r="H30" s="189"/>
      <c r="I30" s="103" t="str">
        <f>'08 - Charleville'!O29</f>
        <v>non</v>
      </c>
      <c r="J30" s="189"/>
      <c r="K30" s="103" t="str">
        <f>'22 - Loudéac'!O29</f>
        <v>oui</v>
      </c>
      <c r="L30" s="189"/>
      <c r="M30" s="103">
        <f>'30 - Nimes'!O29</f>
        <v>0</v>
      </c>
      <c r="N30" s="188"/>
      <c r="O30" s="108">
        <f>'44 - Nantes'!O29</f>
        <v>0</v>
      </c>
      <c r="P30" s="190"/>
      <c r="Q30" s="156" t="str">
        <f>'72 - Arnage'!O29</f>
        <v>oui</v>
      </c>
      <c r="R30" s="190"/>
      <c r="S30" s="156" t="str">
        <f>'76 - Fécamp'!O29</f>
        <v>non</v>
      </c>
      <c r="T30" s="190"/>
      <c r="U30" s="156" t="str">
        <f>'80 - Amiens'!O29</f>
        <v>oui</v>
      </c>
      <c r="V30" s="190"/>
      <c r="W30" s="156" t="str">
        <f>'85 - La Roche'!O29</f>
        <v>oui</v>
      </c>
      <c r="X30" s="193">
        <f t="shared" si="0"/>
        <v>6</v>
      </c>
      <c r="Y30" s="194">
        <f t="shared" si="1"/>
        <v>0.6</v>
      </c>
    </row>
    <row r="31" spans="1:25" ht="18" customHeight="1">
      <c r="A31" s="573"/>
      <c r="B31" s="399"/>
      <c r="C31" s="181" t="s">
        <v>42</v>
      </c>
      <c r="D31" s="189"/>
      <c r="E31" s="185" t="str">
        <f>'21 - Dijon'!O30</f>
        <v>oui</v>
      </c>
      <c r="F31" s="189"/>
      <c r="G31" s="185" t="str">
        <f>'86 - Montmorillon'!O30</f>
        <v>oui</v>
      </c>
      <c r="H31" s="189"/>
      <c r="I31" s="185" t="str">
        <f>'08 - Charleville'!O30</f>
        <v>non</v>
      </c>
      <c r="J31" s="189"/>
      <c r="K31" s="185" t="str">
        <f>'22 - Loudéac'!O30</f>
        <v>oui</v>
      </c>
      <c r="L31" s="189"/>
      <c r="M31" s="185">
        <f>'30 - Nimes'!O30</f>
        <v>0</v>
      </c>
      <c r="N31" s="188"/>
      <c r="O31" s="111">
        <f>'44 - Nantes'!O30</f>
        <v>0</v>
      </c>
      <c r="P31" s="190"/>
      <c r="Q31" s="195" t="str">
        <f>'72 - Arnage'!O30</f>
        <v>oui</v>
      </c>
      <c r="R31" s="190"/>
      <c r="S31" s="195" t="str">
        <f>'76 - Fécamp'!O30</f>
        <v>non</v>
      </c>
      <c r="T31" s="190"/>
      <c r="U31" s="195" t="str">
        <f>'80 - Amiens'!O30</f>
        <v>oui</v>
      </c>
      <c r="V31" s="190"/>
      <c r="W31" s="195" t="str">
        <f>'85 - La Roche'!O30</f>
        <v>non</v>
      </c>
      <c r="X31" s="201">
        <f t="shared" si="0"/>
        <v>5</v>
      </c>
      <c r="Y31" s="202">
        <f t="shared" si="1"/>
        <v>0.5</v>
      </c>
    </row>
    <row r="32" spans="1:25" ht="18" customHeight="1">
      <c r="A32" s="573"/>
      <c r="B32" s="399"/>
      <c r="C32" s="183" t="s">
        <v>278</v>
      </c>
      <c r="D32" s="113" t="str">
        <f>'21 - Dijon'!$K$31</f>
        <v>Corde à nœuds (Bout)</v>
      </c>
      <c r="E32" s="103">
        <f>'21 - Dijon'!O31</f>
        <v>0</v>
      </c>
      <c r="F32" s="113" t="str">
        <f>'86 - Montmorillon'!$K$31</f>
        <v>Corde à nœuds (Bout)</v>
      </c>
      <c r="G32" s="103" t="str">
        <f>'86 - Montmorillon'!O31</f>
        <v>oui</v>
      </c>
      <c r="H32" s="113">
        <f>'08 - Charleville'!$K$31</f>
        <v>0</v>
      </c>
      <c r="I32" s="199" t="str">
        <f>'08 - Charleville'!O31</f>
        <v>non</v>
      </c>
      <c r="J32" s="113" t="str">
        <f>'22 - Loudéac'!$K$31</f>
        <v>Corde à nœuds (Bout)</v>
      </c>
      <c r="K32" s="199" t="str">
        <f>'22 - Loudéac'!O31</f>
        <v>non</v>
      </c>
      <c r="L32" s="113" t="str">
        <f>'30 - Nimes'!$K$31</f>
        <v>Corde à nœuds (Bout)</v>
      </c>
      <c r="M32" s="199">
        <f>'30 - Nimes'!O31</f>
        <v>0</v>
      </c>
      <c r="N32" s="113" t="str">
        <f>'44 - Nantes'!$K$31</f>
        <v>Corde à nœuds (Bout)</v>
      </c>
      <c r="O32" s="108">
        <f>'44 - Nantes'!O31</f>
        <v>0</v>
      </c>
      <c r="P32" s="200" t="str">
        <f>'72 - Arnage'!$K$31</f>
        <v>Corde à nœuds (Bout)</v>
      </c>
      <c r="Q32" s="82" t="str">
        <f>'72 - Arnage'!O31</f>
        <v>oui</v>
      </c>
      <c r="R32" s="200" t="str">
        <f>'76 - Fécamp'!$K$31</f>
        <v>Anneau de sangle</v>
      </c>
      <c r="S32" s="82" t="str">
        <f>'76 - Fécamp'!O31</f>
        <v>oui</v>
      </c>
      <c r="T32" s="200">
        <f>'80 - Amiens'!$K$31</f>
        <v>0</v>
      </c>
      <c r="U32" s="82" t="str">
        <f>'80 - Amiens'!O31</f>
        <v>non</v>
      </c>
      <c r="V32" s="200">
        <f>'85 - La Roche'!$K$31</f>
        <v>0</v>
      </c>
      <c r="W32" s="156" t="str">
        <f>'85 - La Roche'!O31</f>
        <v>non</v>
      </c>
      <c r="X32" s="193">
        <f t="shared" si="0"/>
        <v>3</v>
      </c>
      <c r="Y32" s="194">
        <f t="shared" si="1"/>
        <v>0.3</v>
      </c>
    </row>
  </sheetData>
  <mergeCells count="24">
    <mergeCell ref="B4:Y4"/>
    <mergeCell ref="B10:Y10"/>
    <mergeCell ref="B14:Y14"/>
    <mergeCell ref="L2:M2"/>
    <mergeCell ref="J2:K2"/>
    <mergeCell ref="H2:I2"/>
    <mergeCell ref="F2:G2"/>
    <mergeCell ref="B3:Y3"/>
    <mergeCell ref="A1:Y1"/>
    <mergeCell ref="A2:C2"/>
    <mergeCell ref="A3:A32"/>
    <mergeCell ref="B5:B9"/>
    <mergeCell ref="B26:B32"/>
    <mergeCell ref="B20:B24"/>
    <mergeCell ref="B19:Y19"/>
    <mergeCell ref="B15:B18"/>
    <mergeCell ref="B11:B13"/>
    <mergeCell ref="D2:E2"/>
    <mergeCell ref="B25:Y25"/>
    <mergeCell ref="V2:W2"/>
    <mergeCell ref="T2:U2"/>
    <mergeCell ref="R2:S2"/>
    <mergeCell ref="P2:Q2"/>
    <mergeCell ref="N2:O2"/>
  </mergeCells>
  <dataValidations count="1">
    <dataValidation type="list" allowBlank="1" showInputMessage="1" showErrorMessage="1" sqref="O11:O13 O15:O18 O20:O24 O26:O32 O5:O8">
      <formula1>"oui,non,"</formula1>
    </dataValidation>
  </dataValidations>
  <printOptions horizontalCentered="1" verticalCentered="1"/>
  <pageMargins left="0.59055118110236227" right="0.59055118110236227" top="0.78740157480314965" bottom="0.78740157480314965" header="0.31496062992125984" footer="0.31496062992125984"/>
  <pageSetup paperSize="8" orientation="landscape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15</vt:i4>
      </vt:variant>
    </vt:vector>
  </HeadingPairs>
  <TitlesOfParts>
    <vt:vector size="15" baseType="lpstr">
      <vt:lpstr>Liste Ets</vt:lpstr>
      <vt:lpstr>21 - Dijon</vt:lpstr>
      <vt:lpstr>86 - Montmorillon</vt:lpstr>
      <vt:lpstr>Aide &amp; Annexe</vt:lpstr>
      <vt:lpstr>08 - Charleville</vt:lpstr>
      <vt:lpstr>22 - Loudéac</vt:lpstr>
      <vt:lpstr>30 - Nimes</vt:lpstr>
      <vt:lpstr>44 - Nantes</vt:lpstr>
      <vt:lpstr>72 - Arnage</vt:lpstr>
      <vt:lpstr>76 - Fécamp</vt:lpstr>
      <vt:lpstr>80 - Amiens</vt:lpstr>
      <vt:lpstr>85 - La Roche</vt:lpstr>
      <vt:lpstr>Bilan Centre</vt:lpstr>
      <vt:lpstr>Bilan Formation</vt:lpstr>
      <vt:lpstr>Bilan éqpt</vt:lpstr>
    </vt:vector>
  </TitlesOfParts>
  <Company>Microsoft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profs01</dc:creator>
  <cp:lastModifiedBy>B. ADENOT</cp:lastModifiedBy>
  <cp:lastPrinted>2020-06-23T08:09:56Z</cp:lastPrinted>
  <dcterms:created xsi:type="dcterms:W3CDTF">2020-06-17T12:49:57Z</dcterms:created>
  <dcterms:modified xsi:type="dcterms:W3CDTF">2021-06-18T17:35:49Z</dcterms:modified>
</cp:coreProperties>
</file>