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Export RVT" sheetId="12" r:id="rId1"/>
    <sheet name="Calculs" sheetId="13" r:id="rId2"/>
    <sheet name="Nbre attaches et Cmax" sheetId="14" r:id="rId3"/>
    <sheet name="Le max" sheetId="16" r:id="rId4"/>
    <sheet name="Amax" sheetId="15" r:id="rId5"/>
    <sheet name="Dmax" sheetId="17" r:id="rId6"/>
  </sheets>
  <definedNames>
    <definedName name="_xlnm._FilterDatabase" localSheetId="1" hidden="1">Calculs!$A$4:$AJ$64</definedName>
    <definedName name="_xlnm._FilterDatabase" localSheetId="0" hidden="1">'Export RVT'!$B$2:$S$28</definedName>
    <definedName name="_xlnm.Print_Area" localSheetId="1">Calculs!$A$1:$AJ$16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7" i="13" l="1"/>
  <c r="T18" i="13"/>
  <c r="T19" i="13"/>
  <c r="T20" i="13"/>
  <c r="T21" i="13"/>
  <c r="T22" i="13"/>
  <c r="T23" i="13"/>
  <c r="T24" i="13"/>
  <c r="T25" i="13"/>
  <c r="T26" i="13"/>
  <c r="T27" i="13"/>
  <c r="T28" i="13"/>
  <c r="T29" i="13"/>
  <c r="T30" i="13"/>
  <c r="T31" i="13"/>
  <c r="T32" i="13"/>
  <c r="T33" i="13"/>
  <c r="T34" i="13"/>
  <c r="T35" i="13"/>
  <c r="T36" i="13"/>
  <c r="T37" i="13"/>
  <c r="T38" i="13"/>
  <c r="T39" i="13"/>
  <c r="T40" i="13"/>
  <c r="T41" i="13"/>
  <c r="T42" i="13"/>
  <c r="T43" i="13"/>
  <c r="T44" i="13"/>
  <c r="T45" i="13"/>
  <c r="T46" i="13"/>
  <c r="T47" i="13"/>
  <c r="T48" i="13"/>
  <c r="T49" i="13"/>
  <c r="T50" i="13"/>
  <c r="T51" i="13"/>
  <c r="T52" i="13"/>
  <c r="T53" i="13"/>
  <c r="T54" i="13"/>
  <c r="T55" i="13"/>
  <c r="T56" i="13"/>
  <c r="T57" i="13"/>
  <c r="T58" i="13"/>
  <c r="T59" i="13"/>
  <c r="T60" i="13"/>
  <c r="T61" i="13"/>
  <c r="T62" i="13"/>
  <c r="T63" i="13"/>
  <c r="T64" i="13"/>
  <c r="S17" i="13"/>
  <c r="S18" i="13"/>
  <c r="S19" i="13"/>
  <c r="S20" i="13"/>
  <c r="S21" i="13"/>
  <c r="S22" i="13"/>
  <c r="S23" i="13"/>
  <c r="S24" i="13"/>
  <c r="S25" i="13"/>
  <c r="S26" i="13"/>
  <c r="S27" i="13"/>
  <c r="S28" i="13"/>
  <c r="S29" i="13"/>
  <c r="S30" i="13"/>
  <c r="S31" i="13"/>
  <c r="S32" i="13"/>
  <c r="S33" i="13"/>
  <c r="S34" i="13"/>
  <c r="S35" i="13"/>
  <c r="S36" i="13"/>
  <c r="S37" i="13"/>
  <c r="S38" i="13"/>
  <c r="S39" i="13"/>
  <c r="S40" i="13"/>
  <c r="S41" i="13"/>
  <c r="S42" i="13"/>
  <c r="S43" i="13"/>
  <c r="S44" i="13"/>
  <c r="S45" i="13"/>
  <c r="S46" i="13"/>
  <c r="S47" i="13"/>
  <c r="S48" i="13"/>
  <c r="S49" i="13"/>
  <c r="S50" i="13"/>
  <c r="S51" i="13"/>
  <c r="S52" i="13"/>
  <c r="S53" i="13"/>
  <c r="S54" i="13"/>
  <c r="S55" i="13"/>
  <c r="S56" i="13"/>
  <c r="S57" i="13"/>
  <c r="S58" i="13"/>
  <c r="S59" i="13"/>
  <c r="S60" i="13"/>
  <c r="S61" i="13"/>
  <c r="S62" i="13"/>
  <c r="S63" i="13"/>
  <c r="S64" i="13"/>
  <c r="A7" i="13" l="1"/>
  <c r="A8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58" i="13"/>
  <c r="A59" i="13"/>
  <c r="A60" i="13"/>
  <c r="A61" i="13"/>
  <c r="A62" i="13"/>
  <c r="A63" i="13"/>
  <c r="A64" i="13"/>
  <c r="A6" i="13"/>
  <c r="Y17" i="13"/>
  <c r="Z17" i="13"/>
  <c r="AA17" i="13"/>
  <c r="AB17" i="13"/>
  <c r="Y18" i="13"/>
  <c r="Z18" i="13"/>
  <c r="AA18" i="13"/>
  <c r="AB18" i="13"/>
  <c r="Y19" i="13"/>
  <c r="Z19" i="13"/>
  <c r="AA19" i="13"/>
  <c r="AB19" i="13"/>
  <c r="Y20" i="13"/>
  <c r="Z20" i="13"/>
  <c r="AA20" i="13"/>
  <c r="AB20" i="13"/>
  <c r="Y21" i="13"/>
  <c r="Z21" i="13"/>
  <c r="AA21" i="13"/>
  <c r="AB21" i="13"/>
  <c r="Y22" i="13"/>
  <c r="Z22" i="13"/>
  <c r="AA22" i="13"/>
  <c r="AB22" i="13"/>
  <c r="Y23" i="13"/>
  <c r="Z23" i="13"/>
  <c r="AA23" i="13"/>
  <c r="AB23" i="13"/>
  <c r="Y24" i="13"/>
  <c r="Z24" i="13"/>
  <c r="AA24" i="13"/>
  <c r="AB24" i="13"/>
  <c r="Y25" i="13"/>
  <c r="Z25" i="13"/>
  <c r="AA25" i="13"/>
  <c r="AB25" i="13"/>
  <c r="Y26" i="13"/>
  <c r="Z26" i="13"/>
  <c r="AA26" i="13"/>
  <c r="AB26" i="13"/>
  <c r="Y27" i="13"/>
  <c r="Z27" i="13"/>
  <c r="AA27" i="13"/>
  <c r="AB27" i="13"/>
  <c r="Y28" i="13"/>
  <c r="Z28" i="13"/>
  <c r="AA28" i="13"/>
  <c r="AB28" i="13"/>
  <c r="Y29" i="13"/>
  <c r="Z29" i="13"/>
  <c r="AA29" i="13"/>
  <c r="AB29" i="13"/>
  <c r="Y30" i="13"/>
  <c r="Z30" i="13"/>
  <c r="AA30" i="13"/>
  <c r="AB30" i="13"/>
  <c r="Y31" i="13"/>
  <c r="Z31" i="13"/>
  <c r="AA31" i="13"/>
  <c r="AB31" i="13"/>
  <c r="Y32" i="13"/>
  <c r="Z32" i="13"/>
  <c r="AA32" i="13"/>
  <c r="AB32" i="13"/>
  <c r="Y33" i="13"/>
  <c r="Z33" i="13"/>
  <c r="AA33" i="13"/>
  <c r="AB33" i="13"/>
  <c r="Y34" i="13"/>
  <c r="Z34" i="13"/>
  <c r="AA34" i="13"/>
  <c r="AB34" i="13"/>
  <c r="Y35" i="13"/>
  <c r="Z35" i="13"/>
  <c r="AA35" i="13"/>
  <c r="AB35" i="13"/>
  <c r="Y36" i="13"/>
  <c r="Z36" i="13"/>
  <c r="AA36" i="13"/>
  <c r="AB36" i="13"/>
  <c r="Y37" i="13"/>
  <c r="Z37" i="13"/>
  <c r="AA37" i="13"/>
  <c r="AB37" i="13"/>
  <c r="Y38" i="13"/>
  <c r="Z38" i="13"/>
  <c r="AA38" i="13"/>
  <c r="AB38" i="13"/>
  <c r="Y39" i="13"/>
  <c r="Z39" i="13"/>
  <c r="AA39" i="13"/>
  <c r="AB39" i="13"/>
  <c r="Y40" i="13"/>
  <c r="Z40" i="13"/>
  <c r="AA40" i="13"/>
  <c r="AB40" i="13"/>
  <c r="Y41" i="13"/>
  <c r="Z41" i="13"/>
  <c r="AA41" i="13"/>
  <c r="AB41" i="13"/>
  <c r="Y42" i="13"/>
  <c r="Z42" i="13"/>
  <c r="AA42" i="13"/>
  <c r="AB42" i="13"/>
  <c r="Y43" i="13"/>
  <c r="Z43" i="13"/>
  <c r="AA43" i="13"/>
  <c r="AB43" i="13"/>
  <c r="Y44" i="13"/>
  <c r="Z44" i="13"/>
  <c r="AA44" i="13"/>
  <c r="AB44" i="13"/>
  <c r="Y45" i="13"/>
  <c r="Z45" i="13"/>
  <c r="AA45" i="13"/>
  <c r="AB45" i="13"/>
  <c r="Y46" i="13"/>
  <c r="Z46" i="13"/>
  <c r="AA46" i="13"/>
  <c r="AB46" i="13"/>
  <c r="Y47" i="13"/>
  <c r="Z47" i="13"/>
  <c r="AA47" i="13"/>
  <c r="AB47" i="13"/>
  <c r="Y48" i="13"/>
  <c r="Z48" i="13"/>
  <c r="AA48" i="13"/>
  <c r="AB48" i="13"/>
  <c r="Y49" i="13"/>
  <c r="Z49" i="13"/>
  <c r="AA49" i="13"/>
  <c r="AB49" i="13"/>
  <c r="Y50" i="13"/>
  <c r="Z50" i="13"/>
  <c r="AA50" i="13"/>
  <c r="AB50" i="13"/>
  <c r="Y51" i="13"/>
  <c r="Z51" i="13"/>
  <c r="AA51" i="13"/>
  <c r="AB51" i="13"/>
  <c r="Y52" i="13"/>
  <c r="Z52" i="13"/>
  <c r="AA52" i="13"/>
  <c r="AB52" i="13"/>
  <c r="Y53" i="13"/>
  <c r="Z53" i="13"/>
  <c r="AA53" i="13"/>
  <c r="AB53" i="13"/>
  <c r="Y54" i="13"/>
  <c r="Z54" i="13"/>
  <c r="AA54" i="13"/>
  <c r="AB54" i="13"/>
  <c r="Y55" i="13"/>
  <c r="Z55" i="13"/>
  <c r="AA55" i="13"/>
  <c r="AB55" i="13"/>
  <c r="Y56" i="13"/>
  <c r="Z56" i="13"/>
  <c r="AA56" i="13"/>
  <c r="AB56" i="13"/>
  <c r="Y57" i="13"/>
  <c r="Z57" i="13"/>
  <c r="AA57" i="13"/>
  <c r="AB57" i="13"/>
  <c r="Y58" i="13"/>
  <c r="Z58" i="13"/>
  <c r="AA58" i="13"/>
  <c r="AB58" i="13"/>
  <c r="Y59" i="13"/>
  <c r="Z59" i="13"/>
  <c r="AA59" i="13"/>
  <c r="AB59" i="13"/>
  <c r="Y60" i="13"/>
  <c r="Z60" i="13"/>
  <c r="AA60" i="13"/>
  <c r="AB60" i="13"/>
  <c r="Y61" i="13"/>
  <c r="Z61" i="13"/>
  <c r="AA61" i="13"/>
  <c r="AB61" i="13"/>
  <c r="Y62" i="13"/>
  <c r="Z62" i="13"/>
  <c r="AA62" i="13"/>
  <c r="AB62" i="13"/>
  <c r="Y63" i="13"/>
  <c r="Z63" i="13"/>
  <c r="AA63" i="13"/>
  <c r="AB63" i="13"/>
  <c r="Y64" i="13"/>
  <c r="Z64" i="13"/>
  <c r="AA64" i="13"/>
  <c r="AB64" i="13"/>
  <c r="R35" i="13" l="1"/>
  <c r="R36" i="13"/>
  <c r="R37" i="13"/>
  <c r="R38" i="13"/>
  <c r="R39" i="13"/>
  <c r="R40" i="13"/>
  <c r="R41" i="13"/>
  <c r="R42" i="13"/>
  <c r="R43" i="13"/>
  <c r="R44" i="13"/>
  <c r="R45" i="13"/>
  <c r="R46" i="13"/>
  <c r="R47" i="13"/>
  <c r="R48" i="13"/>
  <c r="R49" i="13"/>
  <c r="R50" i="13"/>
  <c r="R51" i="13"/>
  <c r="R52" i="13"/>
  <c r="R53" i="13"/>
  <c r="R54" i="13"/>
  <c r="R55" i="13"/>
  <c r="R56" i="13"/>
  <c r="R57" i="13"/>
  <c r="R58" i="13"/>
  <c r="R59" i="13"/>
  <c r="R60" i="13"/>
  <c r="R61" i="13"/>
  <c r="R62" i="13"/>
  <c r="R63" i="13"/>
  <c r="R64" i="13"/>
  <c r="C42" i="13" l="1"/>
  <c r="D42" i="13"/>
  <c r="E42" i="13"/>
  <c r="F42" i="13"/>
  <c r="G42" i="13"/>
  <c r="H42" i="13"/>
  <c r="I42" i="13"/>
  <c r="J42" i="13"/>
  <c r="K42" i="13"/>
  <c r="M42" i="13"/>
  <c r="C43" i="13"/>
  <c r="D43" i="13"/>
  <c r="Q43" i="13" s="1"/>
  <c r="E43" i="13"/>
  <c r="U43" i="13" s="1"/>
  <c r="F43" i="13"/>
  <c r="G43" i="13"/>
  <c r="H43" i="13"/>
  <c r="I43" i="13"/>
  <c r="J43" i="13"/>
  <c r="K43" i="13"/>
  <c r="V43" i="13"/>
  <c r="AC43" i="13"/>
  <c r="C44" i="13"/>
  <c r="D44" i="13"/>
  <c r="E44" i="13"/>
  <c r="F44" i="13"/>
  <c r="G44" i="13"/>
  <c r="H44" i="13"/>
  <c r="I44" i="13"/>
  <c r="J44" i="13"/>
  <c r="K44" i="13"/>
  <c r="V44" i="13"/>
  <c r="C45" i="13"/>
  <c r="D45" i="13"/>
  <c r="Q45" i="13" s="1"/>
  <c r="E45" i="13"/>
  <c r="F45" i="13"/>
  <c r="G45" i="13"/>
  <c r="H45" i="13"/>
  <c r="I45" i="13"/>
  <c r="J45" i="13"/>
  <c r="K45" i="13"/>
  <c r="AI45" i="13"/>
  <c r="C46" i="13"/>
  <c r="D46" i="13"/>
  <c r="Q46" i="13" s="1"/>
  <c r="E46" i="13"/>
  <c r="F46" i="13"/>
  <c r="G46" i="13"/>
  <c r="H46" i="13"/>
  <c r="I46" i="13"/>
  <c r="J46" i="13"/>
  <c r="K46" i="13"/>
  <c r="C47" i="13"/>
  <c r="D47" i="13"/>
  <c r="Q47" i="13" s="1"/>
  <c r="E47" i="13"/>
  <c r="F47" i="13"/>
  <c r="G47" i="13"/>
  <c r="H47" i="13"/>
  <c r="I47" i="13"/>
  <c r="J47" i="13"/>
  <c r="K47" i="13"/>
  <c r="C48" i="13"/>
  <c r="D48" i="13"/>
  <c r="E48" i="13"/>
  <c r="F48" i="13"/>
  <c r="G48" i="13"/>
  <c r="H48" i="13"/>
  <c r="I48" i="13"/>
  <c r="J48" i="13"/>
  <c r="K48" i="13"/>
  <c r="U48" i="13"/>
  <c r="C49" i="13"/>
  <c r="D49" i="13"/>
  <c r="E49" i="13"/>
  <c r="F49" i="13"/>
  <c r="G49" i="13"/>
  <c r="H49" i="13"/>
  <c r="I49" i="13"/>
  <c r="J49" i="13"/>
  <c r="K49" i="13"/>
  <c r="AG49" i="13"/>
  <c r="C50" i="13"/>
  <c r="D50" i="13"/>
  <c r="Q50" i="13" s="1"/>
  <c r="E50" i="13"/>
  <c r="F50" i="13"/>
  <c r="G50" i="13"/>
  <c r="H50" i="13"/>
  <c r="I50" i="13"/>
  <c r="J50" i="13"/>
  <c r="K50" i="13"/>
  <c r="M50" i="13"/>
  <c r="C51" i="13"/>
  <c r="D51" i="13"/>
  <c r="E51" i="13"/>
  <c r="F51" i="13"/>
  <c r="G51" i="13"/>
  <c r="H51" i="13"/>
  <c r="I51" i="13"/>
  <c r="J51" i="13"/>
  <c r="K51" i="13"/>
  <c r="C52" i="13"/>
  <c r="D52" i="13"/>
  <c r="E52" i="13"/>
  <c r="F52" i="13"/>
  <c r="G52" i="13"/>
  <c r="H52" i="13"/>
  <c r="I52" i="13"/>
  <c r="J52" i="13"/>
  <c r="K52" i="13"/>
  <c r="C53" i="13"/>
  <c r="D53" i="13"/>
  <c r="E53" i="13"/>
  <c r="F53" i="13"/>
  <c r="G53" i="13"/>
  <c r="H53" i="13"/>
  <c r="I53" i="13"/>
  <c r="J53" i="13"/>
  <c r="K53" i="13"/>
  <c r="C54" i="13"/>
  <c r="D54" i="13"/>
  <c r="Q54" i="13" s="1"/>
  <c r="E54" i="13"/>
  <c r="F54" i="13"/>
  <c r="G54" i="13"/>
  <c r="H54" i="13"/>
  <c r="I54" i="13"/>
  <c r="J54" i="13"/>
  <c r="K54" i="13"/>
  <c r="V54" i="13"/>
  <c r="C55" i="13"/>
  <c r="D55" i="13"/>
  <c r="Q55" i="13" s="1"/>
  <c r="E55" i="13"/>
  <c r="F55" i="13"/>
  <c r="G55" i="13"/>
  <c r="H55" i="13"/>
  <c r="I55" i="13"/>
  <c r="J55" i="13"/>
  <c r="K55" i="13"/>
  <c r="W55" i="13"/>
  <c r="C56" i="13"/>
  <c r="D56" i="13"/>
  <c r="E56" i="13"/>
  <c r="F56" i="13"/>
  <c r="G56" i="13"/>
  <c r="H56" i="13"/>
  <c r="I56" i="13"/>
  <c r="J56" i="13"/>
  <c r="K56" i="13"/>
  <c r="C57" i="13"/>
  <c r="D57" i="13"/>
  <c r="Q57" i="13" s="1"/>
  <c r="E57" i="13"/>
  <c r="F57" i="13"/>
  <c r="G57" i="13"/>
  <c r="H57" i="13"/>
  <c r="I57" i="13"/>
  <c r="J57" i="13"/>
  <c r="K57" i="13"/>
  <c r="C58" i="13"/>
  <c r="D58" i="13"/>
  <c r="O58" i="13" s="1"/>
  <c r="E58" i="13"/>
  <c r="F58" i="13"/>
  <c r="G58" i="13"/>
  <c r="H58" i="13"/>
  <c r="I58" i="13"/>
  <c r="J58" i="13"/>
  <c r="K58" i="13"/>
  <c r="C59" i="13"/>
  <c r="D59" i="13"/>
  <c r="AF59" i="13" s="1"/>
  <c r="E59" i="13"/>
  <c r="F59" i="13"/>
  <c r="G59" i="13"/>
  <c r="H59" i="13"/>
  <c r="I59" i="13"/>
  <c r="J59" i="13"/>
  <c r="K59" i="13"/>
  <c r="C60" i="13"/>
  <c r="D60" i="13"/>
  <c r="Q60" i="13" s="1"/>
  <c r="E60" i="13"/>
  <c r="F60" i="13"/>
  <c r="G60" i="13"/>
  <c r="H60" i="13"/>
  <c r="I60" i="13"/>
  <c r="J60" i="13"/>
  <c r="K60" i="13"/>
  <c r="M60" i="13"/>
  <c r="C61" i="13"/>
  <c r="D61" i="13"/>
  <c r="E61" i="13"/>
  <c r="F61" i="13"/>
  <c r="G61" i="13"/>
  <c r="H61" i="13"/>
  <c r="I61" i="13"/>
  <c r="J61" i="13"/>
  <c r="K61" i="13"/>
  <c r="C62" i="13"/>
  <c r="D62" i="13"/>
  <c r="AD62" i="13" s="1"/>
  <c r="E62" i="13"/>
  <c r="F62" i="13"/>
  <c r="G62" i="13"/>
  <c r="H62" i="13"/>
  <c r="I62" i="13"/>
  <c r="J62" i="13"/>
  <c r="K62" i="13"/>
  <c r="M62" i="13"/>
  <c r="C63" i="13"/>
  <c r="D63" i="13"/>
  <c r="Q63" i="13" s="1"/>
  <c r="E63" i="13"/>
  <c r="F63" i="13"/>
  <c r="G63" i="13"/>
  <c r="H63" i="13"/>
  <c r="I63" i="13"/>
  <c r="J63" i="13"/>
  <c r="K63" i="13"/>
  <c r="C64" i="13"/>
  <c r="D64" i="13"/>
  <c r="E64" i="13"/>
  <c r="F64" i="13"/>
  <c r="G64" i="13"/>
  <c r="H64" i="13"/>
  <c r="I64" i="13"/>
  <c r="J64" i="13"/>
  <c r="K64" i="13"/>
  <c r="V64" i="13"/>
  <c r="M53" i="13" l="1"/>
  <c r="AD63" i="13"/>
  <c r="AC63" i="13"/>
  <c r="P63" i="13"/>
  <c r="O63" i="13"/>
  <c r="Q51" i="13"/>
  <c r="O64" i="13"/>
  <c r="Q64" i="13"/>
  <c r="N63" i="13"/>
  <c r="M49" i="13"/>
  <c r="M63" i="13"/>
  <c r="V49" i="13"/>
  <c r="Q49" i="13"/>
  <c r="AF60" i="13"/>
  <c r="Q59" i="13"/>
  <c r="AD49" i="13"/>
  <c r="W48" i="13"/>
  <c r="Q48" i="13"/>
  <c r="X63" i="13"/>
  <c r="AI63" i="13"/>
  <c r="V63" i="13"/>
  <c r="AD60" i="13"/>
  <c r="M56" i="13"/>
  <c r="Q56" i="13"/>
  <c r="Q53" i="13"/>
  <c r="U42" i="13"/>
  <c r="Q42" i="13"/>
  <c r="Q58" i="13"/>
  <c r="AF63" i="13"/>
  <c r="U63" i="13"/>
  <c r="W60" i="13"/>
  <c r="Q44" i="13"/>
  <c r="P61" i="13"/>
  <c r="Q61" i="13"/>
  <c r="AE63" i="13"/>
  <c r="O62" i="13"/>
  <c r="Q62" i="13"/>
  <c r="V60" i="13"/>
  <c r="AD58" i="13"/>
  <c r="N52" i="13"/>
  <c r="Q52" i="13"/>
  <c r="AI49" i="13"/>
  <c r="AF44" i="13"/>
  <c r="AI42" i="13"/>
  <c r="U51" i="13"/>
  <c r="U47" i="13"/>
  <c r="AE55" i="13"/>
  <c r="AJ53" i="13"/>
  <c r="W49" i="13"/>
  <c r="AE42" i="13"/>
  <c r="V53" i="13"/>
  <c r="U49" i="13"/>
  <c r="AC42" i="13"/>
  <c r="AF55" i="13"/>
  <c r="W42" i="13"/>
  <c r="AD64" i="13"/>
  <c r="U60" i="13"/>
  <c r="V59" i="13"/>
  <c r="AI53" i="13"/>
  <c r="M48" i="13"/>
  <c r="N56" i="13"/>
  <c r="AJ60" i="13"/>
  <c r="O60" i="13"/>
  <c r="P59" i="13"/>
  <c r="AC51" i="13"/>
  <c r="O59" i="13"/>
  <c r="AJ57" i="13"/>
  <c r="AJ47" i="13"/>
  <c r="AF47" i="13"/>
  <c r="AJ48" i="13"/>
  <c r="AG47" i="13"/>
  <c r="AE49" i="13"/>
  <c r="AF49" i="13"/>
  <c r="AI48" i="13"/>
  <c r="AC47" i="13"/>
  <c r="AE47" i="13"/>
  <c r="M45" i="13"/>
  <c r="AD43" i="13"/>
  <c r="M61" i="13"/>
  <c r="U52" i="13"/>
  <c r="AE61" i="13"/>
  <c r="M59" i="13"/>
  <c r="AD61" i="13"/>
  <c r="AG63" i="13"/>
  <c r="W63" i="13"/>
  <c r="V61" i="13"/>
  <c r="X60" i="13"/>
  <c r="AG59" i="13"/>
  <c r="W56" i="13"/>
  <c r="AC52" i="13"/>
  <c r="AC48" i="13"/>
  <c r="V47" i="13"/>
  <c r="M43" i="13"/>
  <c r="AJ64" i="13"/>
  <c r="AE64" i="13"/>
  <c r="W64" i="13"/>
  <c r="N64" i="13"/>
  <c r="AE58" i="13"/>
  <c r="P58" i="13"/>
  <c r="AE56" i="13"/>
  <c r="AD54" i="13"/>
  <c r="AI51" i="13"/>
  <c r="AD50" i="13"/>
  <c r="V48" i="13"/>
  <c r="X48" i="13" s="1"/>
  <c r="AF48" i="13"/>
  <c r="AI47" i="13"/>
  <c r="M47" i="13"/>
  <c r="AD42" i="13"/>
  <c r="AC64" i="13"/>
  <c r="U64" i="13"/>
  <c r="N58" i="13"/>
  <c r="V56" i="13"/>
  <c r="AC53" i="13"/>
  <c r="AD53" i="13"/>
  <c r="AD52" i="13"/>
  <c r="V50" i="13"/>
  <c r="AC49" i="13"/>
  <c r="AE48" i="13"/>
  <c r="AD47" i="13"/>
  <c r="AE44" i="13"/>
  <c r="AD44" i="13"/>
  <c r="N43" i="13"/>
  <c r="V42" i="13"/>
  <c r="M58" i="13"/>
  <c r="AI64" i="13"/>
  <c r="AJ63" i="13"/>
  <c r="W61" i="13"/>
  <c r="AE60" i="13"/>
  <c r="AD59" i="13"/>
  <c r="X58" i="13"/>
  <c r="U53" i="13"/>
  <c r="V52" i="13"/>
  <c r="V51" i="13"/>
  <c r="W44" i="13"/>
  <c r="AH58" i="13"/>
  <c r="W58" i="13"/>
  <c r="AG64" i="13"/>
  <c r="P64" i="13"/>
  <c r="AH63" i="13"/>
  <c r="V62" i="13"/>
  <c r="N61" i="13"/>
  <c r="AC60" i="13"/>
  <c r="N60" i="13"/>
  <c r="X59" i="13"/>
  <c r="AG58" i="13"/>
  <c r="V58" i="13"/>
  <c r="M52" i="13"/>
  <c r="AJ52" i="13"/>
  <c r="AJ49" i="13"/>
  <c r="AG48" i="13"/>
  <c r="N45" i="13"/>
  <c r="M44" i="13"/>
  <c r="AJ44" i="13"/>
  <c r="M64" i="13"/>
  <c r="AH64" i="13"/>
  <c r="AF64" i="13"/>
  <c r="X64" i="13"/>
  <c r="AF58" i="13"/>
  <c r="X49" i="13"/>
  <c r="AD48" i="13"/>
  <c r="AG44" i="13"/>
  <c r="AH49" i="13"/>
  <c r="V57" i="13"/>
  <c r="AJ43" i="13"/>
  <c r="AI56" i="13"/>
  <c r="AJ55" i="13"/>
  <c r="AG53" i="13"/>
  <c r="N47" i="13"/>
  <c r="AG45" i="13"/>
  <c r="AC44" i="13"/>
  <c r="AI43" i="13"/>
  <c r="AJ42" i="13"/>
  <c r="AC56" i="13"/>
  <c r="AI57" i="13"/>
  <c r="AC55" i="13"/>
  <c r="U55" i="13"/>
  <c r="AI52" i="13"/>
  <c r="AF53" i="13"/>
  <c r="AG52" i="13"/>
  <c r="AG51" i="13"/>
  <c r="M51" i="13"/>
  <c r="AF45" i="13"/>
  <c r="W45" i="13"/>
  <c r="U57" i="13"/>
  <c r="AD56" i="13"/>
  <c r="AD55" i="13"/>
  <c r="M55" i="13"/>
  <c r="AJ56" i="13"/>
  <c r="AG57" i="13"/>
  <c r="AI55" i="13"/>
  <c r="AF57" i="13"/>
  <c r="AG56" i="13"/>
  <c r="AE53" i="13"/>
  <c r="W53" i="13"/>
  <c r="AF52" i="13"/>
  <c r="O52" i="13"/>
  <c r="AD51" i="13"/>
  <c r="AE45" i="13"/>
  <c r="V45" i="13"/>
  <c r="AI44" i="13"/>
  <c r="O44" i="13"/>
  <c r="AG43" i="13"/>
  <c r="U56" i="13"/>
  <c r="X56" i="13" s="1"/>
  <c r="V55" i="13"/>
  <c r="AE57" i="13"/>
  <c r="W57" i="13"/>
  <c r="AF56" i="13"/>
  <c r="O56" i="13"/>
  <c r="P56" i="13" s="1"/>
  <c r="AG55" i="13"/>
  <c r="AH55" i="13" s="1"/>
  <c r="AE52" i="13"/>
  <c r="W52" i="13"/>
  <c r="X52" i="13" s="1"/>
  <c r="W47" i="13"/>
  <c r="X47" i="13" s="1"/>
  <c r="AD45" i="13"/>
  <c r="U45" i="13"/>
  <c r="AH44" i="13"/>
  <c r="N44" i="13"/>
  <c r="P44" i="13" s="1"/>
  <c r="AF43" i="13"/>
  <c r="O43" i="13"/>
  <c r="P43" i="13" s="1"/>
  <c r="AG42" i="13"/>
  <c r="AD57" i="13"/>
  <c r="AC45" i="13"/>
  <c r="O45" i="13"/>
  <c r="AE43" i="13"/>
  <c r="W43" i="13"/>
  <c r="X43" i="13" s="1"/>
  <c r="AF42" i="13"/>
  <c r="X42" i="13"/>
  <c r="AC57" i="13"/>
  <c r="AJ45" i="13"/>
  <c r="M57" i="13"/>
  <c r="M46" i="13"/>
  <c r="AE62" i="13"/>
  <c r="W62" i="13"/>
  <c r="N62" i="13"/>
  <c r="AF61" i="13"/>
  <c r="X61" i="13"/>
  <c r="O61" i="13"/>
  <c r="AG60" i="13"/>
  <c r="P60" i="13"/>
  <c r="AH59" i="13"/>
  <c r="AI58" i="13"/>
  <c r="AE54" i="13"/>
  <c r="W54" i="13"/>
  <c r="X54" i="13" s="1"/>
  <c r="N54" i="13"/>
  <c r="AI50" i="13"/>
  <c r="AE46" i="13"/>
  <c r="W46" i="13"/>
  <c r="AC62" i="13"/>
  <c r="U62" i="13"/>
  <c r="AC54" i="13"/>
  <c r="U54" i="13"/>
  <c r="AF51" i="13"/>
  <c r="AG50" i="13"/>
  <c r="AC46" i="13"/>
  <c r="U46" i="13"/>
  <c r="AJ62" i="13"/>
  <c r="AC61" i="13"/>
  <c r="U61" i="13"/>
  <c r="AE59" i="13"/>
  <c r="W59" i="13"/>
  <c r="N59" i="13"/>
  <c r="AJ54" i="13"/>
  <c r="AE51" i="13"/>
  <c r="W51" i="13"/>
  <c r="X51" i="13" s="1"/>
  <c r="AF50" i="13"/>
  <c r="O50" i="13"/>
  <c r="AJ46" i="13"/>
  <c r="AD46" i="13"/>
  <c r="AI62" i="13"/>
  <c r="AJ61" i="13"/>
  <c r="AI54" i="13"/>
  <c r="AE50" i="13"/>
  <c r="W50" i="13"/>
  <c r="N50" i="13"/>
  <c r="AI46" i="13"/>
  <c r="U44" i="13"/>
  <c r="V46" i="13"/>
  <c r="AH62" i="13"/>
  <c r="AI61" i="13"/>
  <c r="AC59" i="13"/>
  <c r="U59" i="13"/>
  <c r="M54" i="13"/>
  <c r="AG62" i="13"/>
  <c r="P62" i="13"/>
  <c r="AH61" i="13"/>
  <c r="AI60" i="13"/>
  <c r="AJ59" i="13"/>
  <c r="AC58" i="13"/>
  <c r="U58" i="13"/>
  <c r="AG54" i="13"/>
  <c r="AJ51" i="13"/>
  <c r="AC50" i="13"/>
  <c r="U50" i="13"/>
  <c r="O47" i="13"/>
  <c r="P47" i="13" s="1"/>
  <c r="AG46" i="13"/>
  <c r="AF62" i="13"/>
  <c r="X62" i="13"/>
  <c r="AG61" i="13"/>
  <c r="AH60" i="13"/>
  <c r="AI59" i="13"/>
  <c r="AJ58" i="13"/>
  <c r="AF54" i="13"/>
  <c r="AJ50" i="13"/>
  <c r="AF46" i="13"/>
  <c r="C26" i="13"/>
  <c r="D26" i="13"/>
  <c r="E26" i="13"/>
  <c r="F26" i="13"/>
  <c r="G26" i="13"/>
  <c r="O42" i="13" s="1"/>
  <c r="H26" i="13"/>
  <c r="I26" i="13"/>
  <c r="J26" i="13"/>
  <c r="K26" i="13"/>
  <c r="C27" i="13"/>
  <c r="D27" i="13"/>
  <c r="E27" i="13"/>
  <c r="F27" i="13"/>
  <c r="G27" i="13"/>
  <c r="N49" i="13" s="1"/>
  <c r="H27" i="13"/>
  <c r="I27" i="13"/>
  <c r="J27" i="13"/>
  <c r="K27" i="13"/>
  <c r="C28" i="13"/>
  <c r="D28" i="13"/>
  <c r="E28" i="13"/>
  <c r="F28" i="13"/>
  <c r="G28" i="13"/>
  <c r="O48" i="13" s="1"/>
  <c r="H28" i="13"/>
  <c r="I28" i="13"/>
  <c r="J28" i="13"/>
  <c r="K28" i="13"/>
  <c r="C29" i="13"/>
  <c r="D29" i="13"/>
  <c r="E29" i="13"/>
  <c r="F29" i="13"/>
  <c r="G29" i="13"/>
  <c r="O54" i="13" s="1"/>
  <c r="H29" i="13"/>
  <c r="I29" i="13"/>
  <c r="J29" i="13"/>
  <c r="K29" i="13"/>
  <c r="C30" i="13"/>
  <c r="D30" i="13"/>
  <c r="E30" i="13"/>
  <c r="F30" i="13"/>
  <c r="G30" i="13"/>
  <c r="H30" i="13"/>
  <c r="I30" i="13"/>
  <c r="J30" i="13"/>
  <c r="K30" i="13"/>
  <c r="C31" i="13"/>
  <c r="D31" i="13"/>
  <c r="E31" i="13"/>
  <c r="F31" i="13"/>
  <c r="G31" i="13"/>
  <c r="H31" i="13"/>
  <c r="I31" i="13"/>
  <c r="J31" i="13"/>
  <c r="K31" i="13"/>
  <c r="C32" i="13"/>
  <c r="D32" i="13"/>
  <c r="E32" i="13"/>
  <c r="F32" i="13"/>
  <c r="G32" i="13"/>
  <c r="H32" i="13"/>
  <c r="I32" i="13"/>
  <c r="J32" i="13"/>
  <c r="K32" i="13"/>
  <c r="C33" i="13"/>
  <c r="D33" i="13"/>
  <c r="E33" i="13"/>
  <c r="F33" i="13"/>
  <c r="G33" i="13"/>
  <c r="H33" i="13"/>
  <c r="I33" i="13"/>
  <c r="J33" i="13"/>
  <c r="K33" i="13"/>
  <c r="C34" i="13"/>
  <c r="D34" i="13"/>
  <c r="E34" i="13"/>
  <c r="F34" i="13"/>
  <c r="G34" i="13"/>
  <c r="H34" i="13"/>
  <c r="I34" i="13"/>
  <c r="J34" i="13"/>
  <c r="K34" i="13"/>
  <c r="C35" i="13"/>
  <c r="D35" i="13"/>
  <c r="E35" i="13"/>
  <c r="F35" i="13"/>
  <c r="G35" i="13"/>
  <c r="H35" i="13"/>
  <c r="I35" i="13"/>
  <c r="J35" i="13"/>
  <c r="K35" i="13"/>
  <c r="C36" i="13"/>
  <c r="D36" i="13"/>
  <c r="Q36" i="13" s="1"/>
  <c r="E36" i="13"/>
  <c r="F36" i="13"/>
  <c r="G36" i="13"/>
  <c r="H36" i="13"/>
  <c r="I36" i="13"/>
  <c r="J36" i="13"/>
  <c r="K36" i="13"/>
  <c r="C37" i="13"/>
  <c r="D37" i="13"/>
  <c r="E37" i="13"/>
  <c r="F37" i="13"/>
  <c r="G37" i="13"/>
  <c r="H37" i="13"/>
  <c r="I37" i="13"/>
  <c r="J37" i="13"/>
  <c r="K37" i="13"/>
  <c r="C38" i="13"/>
  <c r="D38" i="13"/>
  <c r="E38" i="13"/>
  <c r="F38" i="13"/>
  <c r="G38" i="13"/>
  <c r="H38" i="13"/>
  <c r="I38" i="13"/>
  <c r="J38" i="13"/>
  <c r="K38" i="13"/>
  <c r="C39" i="13"/>
  <c r="D39" i="13"/>
  <c r="Q39" i="13" s="1"/>
  <c r="E39" i="13"/>
  <c r="F39" i="13"/>
  <c r="G39" i="13"/>
  <c r="O57" i="13" s="1"/>
  <c r="H39" i="13"/>
  <c r="I39" i="13"/>
  <c r="J39" i="13"/>
  <c r="K39" i="13"/>
  <c r="C40" i="13"/>
  <c r="D40" i="13"/>
  <c r="E40" i="13"/>
  <c r="F40" i="13"/>
  <c r="G40" i="13"/>
  <c r="H40" i="13"/>
  <c r="I40" i="13"/>
  <c r="J40" i="13"/>
  <c r="K40" i="13"/>
  <c r="C41" i="13"/>
  <c r="D41" i="13"/>
  <c r="E41" i="13"/>
  <c r="F41" i="13"/>
  <c r="G41" i="13"/>
  <c r="H41" i="13"/>
  <c r="I41" i="13"/>
  <c r="J41" i="13"/>
  <c r="K41" i="13"/>
  <c r="Q31" i="13" l="1"/>
  <c r="Q30" i="13"/>
  <c r="Q29" i="13"/>
  <c r="Q28" i="13"/>
  <c r="Q34" i="13"/>
  <c r="Q32" i="13"/>
  <c r="V39" i="13"/>
  <c r="V38" i="13"/>
  <c r="Q38" i="13"/>
  <c r="V29" i="13"/>
  <c r="V35" i="13"/>
  <c r="Q35" i="13"/>
  <c r="V37" i="13"/>
  <c r="Q37" i="13"/>
  <c r="V27" i="13"/>
  <c r="Q27" i="13"/>
  <c r="V40" i="13"/>
  <c r="Q40" i="13"/>
  <c r="V33" i="13"/>
  <c r="Q33" i="13"/>
  <c r="Q26" i="13"/>
  <c r="V41" i="13"/>
  <c r="Q41" i="13"/>
  <c r="AH43" i="13"/>
  <c r="P45" i="13"/>
  <c r="X46" i="13"/>
  <c r="AH52" i="13"/>
  <c r="X45" i="13"/>
  <c r="X44" i="13"/>
  <c r="P52" i="13"/>
  <c r="AD36" i="13"/>
  <c r="X53" i="13"/>
  <c r="AH48" i="13"/>
  <c r="AH47" i="13"/>
  <c r="U28" i="13"/>
  <c r="P54" i="13"/>
  <c r="M28" i="13"/>
  <c r="AH51" i="13"/>
  <c r="AH57" i="13"/>
  <c r="AH53" i="13"/>
  <c r="AH42" i="13"/>
  <c r="N57" i="13"/>
  <c r="P57" i="13" s="1"/>
  <c r="AH54" i="13"/>
  <c r="X57" i="13"/>
  <c r="O49" i="13"/>
  <c r="P49" i="13" s="1"/>
  <c r="AH56" i="13"/>
  <c r="P50" i="13"/>
  <c r="X55" i="13"/>
  <c r="O55" i="13"/>
  <c r="N55" i="13"/>
  <c r="N42" i="13"/>
  <c r="P42" i="13" s="1"/>
  <c r="AH45" i="13"/>
  <c r="M32" i="13"/>
  <c r="X50" i="13"/>
  <c r="AH46" i="13"/>
  <c r="N48" i="13"/>
  <c r="P48" i="13" s="1"/>
  <c r="AJ26" i="13"/>
  <c r="AD27" i="13"/>
  <c r="AH50" i="13"/>
  <c r="M39" i="13"/>
  <c r="AJ39" i="13"/>
  <c r="N28" i="13"/>
  <c r="M33" i="13"/>
  <c r="U32" i="13"/>
  <c r="M31" i="13"/>
  <c r="M26" i="13"/>
  <c r="M37" i="13"/>
  <c r="AD34" i="13"/>
  <c r="U27" i="13"/>
  <c r="U30" i="13"/>
  <c r="U31" i="13"/>
  <c r="M36" i="13"/>
  <c r="AD35" i="13"/>
  <c r="AD29" i="13"/>
  <c r="M34" i="13"/>
  <c r="M27" i="13"/>
  <c r="AD30" i="13"/>
  <c r="AJ30" i="13"/>
  <c r="AD37" i="13"/>
  <c r="M30" i="13"/>
  <c r="M29" i="13"/>
  <c r="AJ29" i="13"/>
  <c r="AI26" i="13"/>
  <c r="M38" i="13"/>
  <c r="M40" i="13"/>
  <c r="AD26" i="13"/>
  <c r="AJ27" i="13"/>
  <c r="AJ41" i="13"/>
  <c r="V32" i="13"/>
  <c r="U29" i="13"/>
  <c r="AF26" i="13"/>
  <c r="AD33" i="13"/>
  <c r="V30" i="13"/>
  <c r="AJ28" i="13"/>
  <c r="AC27" i="13"/>
  <c r="R27" i="13" s="1"/>
  <c r="AC26" i="13"/>
  <c r="R26" i="13" s="1"/>
  <c r="AD40" i="13"/>
  <c r="AJ31" i="13"/>
  <c r="AD28" i="13"/>
  <c r="AD31" i="13"/>
  <c r="AC28" i="13"/>
  <c r="N27" i="13"/>
  <c r="V26" i="13"/>
  <c r="V31" i="13"/>
  <c r="V28" i="13"/>
  <c r="U26" i="13"/>
  <c r="M41" i="13"/>
  <c r="AJ32" i="13"/>
  <c r="AD32" i="13"/>
  <c r="U38" i="13"/>
  <c r="AC38" i="13"/>
  <c r="W38" i="13"/>
  <c r="AE38" i="13"/>
  <c r="AF38" i="13"/>
  <c r="AG38" i="13"/>
  <c r="AI38" i="13"/>
  <c r="U36" i="13"/>
  <c r="AC36" i="13"/>
  <c r="N36" i="13"/>
  <c r="W36" i="13"/>
  <c r="AE36" i="13"/>
  <c r="O36" i="13"/>
  <c r="AF36" i="13"/>
  <c r="AG36" i="13"/>
  <c r="AI36" i="13"/>
  <c r="AJ36" i="13"/>
  <c r="U34" i="13"/>
  <c r="AC34" i="13"/>
  <c r="N34" i="13"/>
  <c r="W34" i="13"/>
  <c r="AE34" i="13"/>
  <c r="O34" i="13"/>
  <c r="AF34" i="13"/>
  <c r="AJ34" i="13"/>
  <c r="AG34" i="13"/>
  <c r="AI34" i="13"/>
  <c r="U39" i="13"/>
  <c r="AC39" i="13"/>
  <c r="W39" i="13"/>
  <c r="AE39" i="13"/>
  <c r="AF39" i="13"/>
  <c r="AG39" i="13"/>
  <c r="AI39" i="13"/>
  <c r="U41" i="13"/>
  <c r="AC41" i="13"/>
  <c r="N41" i="13"/>
  <c r="W41" i="13"/>
  <c r="AE41" i="13"/>
  <c r="O41" i="13"/>
  <c r="AF41" i="13"/>
  <c r="AG41" i="13"/>
  <c r="AI41" i="13"/>
  <c r="AJ38" i="13"/>
  <c r="U40" i="13"/>
  <c r="AC40" i="13"/>
  <c r="N40" i="13"/>
  <c r="W40" i="13"/>
  <c r="AE40" i="13"/>
  <c r="O40" i="13"/>
  <c r="AF40" i="13"/>
  <c r="AG40" i="13"/>
  <c r="AI40" i="13"/>
  <c r="U35" i="13"/>
  <c r="AC35" i="13"/>
  <c r="W35" i="13"/>
  <c r="AE35" i="13"/>
  <c r="AJ35" i="13"/>
  <c r="AF35" i="13"/>
  <c r="AG35" i="13"/>
  <c r="AI35" i="13"/>
  <c r="U33" i="13"/>
  <c r="AC33" i="13"/>
  <c r="R33" i="13" s="1"/>
  <c r="W33" i="13"/>
  <c r="AE33" i="13"/>
  <c r="AJ33" i="13"/>
  <c r="AF33" i="13"/>
  <c r="AG33" i="13"/>
  <c r="AI33" i="13"/>
  <c r="AD38" i="13"/>
  <c r="U37" i="13"/>
  <c r="AC37" i="13"/>
  <c r="W37" i="13"/>
  <c r="AE37" i="13"/>
  <c r="AF37" i="13"/>
  <c r="AJ37" i="13"/>
  <c r="AG37" i="13"/>
  <c r="AI37" i="13"/>
  <c r="M35" i="13"/>
  <c r="AJ40" i="13"/>
  <c r="AD39" i="13"/>
  <c r="AD41" i="13"/>
  <c r="V36" i="13"/>
  <c r="V34" i="13"/>
  <c r="AI32" i="13"/>
  <c r="AI31" i="13"/>
  <c r="AI30" i="13"/>
  <c r="AI29" i="13"/>
  <c r="AI28" i="13"/>
  <c r="AI27" i="13"/>
  <c r="AG32" i="13"/>
  <c r="AG31" i="13"/>
  <c r="AG30" i="13"/>
  <c r="AG29" i="13"/>
  <c r="AG28" i="13"/>
  <c r="AG27" i="13"/>
  <c r="AG26" i="13"/>
  <c r="AF32" i="13"/>
  <c r="AF31" i="13"/>
  <c r="O31" i="13"/>
  <c r="AF30" i="13"/>
  <c r="AF29" i="13"/>
  <c r="O29" i="13"/>
  <c r="AF28" i="13"/>
  <c r="O28" i="13"/>
  <c r="AF27" i="13"/>
  <c r="O27" i="13"/>
  <c r="AE32" i="13"/>
  <c r="W32" i="13"/>
  <c r="AE31" i="13"/>
  <c r="W31" i="13"/>
  <c r="N31" i="13"/>
  <c r="AE30" i="13"/>
  <c r="W30" i="13"/>
  <c r="AE29" i="13"/>
  <c r="W29" i="13"/>
  <c r="N29" i="13"/>
  <c r="AE28" i="13"/>
  <c r="W28" i="13"/>
  <c r="AE27" i="13"/>
  <c r="W27" i="13"/>
  <c r="AE26" i="13"/>
  <c r="W26" i="13"/>
  <c r="AC32" i="13"/>
  <c r="AC31" i="13"/>
  <c r="AC30" i="13"/>
  <c r="AC29" i="13"/>
  <c r="R29" i="13" s="1"/>
  <c r="X27" i="13" l="1"/>
  <c r="R32" i="13"/>
  <c r="R30" i="13"/>
  <c r="R28" i="13"/>
  <c r="R31" i="13"/>
  <c r="R34" i="13"/>
  <c r="P28" i="13"/>
  <c r="X28" i="13"/>
  <c r="P27" i="13"/>
  <c r="X34" i="13"/>
  <c r="P55" i="13"/>
  <c r="X30" i="13"/>
  <c r="AH38" i="13"/>
  <c r="P29" i="13"/>
  <c r="AH36" i="13"/>
  <c r="X29" i="13"/>
  <c r="X33" i="13"/>
  <c r="X26" i="13"/>
  <c r="X32" i="13"/>
  <c r="AH26" i="13"/>
  <c r="AH30" i="13"/>
  <c r="X36" i="13"/>
  <c r="X38" i="13"/>
  <c r="AH39" i="13"/>
  <c r="P31" i="13"/>
  <c r="AH35" i="13"/>
  <c r="AH28" i="13"/>
  <c r="X37" i="13"/>
  <c r="P34" i="13"/>
  <c r="AH31" i="13"/>
  <c r="AH37" i="13"/>
  <c r="X39" i="13"/>
  <c r="X31" i="13"/>
  <c r="P40" i="13"/>
  <c r="AH33" i="13"/>
  <c r="X35" i="13"/>
  <c r="AH29" i="13"/>
  <c r="X40" i="13"/>
  <c r="P36" i="13"/>
  <c r="X41" i="13"/>
  <c r="AH27" i="13"/>
  <c r="AH34" i="13"/>
  <c r="P41" i="13"/>
  <c r="AH32" i="13"/>
  <c r="AH40" i="13"/>
  <c r="AH41" i="13"/>
  <c r="C7" i="13"/>
  <c r="D7" i="13"/>
  <c r="E7" i="13"/>
  <c r="F7" i="13"/>
  <c r="G7" i="13"/>
  <c r="H7" i="13"/>
  <c r="I7" i="13"/>
  <c r="J7" i="13"/>
  <c r="K7" i="13"/>
  <c r="C8" i="13"/>
  <c r="D8" i="13"/>
  <c r="E8" i="13"/>
  <c r="F8" i="13"/>
  <c r="G8" i="13"/>
  <c r="H8" i="13"/>
  <c r="I8" i="13"/>
  <c r="J8" i="13"/>
  <c r="K8" i="13"/>
  <c r="C9" i="13"/>
  <c r="D9" i="13"/>
  <c r="E9" i="13"/>
  <c r="F9" i="13"/>
  <c r="G9" i="13"/>
  <c r="H9" i="13"/>
  <c r="I9" i="13"/>
  <c r="J9" i="13"/>
  <c r="K9" i="13"/>
  <c r="C10" i="13"/>
  <c r="D10" i="13"/>
  <c r="E10" i="13"/>
  <c r="F10" i="13"/>
  <c r="G10" i="13"/>
  <c r="H10" i="13"/>
  <c r="I10" i="13"/>
  <c r="J10" i="13"/>
  <c r="K10" i="13"/>
  <c r="C11" i="13"/>
  <c r="D11" i="13"/>
  <c r="E11" i="13"/>
  <c r="F11" i="13"/>
  <c r="G11" i="13"/>
  <c r="H11" i="13"/>
  <c r="I11" i="13"/>
  <c r="J11" i="13"/>
  <c r="K11" i="13"/>
  <c r="C12" i="13"/>
  <c r="D12" i="13"/>
  <c r="E12" i="13"/>
  <c r="F12" i="13"/>
  <c r="G12" i="13"/>
  <c r="H12" i="13"/>
  <c r="I12" i="13"/>
  <c r="J12" i="13"/>
  <c r="K12" i="13"/>
  <c r="C13" i="13"/>
  <c r="D13" i="13"/>
  <c r="E13" i="13"/>
  <c r="F13" i="13"/>
  <c r="G13" i="13"/>
  <c r="H13" i="13"/>
  <c r="I13" i="13"/>
  <c r="J13" i="13"/>
  <c r="K13" i="13"/>
  <c r="C14" i="13"/>
  <c r="D14" i="13"/>
  <c r="E14" i="13"/>
  <c r="F14" i="13"/>
  <c r="G14" i="13"/>
  <c r="H14" i="13"/>
  <c r="I14" i="13"/>
  <c r="J14" i="13"/>
  <c r="K14" i="13"/>
  <c r="C15" i="13"/>
  <c r="D15" i="13"/>
  <c r="E15" i="13"/>
  <c r="F15" i="13"/>
  <c r="G15" i="13"/>
  <c r="H15" i="13"/>
  <c r="I15" i="13"/>
  <c r="J15" i="13"/>
  <c r="K15" i="13"/>
  <c r="C16" i="13"/>
  <c r="D16" i="13"/>
  <c r="E16" i="13"/>
  <c r="F16" i="13"/>
  <c r="G16" i="13"/>
  <c r="H16" i="13"/>
  <c r="I16" i="13"/>
  <c r="J16" i="13"/>
  <c r="K16" i="13"/>
  <c r="C17" i="13"/>
  <c r="D17" i="13"/>
  <c r="E17" i="13"/>
  <c r="F17" i="13"/>
  <c r="G17" i="13"/>
  <c r="H17" i="13"/>
  <c r="I17" i="13"/>
  <c r="J17" i="13"/>
  <c r="K17" i="13"/>
  <c r="C18" i="13"/>
  <c r="D18" i="13"/>
  <c r="E18" i="13"/>
  <c r="F18" i="13"/>
  <c r="G18" i="13"/>
  <c r="H18" i="13"/>
  <c r="I18" i="13"/>
  <c r="J18" i="13"/>
  <c r="K18" i="13"/>
  <c r="C19" i="13"/>
  <c r="D19" i="13"/>
  <c r="E19" i="13"/>
  <c r="F19" i="13"/>
  <c r="G19" i="13"/>
  <c r="H19" i="13"/>
  <c r="I19" i="13"/>
  <c r="J19" i="13"/>
  <c r="K19" i="13"/>
  <c r="C20" i="13"/>
  <c r="D20" i="13"/>
  <c r="E20" i="13"/>
  <c r="F20" i="13"/>
  <c r="G20" i="13"/>
  <c r="H20" i="13"/>
  <c r="I20" i="13"/>
  <c r="J20" i="13"/>
  <c r="K20" i="13"/>
  <c r="C21" i="13"/>
  <c r="D21" i="13"/>
  <c r="E21" i="13"/>
  <c r="F21" i="13"/>
  <c r="G21" i="13"/>
  <c r="H21" i="13"/>
  <c r="I21" i="13"/>
  <c r="J21" i="13"/>
  <c r="K21" i="13"/>
  <c r="C22" i="13"/>
  <c r="D22" i="13"/>
  <c r="E22" i="13"/>
  <c r="F22" i="13"/>
  <c r="G22" i="13"/>
  <c r="H22" i="13"/>
  <c r="I22" i="13"/>
  <c r="J22" i="13"/>
  <c r="K22" i="13"/>
  <c r="C23" i="13"/>
  <c r="D23" i="13"/>
  <c r="E23" i="13"/>
  <c r="F23" i="13"/>
  <c r="G23" i="13"/>
  <c r="H23" i="13"/>
  <c r="I23" i="13"/>
  <c r="J23" i="13"/>
  <c r="K23" i="13"/>
  <c r="C24" i="13"/>
  <c r="D24" i="13"/>
  <c r="E24" i="13"/>
  <c r="F24" i="13"/>
  <c r="G24" i="13"/>
  <c r="H24" i="13"/>
  <c r="I24" i="13"/>
  <c r="J24" i="13"/>
  <c r="K24" i="13"/>
  <c r="C25" i="13"/>
  <c r="D25" i="13"/>
  <c r="E25" i="13"/>
  <c r="F25" i="13"/>
  <c r="G25" i="13"/>
  <c r="H25" i="13"/>
  <c r="I25" i="13"/>
  <c r="J25" i="13"/>
  <c r="K25" i="13"/>
  <c r="Y14" i="13" l="1"/>
  <c r="AB14" i="13" s="1"/>
  <c r="AA14" i="13"/>
  <c r="Z14" i="13"/>
  <c r="Y13" i="13"/>
  <c r="Z13" i="13"/>
  <c r="AA13" i="13"/>
  <c r="AA11" i="13"/>
  <c r="Y11" i="13"/>
  <c r="Z11" i="13"/>
  <c r="Y10" i="13"/>
  <c r="AB10" i="13" s="1"/>
  <c r="Z10" i="13"/>
  <c r="AA10" i="13"/>
  <c r="Y12" i="13"/>
  <c r="AB12" i="13" s="1"/>
  <c r="Z12" i="13"/>
  <c r="AA12" i="13"/>
  <c r="Y9" i="13"/>
  <c r="AB9" i="13" s="1"/>
  <c r="Z9" i="13"/>
  <c r="AA9" i="13"/>
  <c r="Z16" i="13"/>
  <c r="Y16" i="13"/>
  <c r="AB16" i="13" s="1"/>
  <c r="AA16" i="13"/>
  <c r="AA8" i="13"/>
  <c r="Y8" i="13"/>
  <c r="AB8" i="13" s="1"/>
  <c r="Z8" i="13"/>
  <c r="Z15" i="13"/>
  <c r="AA15" i="13"/>
  <c r="Y15" i="13"/>
  <c r="AB15" i="13" s="1"/>
  <c r="Y7" i="13"/>
  <c r="AB7" i="13" s="1"/>
  <c r="AA7" i="13"/>
  <c r="Z7" i="13"/>
  <c r="Q25" i="13"/>
  <c r="Q24" i="13"/>
  <c r="Q23" i="13"/>
  <c r="Q22" i="13"/>
  <c r="Q21" i="13"/>
  <c r="Q20" i="13"/>
  <c r="Q19" i="13"/>
  <c r="Q17" i="13"/>
  <c r="Q16" i="13"/>
  <c r="Q15" i="13"/>
  <c r="Q7" i="13"/>
  <c r="Q9" i="13"/>
  <c r="Q12" i="13"/>
  <c r="Q8" i="13"/>
  <c r="Q14" i="13"/>
  <c r="Q11" i="13"/>
  <c r="Q13" i="13"/>
  <c r="Q18" i="13"/>
  <c r="Q10" i="13"/>
  <c r="N37" i="13"/>
  <c r="O37" i="13"/>
  <c r="O46" i="13"/>
  <c r="N46" i="13"/>
  <c r="O30" i="13"/>
  <c r="N30" i="13"/>
  <c r="O51" i="13"/>
  <c r="N51" i="13"/>
  <c r="AD18" i="13"/>
  <c r="N35" i="13"/>
  <c r="O35" i="13"/>
  <c r="N38" i="13"/>
  <c r="O38" i="13"/>
  <c r="O39" i="13"/>
  <c r="N39" i="13"/>
  <c r="O32" i="13"/>
  <c r="N32" i="13"/>
  <c r="N33" i="13"/>
  <c r="O33" i="13"/>
  <c r="N53" i="13"/>
  <c r="O53" i="13"/>
  <c r="N26" i="13"/>
  <c r="O26" i="13"/>
  <c r="AE22" i="13"/>
  <c r="AD10" i="13"/>
  <c r="AG25" i="13"/>
  <c r="AF22" i="13"/>
  <c r="AG24" i="13"/>
  <c r="AG17" i="13"/>
  <c r="AD22" i="13"/>
  <c r="AG23" i="13"/>
  <c r="AD23" i="13"/>
  <c r="AE24" i="13"/>
  <c r="AE23" i="13"/>
  <c r="AD24" i="13"/>
  <c r="AF24" i="13"/>
  <c r="AF23" i="13"/>
  <c r="AF19" i="13"/>
  <c r="AG22" i="13"/>
  <c r="AE20" i="13"/>
  <c r="AG14" i="13"/>
  <c r="AF7" i="13"/>
  <c r="AF12" i="13"/>
  <c r="AF25" i="13"/>
  <c r="AE11" i="13"/>
  <c r="AE14" i="13"/>
  <c r="AG21" i="13"/>
  <c r="AD20" i="13"/>
  <c r="AE9" i="13"/>
  <c r="AE25" i="13"/>
  <c r="AG20" i="13"/>
  <c r="AE19" i="13"/>
  <c r="AF20" i="13"/>
  <c r="AD25" i="13"/>
  <c r="AE8" i="13"/>
  <c r="AD13" i="13"/>
  <c r="AE18" i="13"/>
  <c r="AG18" i="13"/>
  <c r="AG16" i="13"/>
  <c r="AD8" i="13"/>
  <c r="AF10" i="13"/>
  <c r="AD17" i="13"/>
  <c r="AF15" i="13"/>
  <c r="AG7" i="13"/>
  <c r="AG10" i="13"/>
  <c r="AF18" i="13"/>
  <c r="AG8" i="13"/>
  <c r="AD15" i="13"/>
  <c r="AF17" i="13"/>
  <c r="AD16" i="13"/>
  <c r="AG15" i="13"/>
  <c r="AD14" i="13"/>
  <c r="AF14" i="13"/>
  <c r="AF16" i="13"/>
  <c r="AE10" i="13"/>
  <c r="AF8" i="13"/>
  <c r="AD7" i="13"/>
  <c r="AE16" i="13"/>
  <c r="AE15" i="13"/>
  <c r="AD12" i="13"/>
  <c r="AE12" i="13"/>
  <c r="AG12" i="13"/>
  <c r="AE7" i="13"/>
  <c r="AG13" i="13"/>
  <c r="AF11" i="13"/>
  <c r="AE17" i="13"/>
  <c r="AF9" i="13"/>
  <c r="AG9" i="13"/>
  <c r="AD9" i="13"/>
  <c r="AG19" i="13"/>
  <c r="AG11" i="13"/>
  <c r="AF21" i="13"/>
  <c r="AF13" i="13"/>
  <c r="AD19" i="13"/>
  <c r="AD11" i="13"/>
  <c r="AE21" i="13"/>
  <c r="AE13" i="13"/>
  <c r="AD21" i="13"/>
  <c r="AI11" i="13"/>
  <c r="U20" i="13"/>
  <c r="K6" i="13"/>
  <c r="J6" i="13"/>
  <c r="I6" i="13"/>
  <c r="H6" i="13"/>
  <c r="G6" i="13"/>
  <c r="N22" i="13" s="1"/>
  <c r="F6" i="13"/>
  <c r="E6" i="13"/>
  <c r="D6" i="13"/>
  <c r="C6" i="13"/>
  <c r="AI18" i="13"/>
  <c r="AJ18" i="13"/>
  <c r="AI20" i="13"/>
  <c r="AJ20" i="13"/>
  <c r="AI22" i="13"/>
  <c r="AJ22" i="13"/>
  <c r="AI23" i="13"/>
  <c r="AJ23" i="13"/>
  <c r="AC18" i="13"/>
  <c r="R18" i="13" s="1"/>
  <c r="AC22" i="13"/>
  <c r="R22" i="13" s="1"/>
  <c r="AC23" i="13"/>
  <c r="AC24" i="13"/>
  <c r="R24" i="13" s="1"/>
  <c r="M18" i="13"/>
  <c r="M22" i="13"/>
  <c r="M23" i="13"/>
  <c r="M24" i="13"/>
  <c r="N18" i="13"/>
  <c r="O18" i="13"/>
  <c r="O22" i="13"/>
  <c r="N23" i="13"/>
  <c r="O23" i="13"/>
  <c r="N25" i="13"/>
  <c r="O25" i="13"/>
  <c r="W18" i="13"/>
  <c r="W22" i="13"/>
  <c r="W23" i="13"/>
  <c r="W25" i="13"/>
  <c r="V18" i="13"/>
  <c r="V22" i="13"/>
  <c r="V23" i="13"/>
  <c r="V24" i="13"/>
  <c r="V25" i="13"/>
  <c r="U18" i="13"/>
  <c r="U22" i="13"/>
  <c r="U23" i="13"/>
  <c r="U25" i="13"/>
  <c r="AB13" i="13" l="1"/>
  <c r="AB11" i="13"/>
  <c r="Z6" i="13"/>
  <c r="Y6" i="13"/>
  <c r="AB6" i="13"/>
  <c r="AA6" i="13"/>
  <c r="R23" i="13"/>
  <c r="Q6" i="13"/>
  <c r="P46" i="13"/>
  <c r="P33" i="13"/>
  <c r="P51" i="13"/>
  <c r="P53" i="13"/>
  <c r="P35" i="13"/>
  <c r="P32" i="13"/>
  <c r="P26" i="13"/>
  <c r="P39" i="13"/>
  <c r="P30" i="13"/>
  <c r="P38" i="13"/>
  <c r="P37" i="13"/>
  <c r="AH22" i="13"/>
  <c r="AH23" i="13"/>
  <c r="AH24" i="13"/>
  <c r="AH12" i="13"/>
  <c r="X23" i="13"/>
  <c r="X22" i="13"/>
  <c r="AH19" i="13"/>
  <c r="AH7" i="13"/>
  <c r="AH16" i="13"/>
  <c r="AH17" i="13"/>
  <c r="P22" i="13"/>
  <c r="AH8" i="13"/>
  <c r="AH21" i="13"/>
  <c r="AH25" i="13"/>
  <c r="X25" i="13"/>
  <c r="AH10" i="13"/>
  <c r="AH18" i="13"/>
  <c r="P23" i="13"/>
  <c r="AH20" i="13"/>
  <c r="AH11" i="13"/>
  <c r="AH14" i="13"/>
  <c r="AH15" i="13"/>
  <c r="AH9" i="13"/>
  <c r="P18" i="13"/>
  <c r="AH13" i="13"/>
  <c r="X18" i="13"/>
  <c r="AD6" i="13"/>
  <c r="AF6" i="13"/>
  <c r="AG6" i="13"/>
  <c r="AE6" i="13"/>
  <c r="AC20" i="13"/>
  <c r="N20" i="13"/>
  <c r="W20" i="13"/>
  <c r="AJ24" i="13"/>
  <c r="U24" i="13"/>
  <c r="M20" i="13"/>
  <c r="AI24" i="13"/>
  <c r="V20" i="13"/>
  <c r="O20" i="13"/>
  <c r="O24" i="13"/>
  <c r="W24" i="13"/>
  <c r="N24" i="13"/>
  <c r="AI19" i="13"/>
  <c r="M11" i="13"/>
  <c r="AC19" i="13"/>
  <c r="M21" i="13"/>
  <c r="M25" i="13"/>
  <c r="P25" i="13" s="1"/>
  <c r="W19" i="13"/>
  <c r="O19" i="13"/>
  <c r="AC25" i="13"/>
  <c r="AJ25" i="13"/>
  <c r="AC11" i="13"/>
  <c r="S11" i="13" s="1"/>
  <c r="U19" i="13"/>
  <c r="N19" i="13"/>
  <c r="M19" i="13"/>
  <c r="AI25" i="13"/>
  <c r="V19" i="13"/>
  <c r="V11" i="13"/>
  <c r="W11" i="13"/>
  <c r="AJ19" i="13"/>
  <c r="U21" i="13"/>
  <c r="V21" i="13"/>
  <c r="W21" i="13"/>
  <c r="O21" i="13"/>
  <c r="AJ21" i="13"/>
  <c r="N21" i="13"/>
  <c r="AI21" i="13"/>
  <c r="AC21" i="13"/>
  <c r="U11" i="13"/>
  <c r="AJ11" i="13"/>
  <c r="R21" i="13" l="1"/>
  <c r="R20" i="13"/>
  <c r="R11" i="13"/>
  <c r="T11" i="13" s="1"/>
  <c r="R25" i="13"/>
  <c r="R19" i="13"/>
  <c r="P21" i="13"/>
  <c r="X20" i="13"/>
  <c r="P19" i="13"/>
  <c r="X24" i="13"/>
  <c r="X21" i="13"/>
  <c r="X19" i="13"/>
  <c r="P24" i="13"/>
  <c r="P20" i="13"/>
  <c r="AH6" i="13"/>
  <c r="X11" i="13"/>
  <c r="M14" i="13"/>
  <c r="U14" i="13"/>
  <c r="W14" i="13"/>
  <c r="AJ14" i="13"/>
  <c r="N14" i="13"/>
  <c r="O14" i="13"/>
  <c r="V14" i="13"/>
  <c r="AC14" i="13"/>
  <c r="S14" i="13" s="1"/>
  <c r="AI14" i="13"/>
  <c r="O8" i="13"/>
  <c r="AC8" i="13"/>
  <c r="S8" i="13" s="1"/>
  <c r="AI8" i="13"/>
  <c r="AJ8" i="13"/>
  <c r="M8" i="13"/>
  <c r="W8" i="13"/>
  <c r="U8" i="13"/>
  <c r="V8" i="13"/>
  <c r="N8" i="13"/>
  <c r="M13" i="13"/>
  <c r="W13" i="13"/>
  <c r="U13" i="13"/>
  <c r="N13" i="13"/>
  <c r="O13" i="13"/>
  <c r="V13" i="13"/>
  <c r="AJ13" i="13"/>
  <c r="AI13" i="13"/>
  <c r="AC13" i="13"/>
  <c r="S13" i="13" s="1"/>
  <c r="AI15" i="13"/>
  <c r="AC15" i="13"/>
  <c r="S15" i="13" s="1"/>
  <c r="AJ15" i="13"/>
  <c r="M15" i="13"/>
  <c r="W15" i="13"/>
  <c r="U15" i="13"/>
  <c r="N15" i="13"/>
  <c r="V15" i="13"/>
  <c r="O15" i="13"/>
  <c r="AI7" i="13"/>
  <c r="AC7" i="13"/>
  <c r="S7" i="13" s="1"/>
  <c r="AJ7" i="13"/>
  <c r="M7" i="13"/>
  <c r="W7" i="13"/>
  <c r="U7" i="13"/>
  <c r="N7" i="13"/>
  <c r="O7" i="13"/>
  <c r="V7" i="13"/>
  <c r="O12" i="13"/>
  <c r="AI12" i="13"/>
  <c r="V12" i="13"/>
  <c r="N12" i="13"/>
  <c r="U12" i="13"/>
  <c r="AJ12" i="13"/>
  <c r="M12" i="13"/>
  <c r="AC12" i="13"/>
  <c r="S12" i="13" s="1"/>
  <c r="W12" i="13"/>
  <c r="N9" i="13"/>
  <c r="V9" i="13"/>
  <c r="AC9" i="13"/>
  <c r="S9" i="13" s="1"/>
  <c r="O9" i="13"/>
  <c r="AI9" i="13"/>
  <c r="M9" i="13"/>
  <c r="W9" i="13"/>
  <c r="U9" i="13"/>
  <c r="AJ9" i="13"/>
  <c r="O16" i="13"/>
  <c r="AC16" i="13"/>
  <c r="S16" i="13" s="1"/>
  <c r="AI16" i="13"/>
  <c r="AJ16" i="13"/>
  <c r="M16" i="13"/>
  <c r="W16" i="13"/>
  <c r="U16" i="13"/>
  <c r="N16" i="13"/>
  <c r="V16" i="13"/>
  <c r="N11" i="13"/>
  <c r="O11" i="13"/>
  <c r="N17" i="13"/>
  <c r="AC17" i="13"/>
  <c r="O17" i="13"/>
  <c r="AJ17" i="13"/>
  <c r="AI17" i="13"/>
  <c r="M17" i="13"/>
  <c r="W17" i="13"/>
  <c r="U17" i="13"/>
  <c r="V17" i="13"/>
  <c r="V6" i="13"/>
  <c r="U6" i="13"/>
  <c r="AC6" i="13"/>
  <c r="N6" i="13"/>
  <c r="M6" i="13"/>
  <c r="AI6" i="13"/>
  <c r="O6" i="13"/>
  <c r="W6" i="13"/>
  <c r="AJ6" i="13"/>
  <c r="V10" i="13"/>
  <c r="U10" i="13"/>
  <c r="AC10" i="13"/>
  <c r="S10" i="13" s="1"/>
  <c r="N10" i="13"/>
  <c r="M10" i="13"/>
  <c r="O10" i="13"/>
  <c r="W10" i="13"/>
  <c r="AJ10" i="13"/>
  <c r="AI10" i="13"/>
  <c r="S6" i="13" l="1"/>
  <c r="R6" i="13"/>
  <c r="T6" i="13" s="1"/>
  <c r="T14" i="13"/>
  <c r="T16" i="13"/>
  <c r="R10" i="13"/>
  <c r="T10" i="13" s="1"/>
  <c r="R12" i="13"/>
  <c r="T12" i="13" s="1"/>
  <c r="R7" i="13"/>
  <c r="T7" i="13" s="1"/>
  <c r="R14" i="13"/>
  <c r="R17" i="13"/>
  <c r="R16" i="13"/>
  <c r="R15" i="13"/>
  <c r="T15" i="13" s="1"/>
  <c r="R9" i="13"/>
  <c r="T9" i="13" s="1"/>
  <c r="R8" i="13"/>
  <c r="T8" i="13" s="1"/>
  <c r="R13" i="13"/>
  <c r="T13" i="13" s="1"/>
  <c r="P15" i="13"/>
  <c r="X8" i="13"/>
  <c r="X7" i="13"/>
  <c r="P11" i="13"/>
  <c r="X16" i="13"/>
  <c r="X14" i="13"/>
  <c r="X6" i="13"/>
  <c r="P6" i="13"/>
  <c r="X17" i="13"/>
  <c r="X9" i="13"/>
  <c r="P9" i="13"/>
  <c r="P12" i="13"/>
  <c r="P17" i="13"/>
  <c r="X12" i="13"/>
  <c r="X10" i="13"/>
  <c r="X15" i="13"/>
  <c r="P14" i="13"/>
  <c r="X13" i="13"/>
  <c r="P16" i="13"/>
  <c r="P13" i="13"/>
  <c r="P7" i="13"/>
  <c r="P8" i="13"/>
  <c r="P10" i="13"/>
</calcChain>
</file>

<file path=xl/sharedStrings.xml><?xml version="1.0" encoding="utf-8"?>
<sst xmlns="http://schemas.openxmlformats.org/spreadsheetml/2006/main" count="69" uniqueCount="53">
  <si>
    <t>EXTRACTION fichier REVIT "P3D - Nomenclature"</t>
  </si>
  <si>
    <t>Distance attache ferme sous extensible
(Doc page 70)</t>
  </si>
  <si>
    <t>Distance maxi entre deux attaches
(Doc page 70)</t>
  </si>
  <si>
    <t>Porte à faux maxi
(Doc page 70)</t>
  </si>
  <si>
    <t>Position attache si retour d'angle
(Doc page 77)</t>
  </si>
  <si>
    <t>Repère</t>
  </si>
  <si>
    <t>Module</t>
  </si>
  <si>
    <t>Long Totale PTE</t>
  </si>
  <si>
    <t>Long Ext G.</t>
  </si>
  <si>
    <t>Long Ossature</t>
  </si>
  <si>
    <t>Long Ext D.</t>
  </si>
  <si>
    <t>Retour G.</t>
  </si>
  <si>
    <t>Retour D.</t>
  </si>
  <si>
    <t>Extension Arr.</t>
  </si>
  <si>
    <t>Cmax</t>
  </si>
  <si>
    <t>C gauche</t>
  </si>
  <si>
    <t>C droite</t>
  </si>
  <si>
    <t>Validation</t>
  </si>
  <si>
    <t>Dmax</t>
  </si>
  <si>
    <t>Pmax</t>
  </si>
  <si>
    <t>P gauche</t>
  </si>
  <si>
    <t>P droite</t>
  </si>
  <si>
    <t>Amax</t>
  </si>
  <si>
    <t>M2</t>
  </si>
  <si>
    <t>M3</t>
  </si>
  <si>
    <t>A réel G</t>
  </si>
  <si>
    <t>A réel D</t>
  </si>
  <si>
    <t>Hauteur banches</t>
  </si>
  <si>
    <t>Largeur PTE
1,70 m</t>
  </si>
  <si>
    <t>Largeur PTE
2,50 m</t>
  </si>
  <si>
    <t>M1</t>
  </si>
  <si>
    <t>M4</t>
  </si>
  <si>
    <t>Distance Cmax</t>
  </si>
  <si>
    <t>Nbre d'attaches volantes</t>
  </si>
  <si>
    <t>A maxi</t>
  </si>
  <si>
    <t>Attaches par</t>
  </si>
  <si>
    <t>console</t>
  </si>
  <si>
    <t>P3D</t>
  </si>
  <si>
    <t>m</t>
  </si>
  <si>
    <t>RENSEIGNER la hauteur des banches :</t>
  </si>
  <si>
    <t>Longueur PTE</t>
  </si>
  <si>
    <t>Si retour d'angle:</t>
  </si>
  <si>
    <t>Doc p 77</t>
  </si>
  <si>
    <t>Longueur Maxi extension - Sans retour d'angle
(Doc p70 à 75)</t>
  </si>
  <si>
    <t>Le gauche</t>
  </si>
  <si>
    <t>Le droite</t>
  </si>
  <si>
    <t>Longueur extensions
(Doc pages 70 à 75 &amp; page 77)</t>
  </si>
  <si>
    <t>Le max G</t>
  </si>
  <si>
    <t>Le max D</t>
  </si>
  <si>
    <t>"TD Etage"</t>
  </si>
  <si>
    <t>Valeurs de Dmax
(Doc p70 à 75)</t>
  </si>
  <si>
    <t>D1 réel</t>
  </si>
  <si>
    <t>D2 réel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</si>
</sst>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5"/>
      <name val="Calibri"/>
      <family val="2"/>
      <scheme val="minor"/>
    </font>
    <font>
      <b/>
      <sz val="13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0" fillId="2" borderId="10" xfId="0" applyNumberForma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9" xfId="0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20" xfId="0" applyFont="1" applyBorder="1" applyAlignment="1">
      <alignment horizontal="left" vertical="center" indent="1"/>
    </xf>
    <xf numFmtId="0" fontId="7" fillId="0" borderId="21" xfId="0" applyFont="1" applyBorder="1" applyAlignment="1">
      <alignment horizontal="left" vertical="center"/>
    </xf>
    <xf numFmtId="2" fontId="6" fillId="0" borderId="22" xfId="0" applyNumberFormat="1" applyFont="1" applyBorder="1" applyAlignment="1">
      <alignment horizontal="center" vertical="center"/>
    </xf>
    <xf numFmtId="2" fontId="0" fillId="0" borderId="13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1" fillId="0" borderId="13" xfId="0" applyFont="1" applyBorder="1" applyAlignment="1">
      <alignment horizontal="centerContinuous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2" fontId="5" fillId="2" borderId="15" xfId="0" applyNumberFormat="1" applyFont="1" applyFill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 wrapText="1"/>
    </xf>
    <xf numFmtId="0" fontId="2" fillId="0" borderId="26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Continuous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2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2" fillId="3" borderId="24" xfId="0" applyNumberFormat="1" applyFont="1" applyFill="1" applyBorder="1" applyAlignment="1">
      <alignment horizontal="center"/>
    </xf>
    <xf numFmtId="2" fontId="5" fillId="2" borderId="24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2" fontId="6" fillId="0" borderId="21" xfId="0" applyNumberFormat="1" applyFont="1" applyBorder="1" applyAlignment="1" applyProtection="1">
      <alignment horizontal="center" vertical="center"/>
      <protection locked="0"/>
    </xf>
    <xf numFmtId="2" fontId="6" fillId="0" borderId="0" xfId="0" applyNumberFormat="1" applyFont="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/>
    </xf>
    <xf numFmtId="2" fontId="0" fillId="2" borderId="33" xfId="0" applyNumberFormat="1" applyFill="1" applyBorder="1" applyAlignment="1">
      <alignment horizontal="center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" xfId="0" builtinId="0"/>
  </cellStyles>
  <dxfs count="2">
    <dxf>
      <font>
        <color rgb="FFFF0000"/>
      </font>
    </dxf>
    <dxf>
      <font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"/>
  <sheetViews>
    <sheetView workbookViewId="0">
      <selection activeCell="B10" sqref="B10"/>
    </sheetView>
  </sheetViews>
  <sheetFormatPr baseColWidth="10" defaultRowHeight="14.25" x14ac:dyDescent="0.45"/>
  <cols>
    <col min="1" max="10" width="14.796875" style="1" customWidth="1"/>
    <col min="11" max="11" width="16.19921875" style="1" customWidth="1"/>
    <col min="12" max="12" width="15.1328125" style="1" customWidth="1"/>
    <col min="13" max="13" width="18.33203125" style="1" customWidth="1"/>
    <col min="14" max="14" width="18.19921875" style="1" customWidth="1"/>
    <col min="15" max="15" width="17.6640625" style="1" customWidth="1"/>
    <col min="16" max="16" width="17.796875" style="1" customWidth="1"/>
    <col min="17" max="17" width="16.46484375" style="1" customWidth="1"/>
    <col min="18" max="18" width="14.796875" style="1" customWidth="1"/>
  </cols>
  <sheetData/>
  <sortState ref="B3:S31">
    <sortCondition descending="1" ref="S3:S31"/>
    <sortCondition ref="D3:D3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4"/>
  <sheetViews>
    <sheetView showZeros="0" tabSelected="1" zoomScale="70" zoomScaleNormal="70" workbookViewId="0">
      <selection activeCell="B13" sqref="B13"/>
    </sheetView>
  </sheetViews>
  <sheetFormatPr baseColWidth="10" defaultColWidth="11.53125" defaultRowHeight="14.25" x14ac:dyDescent="0.45"/>
  <cols>
    <col min="1" max="1" width="11.53125" style="1"/>
    <col min="2" max="2" width="3.86328125" style="1" customWidth="1"/>
    <col min="3" max="11" width="10.796875" style="1" customWidth="1"/>
    <col min="12" max="12" width="8.46484375" style="1" customWidth="1"/>
    <col min="13" max="13" width="10.796875" style="2" customWidth="1"/>
    <col min="14" max="15" width="10.796875" style="1" customWidth="1"/>
    <col min="16" max="16" width="10.796875" style="3" customWidth="1"/>
    <col min="17" max="17" width="10.796875" style="2" customWidth="1"/>
    <col min="18" max="19" width="10.796875" style="1" customWidth="1"/>
    <col min="20" max="20" width="10.796875" style="3" customWidth="1"/>
    <col min="21" max="21" width="10.796875" style="2" customWidth="1"/>
    <col min="22" max="23" width="10.796875" style="1" customWidth="1"/>
    <col min="24" max="24" width="10.796875" style="3" customWidth="1"/>
    <col min="25" max="26" width="10.796875" style="2" customWidth="1"/>
    <col min="27" max="27" width="10.796875" style="1" customWidth="1"/>
    <col min="28" max="28" width="10.796875" style="3" customWidth="1"/>
    <col min="29" max="30" width="10.796875" style="1" customWidth="1"/>
    <col min="31" max="32" width="10.796875" style="59" customWidth="1"/>
    <col min="33" max="33" width="10.796875" style="2" customWidth="1"/>
    <col min="34" max="34" width="10.796875" style="59" customWidth="1"/>
    <col min="35" max="36" width="10.796875" style="1" customWidth="1"/>
    <col min="37" max="16384" width="11.53125" style="1"/>
  </cols>
  <sheetData>
    <row r="1" spans="1:36" s="36" customFormat="1" ht="28.8" customHeight="1" thickTop="1" thickBot="1" x14ac:dyDescent="0.55000000000000004">
      <c r="M1" s="38" t="s">
        <v>39</v>
      </c>
      <c r="N1" s="39"/>
      <c r="O1" s="39"/>
      <c r="P1" s="39"/>
      <c r="Q1" s="68">
        <v>4</v>
      </c>
      <c r="R1" s="40" t="s">
        <v>38</v>
      </c>
      <c r="S1" s="69"/>
      <c r="U1" s="37"/>
      <c r="Y1" s="37"/>
      <c r="Z1" s="37"/>
      <c r="AE1" s="56"/>
      <c r="AF1" s="56"/>
      <c r="AG1" s="37"/>
      <c r="AH1" s="56"/>
    </row>
    <row r="2" spans="1:36" s="4" customFormat="1" ht="18.75" thickTop="1" thickBot="1" x14ac:dyDescent="0.6">
      <c r="C2" s="76" t="s">
        <v>0</v>
      </c>
      <c r="D2" s="77"/>
      <c r="E2" s="77"/>
      <c r="F2" s="77"/>
      <c r="G2" s="77"/>
      <c r="H2" s="77"/>
      <c r="I2" s="77"/>
      <c r="J2" s="77"/>
      <c r="K2" s="78"/>
      <c r="M2" s="5"/>
      <c r="Q2" s="5"/>
      <c r="U2" s="5"/>
      <c r="Y2" s="5"/>
      <c r="Z2" s="5"/>
      <c r="AE2" s="57"/>
      <c r="AF2" s="57"/>
      <c r="AG2" s="5"/>
      <c r="AH2" s="57"/>
    </row>
    <row r="3" spans="1:36" s="9" customFormat="1" ht="32.450000000000003" customHeight="1" thickTop="1" x14ac:dyDescent="0.45">
      <c r="C3" s="6"/>
      <c r="D3" s="7"/>
      <c r="E3" s="7"/>
      <c r="F3" s="7"/>
      <c r="G3" s="7"/>
      <c r="H3" s="7"/>
      <c r="I3" s="7"/>
      <c r="J3" s="7"/>
      <c r="K3" s="8"/>
      <c r="M3" s="79" t="s">
        <v>1</v>
      </c>
      <c r="N3" s="80"/>
      <c r="O3" s="80"/>
      <c r="P3" s="81"/>
      <c r="Q3" s="79" t="s">
        <v>2</v>
      </c>
      <c r="R3" s="80"/>
      <c r="S3" s="80"/>
      <c r="T3" s="81"/>
      <c r="U3" s="79" t="s">
        <v>3</v>
      </c>
      <c r="V3" s="80"/>
      <c r="W3" s="80"/>
      <c r="X3" s="81"/>
      <c r="Y3" s="79" t="s">
        <v>4</v>
      </c>
      <c r="Z3" s="80"/>
      <c r="AA3" s="80"/>
      <c r="AB3" s="81"/>
      <c r="AC3" s="51" t="s">
        <v>35</v>
      </c>
      <c r="AD3" s="73" t="s">
        <v>46</v>
      </c>
      <c r="AE3" s="74"/>
      <c r="AF3" s="74"/>
      <c r="AG3" s="74"/>
      <c r="AH3" s="75"/>
      <c r="AI3" s="32" t="s">
        <v>6</v>
      </c>
      <c r="AJ3" s="33" t="s">
        <v>5</v>
      </c>
    </row>
    <row r="4" spans="1:36" s="9" customFormat="1" ht="28.5" x14ac:dyDescent="0.45">
      <c r="A4" s="9" t="s">
        <v>49</v>
      </c>
      <c r="C4" s="10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2" t="s">
        <v>13</v>
      </c>
      <c r="M4" s="13" t="s">
        <v>14</v>
      </c>
      <c r="N4" s="11" t="s">
        <v>15</v>
      </c>
      <c r="O4" s="11" t="s">
        <v>16</v>
      </c>
      <c r="P4" s="14" t="s">
        <v>17</v>
      </c>
      <c r="Q4" s="13" t="s">
        <v>18</v>
      </c>
      <c r="R4" s="11" t="s">
        <v>51</v>
      </c>
      <c r="S4" s="70" t="s">
        <v>52</v>
      </c>
      <c r="T4" s="14" t="s">
        <v>17</v>
      </c>
      <c r="U4" s="13" t="s">
        <v>19</v>
      </c>
      <c r="V4" s="11" t="s">
        <v>20</v>
      </c>
      <c r="W4" s="11" t="s">
        <v>21</v>
      </c>
      <c r="X4" s="14" t="s">
        <v>17</v>
      </c>
      <c r="Y4" s="13" t="s">
        <v>22</v>
      </c>
      <c r="Z4" s="11" t="s">
        <v>25</v>
      </c>
      <c r="AA4" s="11" t="s">
        <v>26</v>
      </c>
      <c r="AB4" s="14" t="s">
        <v>17</v>
      </c>
      <c r="AC4" s="52" t="s">
        <v>36</v>
      </c>
      <c r="AD4" s="60" t="s">
        <v>47</v>
      </c>
      <c r="AE4" s="61" t="s">
        <v>44</v>
      </c>
      <c r="AF4" s="61" t="s">
        <v>45</v>
      </c>
      <c r="AG4" s="62" t="s">
        <v>48</v>
      </c>
      <c r="AH4" s="65" t="s">
        <v>17</v>
      </c>
      <c r="AI4" s="30"/>
      <c r="AJ4" s="34" t="s">
        <v>37</v>
      </c>
    </row>
    <row r="5" spans="1:36" x14ac:dyDescent="0.45">
      <c r="C5" s="15"/>
      <c r="D5" s="16"/>
      <c r="E5" s="16"/>
      <c r="F5" s="16"/>
      <c r="G5" s="16"/>
      <c r="H5" s="16"/>
      <c r="I5" s="16"/>
      <c r="J5" s="16"/>
      <c r="K5" s="17"/>
      <c r="M5" s="18"/>
      <c r="N5" s="16"/>
      <c r="O5" s="16"/>
      <c r="P5" s="19"/>
      <c r="Q5" s="18"/>
      <c r="R5" s="16"/>
      <c r="S5" s="71"/>
      <c r="T5" s="19"/>
      <c r="U5" s="18"/>
      <c r="V5" s="16"/>
      <c r="W5" s="16"/>
      <c r="X5" s="19"/>
      <c r="Y5" s="18"/>
      <c r="Z5" s="25"/>
      <c r="AA5" s="16"/>
      <c r="AB5" s="19"/>
      <c r="AC5" s="53"/>
      <c r="AD5" s="50"/>
      <c r="AE5" s="58"/>
      <c r="AF5" s="58"/>
      <c r="AG5" s="50"/>
      <c r="AH5" s="66"/>
      <c r="AI5" s="15"/>
      <c r="AJ5" s="31"/>
    </row>
    <row r="6" spans="1:36" x14ac:dyDescent="0.45">
      <c r="A6" s="1">
        <f>'Export RVT'!S3</f>
        <v>0</v>
      </c>
      <c r="C6" s="20" t="str">
        <f>IF('Export RVT'!D3="","",'Export RVT'!D3)</f>
        <v/>
      </c>
      <c r="D6" s="21" t="str">
        <f>IF('Export RVT'!C3="","",'Export RVT'!C3)</f>
        <v/>
      </c>
      <c r="E6" s="21" t="str">
        <f>IF('Export RVT'!E3="","",'Export RVT'!E3)</f>
        <v/>
      </c>
      <c r="F6" s="21" t="str">
        <f>IF('Export RVT'!F3="","",'Export RVT'!F3)</f>
        <v/>
      </c>
      <c r="G6" s="21" t="str">
        <f>IF('Export RVT'!B3="","",'Export RVT'!B3)</f>
        <v/>
      </c>
      <c r="H6" s="21" t="str">
        <f>IF('Export RVT'!G3="","",'Export RVT'!G3)</f>
        <v/>
      </c>
      <c r="I6" s="21" t="str">
        <f>IF('Export RVT'!H3="","",'Export RVT'!H3)</f>
        <v/>
      </c>
      <c r="J6" s="21" t="str">
        <f>IF('Export RVT'!I3="","",'Export RVT'!I3)</f>
        <v/>
      </c>
      <c r="K6" s="22" t="str">
        <f>IF('Export RVT'!J3="","",'Export RVT'!J3)</f>
        <v/>
      </c>
      <c r="M6" s="23" t="str">
        <f>IF(D6="","",IF(K6=0,VLOOKUP($Q$1,'Nbre attaches et Cmax'!A$5:G$28,2,FALSE),VLOOKUP($Q$1,'Nbre attaches et Cmax'!A$5:G$28,3,FALSE)))</f>
        <v/>
      </c>
      <c r="N6" s="24" t="str">
        <f>IF(D6="","",IF('Export RVT'!P3&lt;Calculs!G6/2-0.15,"---",IF(AND('Export RVT'!P3&gt;(Calculs!G6/2-0.15),'Export RVT'!P3&lt;(Calculs!G6/2+0.15)),"A VERIFIER",'Export RVT'!P3-Calculs!G6/2)))</f>
        <v/>
      </c>
      <c r="O6" s="24" t="str">
        <f>IF(D6="","",IF('Export RVT'!Q3&lt;Calculs!G6/2-0.15,"---",IF(AND('Export RVT'!Q3&gt;(Calculs!G6/2-0.15),'Export RVT'!Q3&lt;(Calculs!G6/2+0.15)),"A VERIFIER",'Export RVT'!Q3-Calculs!G6/2)))</f>
        <v/>
      </c>
      <c r="P6" s="19" t="str">
        <f t="shared" ref="P6:P37" si="0">IF(D6="","",IF(AND(N6="---",O6="---"),"---",IF(AND(N6="---",O6&lt;M6),"OK",IF(AND(N6&lt;M6,O6="---"),"OK",IF(AND(N6&lt;M6,O6&lt;M6),"OK","A VERIFIER")))))</f>
        <v/>
      </c>
      <c r="Q6" s="23" t="str">
        <f>IF(D6="","",IF(D6="M3",VLOOKUP($Q$1,Dmax!A$5:D$18,4,0),IF(D6="M2",VLOOKUP($Q$1,Dmax!A$5:D$18,3,0),IF(D6="M1",VLOOKUP($Q$1,Dmax!A$5:D$18,2,0),IF(D6="M4","Voir doc","Module??")))))</f>
        <v/>
      </c>
      <c r="R6" s="24" t="str">
        <f>IF(D6="","",IF(AC6=2,'Export RVT'!M3,'Export RVT'!R3))</f>
        <v/>
      </c>
      <c r="S6" s="72" t="str">
        <f>IF(D6="","",IF(AC6=2,"Sans objet",'Export RVT'!P3+'Export RVT'!Q3-'Export RVT'!R3))</f>
        <v/>
      </c>
      <c r="T6" s="19" t="str">
        <f>IF(D6="","",IF(AND(AI6="M1",R6&lt;Q6),"OK",IF(AND(AI6="M2",R6&lt;Q6),"OK",IF(AND(AI6="M3",R6&lt;Q6,S6&lt;Q6),"OK","A VERIFIER"))))</f>
        <v/>
      </c>
      <c r="U6" s="23" t="str">
        <f t="shared" ref="U6:U37" si="1">IF(D6="","",IF(D6="M1",E6/4,E6/3))</f>
        <v/>
      </c>
      <c r="V6" s="24" t="str">
        <f>IF(D6="","",'Export RVT'!N3)</f>
        <v/>
      </c>
      <c r="W6" s="24" t="str">
        <f>IF(D6="","",'Export RVT'!O3)</f>
        <v/>
      </c>
      <c r="X6" s="19" t="str">
        <f t="shared" ref="X6:X37" si="2">IF(D6="","",IF(AND(V6&lt;=U6,W6&lt;=U6,V6&gt;=0.15,W6&gt;=0.15),"OK","A VERIFIER"))</f>
        <v/>
      </c>
      <c r="Y6" s="35" t="str">
        <f>IF(D6="M1","Sans objet",IF(D6="","",IF(AND(I6=0,J6=0),"---",VLOOKUP(ROUNDUP(E6,1),Amax!A$6:B$39,2,FALSE))))</f>
        <v/>
      </c>
      <c r="Z6" s="49" t="str">
        <f>IF(D6="M1","---",IF(D6="","",IF(I6=0,"---",G6/2+F6-'Export RVT'!P3)))</f>
        <v/>
      </c>
      <c r="AA6" s="49" t="str">
        <f>IF(D6="M1","---",IF(D6="","",IF(J6=0,"---",G6/2+H6-'Export RVT'!Q3)))</f>
        <v/>
      </c>
      <c r="AB6" s="19" t="str">
        <f>IF(D6="M1","Sans objet",IF(D6="","",IF(Y6="---","---",IF(Y6="A RENSEIGNER","A VERIFIER",IF(AND(Z6="---",AA6&lt;Y6),"OK",IF(AND(Z6&lt;Y6,AA6="---"),"OK",IF(AND(Z6&lt;Y6,AA6&lt;Y6),"OK","A VERIFIER")))))))</f>
        <v/>
      </c>
      <c r="AC6" s="54" t="str">
        <f>IF(D6="","",VLOOKUP(Q$1,'Nbre attaches et Cmax'!A$5:G$28,IF(D6="M1",4,IF(D6="M2",5,IF(D6="M3",6,IF(D6="M4",7,"???"))))))</f>
        <v/>
      </c>
      <c r="AD6" s="63" t="str">
        <f>IF(D6="","",IF(D6="M1",VLOOKUP(Q$1,'Le max'!A$5:E$28,2,FALSE),IF(AND(D6="M2",I6=0),VLOOKUP(Q$1,'Le max'!A$5:E$28,3,FALSE),IF(AND(D6="M2",I6=1),MIN(0.5,VLOOKUP(Q$1,'Le max'!A$5:E$28,3,FALSE)),IF(AND(D6="M3",I6=0),VLOOKUP(Q$1,'Le max'!A$5:E$28,4,FALSE),IF(AND(D6="M3",I6=1),MIN(1.25,VLOOKUP(Q$1,'Le max'!A$5:E$28,4,FALSE)),IF(AND(D6="M4",I6=0),VLOOKUP(Q$1,'Le max'!A$5:E$28,5,FALSE),IF(AND(D6="M2",I6=1),MIN(1.25,VLOOKUP(Q$1,'Le max'!A$5:E$28,5,FALSE)),"???"))))))))</f>
        <v/>
      </c>
      <c r="AE6" s="64" t="str">
        <f t="shared" ref="AE6:AE37" si="3">IF(D6="","",F6)</f>
        <v/>
      </c>
      <c r="AF6" s="64" t="str">
        <f t="shared" ref="AF6:AF37" si="4">IF(D6="","",H6)</f>
        <v/>
      </c>
      <c r="AG6" s="63" t="str">
        <f>IF(D6="","",IF(D6="M1",VLOOKUP(Q$1,'Le max'!A$5:E$28,2,FALSE),IF(AND(D6="M2",J6=0),VLOOKUP(Q$1,'Le max'!A$5:E$28,3,FALSE),IF(AND(D6="M2",J6=1),MIN(0.5,VLOOKUP(Q$1,'Le max'!A$5:E$28,3,FALSE)),IF(AND(D6="M3",J6=0),VLOOKUP(Q$1,'Le max'!A$5:E$28,4,FALSE),IF(AND(D6="M3",J6=1),MIN(1.25,VLOOKUP(Q$1,'Le max'!A$5:E$28,4,FALSE)),IF(AND(D6="M4",J6=0),VLOOKUP(Q$1,'Le max'!A$5:E$28,5,FALSE),IF(AND(D6="M2",J6=1),MIN(1.25,VLOOKUP(Q$1,'Le max'!A$5:E$28,5,FALSE)),"???"))))))))</f>
        <v/>
      </c>
      <c r="AH6" s="67" t="str">
        <f t="shared" ref="AH6:AH37" si="5">IF(D6="","",IF(OR(AE6&gt;AD6,AF6&gt;AG6),"A VERIFIER","OK"))</f>
        <v/>
      </c>
      <c r="AI6" s="20" t="str">
        <f t="shared" ref="AI6:AI37" si="6">IF(D6="","",D6)</f>
        <v/>
      </c>
      <c r="AJ6" s="22" t="str">
        <f t="shared" ref="AJ6:AJ37" si="7">IF(D6="","",C6)</f>
        <v/>
      </c>
    </row>
    <row r="7" spans="1:36" x14ac:dyDescent="0.45">
      <c r="A7" s="1">
        <f>'Export RVT'!S4</f>
        <v>0</v>
      </c>
      <c r="C7" s="20" t="str">
        <f>IF('Export RVT'!D4="","",'Export RVT'!D4)</f>
        <v/>
      </c>
      <c r="D7" s="21" t="str">
        <f>IF('Export RVT'!C4="","",'Export RVT'!C4)</f>
        <v/>
      </c>
      <c r="E7" s="21" t="str">
        <f>IF('Export RVT'!E4="","",'Export RVT'!E4)</f>
        <v/>
      </c>
      <c r="F7" s="21" t="str">
        <f>IF('Export RVT'!F4="","",'Export RVT'!F4)</f>
        <v/>
      </c>
      <c r="G7" s="21" t="str">
        <f>IF('Export RVT'!B4="","",'Export RVT'!B4)</f>
        <v/>
      </c>
      <c r="H7" s="21" t="str">
        <f>IF('Export RVT'!G4="","",'Export RVT'!G4)</f>
        <v/>
      </c>
      <c r="I7" s="21" t="str">
        <f>IF('Export RVT'!H4="","",'Export RVT'!H4)</f>
        <v/>
      </c>
      <c r="J7" s="21" t="str">
        <f>IF('Export RVT'!I4="","",'Export RVT'!I4)</f>
        <v/>
      </c>
      <c r="K7" s="22" t="str">
        <f>IF('Export RVT'!J4="","",'Export RVT'!J4)</f>
        <v/>
      </c>
      <c r="M7" s="23" t="str">
        <f>IF(D7="","",IF(K7=0,VLOOKUP($Q$1,'Nbre attaches et Cmax'!A$5:G$28,2,FALSE),VLOOKUP($Q$1,'Nbre attaches et Cmax'!A$5:G$28,3,FALSE)))</f>
        <v/>
      </c>
      <c r="N7" s="24" t="str">
        <f>IF(D7="","",IF('Export RVT'!P4&lt;Calculs!G7/2-0.15,"---",IF(AND('Export RVT'!P4&gt;(Calculs!G7/2-0.15),'Export RVT'!P4&lt;(Calculs!G7/2+0.15)),"A VERIFIER",'Export RVT'!P4-Calculs!G7/2)))</f>
        <v/>
      </c>
      <c r="O7" s="24" t="str">
        <f>IF(D7="","",IF('Export RVT'!Q4&lt;Calculs!G7/2-0.15,"---",IF(AND('Export RVT'!Q4&gt;(Calculs!G7/2-0.15),'Export RVT'!Q4&lt;(Calculs!G7/2+0.15)),"A VERIFIER",'Export RVT'!Q4-Calculs!G7/2)))</f>
        <v/>
      </c>
      <c r="P7" s="19" t="str">
        <f t="shared" si="0"/>
        <v/>
      </c>
      <c r="Q7" s="23" t="str">
        <f>IF(D7="","",IF(D7="M3",VLOOKUP($Q$1,Dmax!A$5:D$18,4,0),IF(D7="M2",VLOOKUP($Q$1,Dmax!A$5:D$18,3,0),IF(D7="M1",VLOOKUP($Q$1,Dmax!A$5:D$18,2,0),IF(D7="M4","Voir doc","Module??")))))</f>
        <v/>
      </c>
      <c r="R7" s="24" t="str">
        <f>IF(D7="","",IF(AC7=2,'Export RVT'!M4,'Export RVT'!R4))</f>
        <v/>
      </c>
      <c r="S7" s="72" t="str">
        <f>IF(D7="","",IF(AC7=2,"Sans objet",'Export RVT'!P4+'Export RVT'!Q4-'Export RVT'!R4))</f>
        <v/>
      </c>
      <c r="T7" s="19" t="str">
        <f t="shared" ref="T7:T64" si="8">IF(D7="","",IF(AND(AI7="M1",R7&lt;Q7),"OK",IF(AND(AI7="M2",R7&lt;Q7),"OK",IF(AND(AI7="M3",R7&lt;Q7,S7&lt;Q7),"OK","A VERIFIER"))))</f>
        <v/>
      </c>
      <c r="U7" s="23" t="str">
        <f t="shared" si="1"/>
        <v/>
      </c>
      <c r="V7" s="24" t="str">
        <f>IF(D7="","",'Export RVT'!N4)</f>
        <v/>
      </c>
      <c r="W7" s="24" t="str">
        <f>IF(D7="","",'Export RVT'!O4)</f>
        <v/>
      </c>
      <c r="X7" s="19" t="str">
        <f t="shared" si="2"/>
        <v/>
      </c>
      <c r="Y7" s="35" t="str">
        <f>IF(D7="M1","Sans objet",IF(D7="","",IF(AND(I7=0,J7=0),"---",VLOOKUP(ROUNDUP(E7,1),Amax!A$6:B$39,2,FALSE))))</f>
        <v/>
      </c>
      <c r="Z7" s="49" t="str">
        <f>IF(D7="M1","---",IF(D7="","",IF(I7=0,"---",G7/2+F7-'Export RVT'!P4)))</f>
        <v/>
      </c>
      <c r="AA7" s="49" t="str">
        <f>IF(D7="M1","---",IF(D7="","",IF(J7=0,"---",G7/2+H7-'Export RVT'!Q4)))</f>
        <v/>
      </c>
      <c r="AB7" s="19" t="str">
        <f t="shared" ref="AB7:AB64" si="9">IF(D7="M1","Sans objet",IF(D7="","",IF(Y7="---","---",IF(Y7="A RENSEIGNER","A VERIFIER",IF(AND(Z7="---",AA7&lt;Y7),"OK",IF(AND(Z7&lt;Y7,AA7="---"),"OK",IF(AND(Z7&lt;Y7,AA7&lt;Y7),"OK","A VERIFIER")))))))</f>
        <v/>
      </c>
      <c r="AC7" s="54" t="str">
        <f>IF(D7="","",VLOOKUP(Q$1,'Nbre attaches et Cmax'!A$5:G$28,IF(D7="M1",4,IF(D7="M2",5,IF(D7="M3",6,IF(D7="M4",7,"???"))))))</f>
        <v/>
      </c>
      <c r="AD7" s="63" t="str">
        <f>IF(D7="","",IF(D7="M1",VLOOKUP(Q$1,'Le max'!A$5:E$28,2,FALSE),IF(AND(D7="M2",I7=0),VLOOKUP(Q$1,'Le max'!A$5:E$28,3,FALSE),IF(AND(D7="M2",I7=1),MIN(0.5,VLOOKUP(Q$1,'Le max'!A$5:E$28,3,FALSE)),IF(AND(D7="M3",I7=0),VLOOKUP(Q$1,'Le max'!A$5:E$28,4,FALSE),IF(AND(D7="M3",I7=1),MIN(1.25,VLOOKUP(Q$1,'Le max'!A$5:E$28,4,FALSE)),IF(AND(D7="M4",I7=0),VLOOKUP(Q$1,'Le max'!A$5:E$28,5,FALSE),IF(AND(D7="M2",I7=1),MIN(1.25,VLOOKUP(Q$1,'Le max'!A$5:E$28,5,FALSE)),"???"))))))))</f>
        <v/>
      </c>
      <c r="AE7" s="64" t="str">
        <f t="shared" si="3"/>
        <v/>
      </c>
      <c r="AF7" s="64" t="str">
        <f t="shared" si="4"/>
        <v/>
      </c>
      <c r="AG7" s="63" t="str">
        <f>IF(D7="","",IF(D7="M1",VLOOKUP(Q$1,'Le max'!A$5:E$28,2,FALSE),IF(AND(D7="M2",J7=0),VLOOKUP(Q$1,'Le max'!A$5:E$28,3,FALSE),IF(AND(D7="M2",J7=1),MIN(0.5,VLOOKUP(Q$1,'Le max'!A$5:E$28,3,FALSE)),IF(AND(D7="M3",J7=0),VLOOKUP(Q$1,'Le max'!A$5:E$28,4,FALSE),IF(AND(D7="M3",J7=1),MIN(1.25,VLOOKUP(Q$1,'Le max'!A$5:E$28,4,FALSE)),IF(AND(D7="M4",J7=0),VLOOKUP(Q$1,'Le max'!A$5:E$28,5,FALSE),IF(AND(D7="M2",J7=1),MIN(1.25,VLOOKUP(Q$1,'Le max'!A$5:E$28,5,FALSE)),"???"))))))))</f>
        <v/>
      </c>
      <c r="AH7" s="67" t="str">
        <f t="shared" si="5"/>
        <v/>
      </c>
      <c r="AI7" s="20" t="str">
        <f t="shared" si="6"/>
        <v/>
      </c>
      <c r="AJ7" s="22" t="str">
        <f t="shared" si="7"/>
        <v/>
      </c>
    </row>
    <row r="8" spans="1:36" x14ac:dyDescent="0.45">
      <c r="A8" s="1">
        <f>'Export RVT'!S5</f>
        <v>0</v>
      </c>
      <c r="C8" s="20" t="str">
        <f>IF('Export RVT'!D5="","",'Export RVT'!D5)</f>
        <v/>
      </c>
      <c r="D8" s="21" t="str">
        <f>IF('Export RVT'!C5="","",'Export RVT'!C5)</f>
        <v/>
      </c>
      <c r="E8" s="21" t="str">
        <f>IF('Export RVT'!E5="","",'Export RVT'!E5)</f>
        <v/>
      </c>
      <c r="F8" s="21" t="str">
        <f>IF('Export RVT'!F5="","",'Export RVT'!F5)</f>
        <v/>
      </c>
      <c r="G8" s="21" t="str">
        <f>IF('Export RVT'!B5="","",'Export RVT'!B5)</f>
        <v/>
      </c>
      <c r="H8" s="21" t="str">
        <f>IF('Export RVT'!G5="","",'Export RVT'!G5)</f>
        <v/>
      </c>
      <c r="I8" s="21" t="str">
        <f>IF('Export RVT'!H5="","",'Export RVT'!H5)</f>
        <v/>
      </c>
      <c r="J8" s="21" t="str">
        <f>IF('Export RVT'!I5="","",'Export RVT'!I5)</f>
        <v/>
      </c>
      <c r="K8" s="22" t="str">
        <f>IF('Export RVT'!J5="","",'Export RVT'!J5)</f>
        <v/>
      </c>
      <c r="M8" s="23" t="str">
        <f>IF(D8="","",IF(K8=0,VLOOKUP($Q$1,'Nbre attaches et Cmax'!A$5:G$28,2,FALSE),VLOOKUP($Q$1,'Nbre attaches et Cmax'!A$5:G$28,3,FALSE)))</f>
        <v/>
      </c>
      <c r="N8" s="24" t="str">
        <f>IF(D8="","",IF('Export RVT'!P5&lt;Calculs!G8/2-0.15,"---",IF(AND('Export RVT'!P5&gt;(Calculs!G8/2-0.15),'Export RVT'!P5&lt;(Calculs!G8/2+0.15)),"A VERIFIER",'Export RVT'!P5-Calculs!G8/2)))</f>
        <v/>
      </c>
      <c r="O8" s="24" t="str">
        <f>IF(D8="","",IF('Export RVT'!Q5&lt;Calculs!G8/2-0.15,"---",IF(AND('Export RVT'!Q5&gt;(Calculs!G8/2-0.15),'Export RVT'!Q5&lt;(Calculs!G8/2+0.15)),"A VERIFIER",'Export RVT'!Q5-Calculs!G8/2)))</f>
        <v/>
      </c>
      <c r="P8" s="19" t="str">
        <f t="shared" si="0"/>
        <v/>
      </c>
      <c r="Q8" s="23" t="str">
        <f>IF(D8="","",IF(D8="M3",VLOOKUP($Q$1,Dmax!A$5:D$18,4,0),IF(D8="M2",VLOOKUP($Q$1,Dmax!A$5:D$18,3,0),IF(D8="M1",VLOOKUP($Q$1,Dmax!A$5:D$18,2,0),IF(D8="M4","Voir doc","Module??")))))</f>
        <v/>
      </c>
      <c r="R8" s="24" t="str">
        <f>IF(D8="","",IF(AC8=2,'Export RVT'!M5,'Export RVT'!R5))</f>
        <v/>
      </c>
      <c r="S8" s="72" t="str">
        <f>IF(D8="","",IF(AC8=2,"Sans objet",'Export RVT'!P5+'Export RVT'!Q5-'Export RVT'!R5))</f>
        <v/>
      </c>
      <c r="T8" s="19" t="str">
        <f t="shared" si="8"/>
        <v/>
      </c>
      <c r="U8" s="23" t="str">
        <f t="shared" si="1"/>
        <v/>
      </c>
      <c r="V8" s="24" t="str">
        <f>IF(D8="","",'Export RVT'!N5)</f>
        <v/>
      </c>
      <c r="W8" s="24" t="str">
        <f>IF(D8="","",'Export RVT'!O5)</f>
        <v/>
      </c>
      <c r="X8" s="19" t="str">
        <f t="shared" si="2"/>
        <v/>
      </c>
      <c r="Y8" s="35" t="str">
        <f>IF(D8="M1","Sans objet",IF(D8="","",IF(AND(I8=0,J8=0),"---",VLOOKUP(ROUNDUP(E8,1),Amax!A$6:B$39,2,FALSE))))</f>
        <v/>
      </c>
      <c r="Z8" s="49" t="str">
        <f>IF(D8="M1","---",IF(D8="","",IF(I8=0,"---",G8/2+F8-'Export RVT'!P5)))</f>
        <v/>
      </c>
      <c r="AA8" s="49" t="str">
        <f>IF(D8="M1","---",IF(D8="","",IF(J8=0,"---",G8/2+H8-'Export RVT'!Q5)))</f>
        <v/>
      </c>
      <c r="AB8" s="19" t="str">
        <f t="shared" si="9"/>
        <v/>
      </c>
      <c r="AC8" s="54" t="str">
        <f>IF(D8="","",VLOOKUP(Q$1,'Nbre attaches et Cmax'!A$5:G$28,IF(D8="M1",4,IF(D8="M2",5,IF(D8="M3",6,IF(D8="M4",7,"???"))))))</f>
        <v/>
      </c>
      <c r="AD8" s="63" t="str">
        <f>IF(D8="","",IF(D8="M1",VLOOKUP(Q$1,'Le max'!A$5:E$28,2,FALSE),IF(AND(D8="M2",I8=0),VLOOKUP(Q$1,'Le max'!A$5:E$28,3,FALSE),IF(AND(D8="M2",I8=1),MIN(0.5,VLOOKUP(Q$1,'Le max'!A$5:E$28,3,FALSE)),IF(AND(D8="M3",I8=0),VLOOKUP(Q$1,'Le max'!A$5:E$28,4,FALSE),IF(AND(D8="M3",I8=1),MIN(1.25,VLOOKUP(Q$1,'Le max'!A$5:E$28,4,FALSE)),IF(AND(D8="M4",I8=0),VLOOKUP(Q$1,'Le max'!A$5:E$28,5,FALSE),IF(AND(D8="M2",I8=1),MIN(1.25,VLOOKUP(Q$1,'Le max'!A$5:E$28,5,FALSE)),"???"))))))))</f>
        <v/>
      </c>
      <c r="AE8" s="64" t="str">
        <f t="shared" si="3"/>
        <v/>
      </c>
      <c r="AF8" s="64" t="str">
        <f t="shared" si="4"/>
        <v/>
      </c>
      <c r="AG8" s="63" t="str">
        <f>IF(D8="","",IF(D8="M1",VLOOKUP(Q$1,'Le max'!A$5:E$28,2,FALSE),IF(AND(D8="M2",J8=0),VLOOKUP(Q$1,'Le max'!A$5:E$28,3,FALSE),IF(AND(D8="M2",J8=1),MIN(0.5,VLOOKUP(Q$1,'Le max'!A$5:E$28,3,FALSE)),IF(AND(D8="M3",J8=0),VLOOKUP(Q$1,'Le max'!A$5:E$28,4,FALSE),IF(AND(D8="M3",J8=1),MIN(1.25,VLOOKUP(Q$1,'Le max'!A$5:E$28,4,FALSE)),IF(AND(D8="M4",J8=0),VLOOKUP(Q$1,'Le max'!A$5:E$28,5,FALSE),IF(AND(D8="M2",J8=1),MIN(1.25,VLOOKUP(Q$1,'Le max'!A$5:E$28,5,FALSE)),"???"))))))))</f>
        <v/>
      </c>
      <c r="AH8" s="67" t="str">
        <f t="shared" si="5"/>
        <v/>
      </c>
      <c r="AI8" s="20" t="str">
        <f t="shared" si="6"/>
        <v/>
      </c>
      <c r="AJ8" s="22" t="str">
        <f t="shared" si="7"/>
        <v/>
      </c>
    </row>
    <row r="9" spans="1:36" x14ac:dyDescent="0.45">
      <c r="A9" s="1">
        <f>'Export RVT'!S6</f>
        <v>0</v>
      </c>
      <c r="C9" s="20" t="str">
        <f>IF('Export RVT'!D6="","",'Export RVT'!D6)</f>
        <v/>
      </c>
      <c r="D9" s="21" t="str">
        <f>IF('Export RVT'!C6="","",'Export RVT'!C6)</f>
        <v/>
      </c>
      <c r="E9" s="21" t="str">
        <f>IF('Export RVT'!E6="","",'Export RVT'!E6)</f>
        <v/>
      </c>
      <c r="F9" s="21" t="str">
        <f>IF('Export RVT'!F6="","",'Export RVT'!F6)</f>
        <v/>
      </c>
      <c r="G9" s="21" t="str">
        <f>IF('Export RVT'!B6="","",'Export RVT'!B6)</f>
        <v/>
      </c>
      <c r="H9" s="21" t="str">
        <f>IF('Export RVT'!G6="","",'Export RVT'!G6)</f>
        <v/>
      </c>
      <c r="I9" s="21" t="str">
        <f>IF('Export RVT'!H6="","",'Export RVT'!H6)</f>
        <v/>
      </c>
      <c r="J9" s="21" t="str">
        <f>IF('Export RVT'!I6="","",'Export RVT'!I6)</f>
        <v/>
      </c>
      <c r="K9" s="22" t="str">
        <f>IF('Export RVT'!J6="","",'Export RVT'!J6)</f>
        <v/>
      </c>
      <c r="M9" s="23" t="str">
        <f>IF(D9="","",IF(K9=0,VLOOKUP($Q$1,'Nbre attaches et Cmax'!A$5:G$28,2,FALSE),VLOOKUP($Q$1,'Nbre attaches et Cmax'!A$5:G$28,3,FALSE)))</f>
        <v/>
      </c>
      <c r="N9" s="24" t="str">
        <f>IF(D9="","",IF('Export RVT'!P6&lt;Calculs!G9/2-0.15,"---",IF(AND('Export RVT'!P6&gt;(Calculs!G9/2-0.15),'Export RVT'!P6&lt;(Calculs!G9/2+0.15)),"A VERIFIER",'Export RVT'!P6-Calculs!G9/2)))</f>
        <v/>
      </c>
      <c r="O9" s="24" t="str">
        <f>IF(D9="","",IF('Export RVT'!Q6&lt;Calculs!G9/2-0.15,"---",IF(AND('Export RVT'!Q6&gt;(Calculs!G9/2-0.15),'Export RVT'!Q6&lt;(Calculs!G9/2+0.15)),"A VERIFIER",'Export RVT'!Q6-Calculs!G9/2)))</f>
        <v/>
      </c>
      <c r="P9" s="19" t="str">
        <f t="shared" si="0"/>
        <v/>
      </c>
      <c r="Q9" s="23" t="str">
        <f>IF(D9="","",IF(D9="M3",VLOOKUP($Q$1,Dmax!A$5:D$18,4,0),IF(D9="M2",VLOOKUP($Q$1,Dmax!A$5:D$18,3,0),IF(D9="M1",VLOOKUP($Q$1,Dmax!A$5:D$18,2,0),IF(D9="M4","Voir doc","Module??")))))</f>
        <v/>
      </c>
      <c r="R9" s="24" t="str">
        <f>IF(D9="","",IF(AC9=2,'Export RVT'!M6,'Export RVT'!R6))</f>
        <v/>
      </c>
      <c r="S9" s="72" t="str">
        <f>IF(D9="","",IF(AC9=2,"Sans objet",'Export RVT'!P6+'Export RVT'!Q6-'Export RVT'!R6))</f>
        <v/>
      </c>
      <c r="T9" s="19" t="str">
        <f t="shared" si="8"/>
        <v/>
      </c>
      <c r="U9" s="23" t="str">
        <f t="shared" si="1"/>
        <v/>
      </c>
      <c r="V9" s="24" t="str">
        <f>IF(D9="","",'Export RVT'!N6)</f>
        <v/>
      </c>
      <c r="W9" s="24" t="str">
        <f>IF(D9="","",'Export RVT'!O6)</f>
        <v/>
      </c>
      <c r="X9" s="19" t="str">
        <f t="shared" si="2"/>
        <v/>
      </c>
      <c r="Y9" s="35" t="str">
        <f>IF(D9="M1","Sans objet",IF(D9="","",IF(AND(I9=0,J9=0),"---",VLOOKUP(ROUNDUP(E9,1),Amax!A$6:B$39,2,FALSE))))</f>
        <v/>
      </c>
      <c r="Z9" s="49" t="str">
        <f>IF(D9="M1","---",IF(D9="","",IF(I9=0,"---",G9/2+F9-'Export RVT'!P6)))</f>
        <v/>
      </c>
      <c r="AA9" s="49" t="str">
        <f>IF(D9="M1","---",IF(D9="","",IF(J9=0,"---",G9/2+H9-'Export RVT'!Q6)))</f>
        <v/>
      </c>
      <c r="AB9" s="19" t="str">
        <f t="shared" si="9"/>
        <v/>
      </c>
      <c r="AC9" s="54" t="str">
        <f>IF(D9="","",VLOOKUP(Q$1,'Nbre attaches et Cmax'!A$5:G$28,IF(D9="M1",4,IF(D9="M2",5,IF(D9="M3",6,IF(D9="M4",7,"???"))))))</f>
        <v/>
      </c>
      <c r="AD9" s="63" t="str">
        <f>IF(D9="","",IF(D9="M1",VLOOKUP(Q$1,'Le max'!A$5:E$28,2,FALSE),IF(AND(D9="M2",I9=0),VLOOKUP(Q$1,'Le max'!A$5:E$28,3,FALSE),IF(AND(D9="M2",I9=1),MIN(0.5,VLOOKUP(Q$1,'Le max'!A$5:E$28,3,FALSE)),IF(AND(D9="M3",I9=0),VLOOKUP(Q$1,'Le max'!A$5:E$28,4,FALSE),IF(AND(D9="M3",I9=1),MIN(1.25,VLOOKUP(Q$1,'Le max'!A$5:E$28,4,FALSE)),IF(AND(D9="M4",I9=0),VLOOKUP(Q$1,'Le max'!A$5:E$28,5,FALSE),IF(AND(D9="M2",I9=1),MIN(1.25,VLOOKUP(Q$1,'Le max'!A$5:E$28,5,FALSE)),"???"))))))))</f>
        <v/>
      </c>
      <c r="AE9" s="64" t="str">
        <f t="shared" si="3"/>
        <v/>
      </c>
      <c r="AF9" s="64" t="str">
        <f t="shared" si="4"/>
        <v/>
      </c>
      <c r="AG9" s="63" t="str">
        <f>IF(D9="","",IF(D9="M1",VLOOKUP(Q$1,'Le max'!A$5:E$28,2,FALSE),IF(AND(D9="M2",J9=0),VLOOKUP(Q$1,'Le max'!A$5:E$28,3,FALSE),IF(AND(D9="M2",J9=1),MIN(0.5,VLOOKUP(Q$1,'Le max'!A$5:E$28,3,FALSE)),IF(AND(D9="M3",J9=0),VLOOKUP(Q$1,'Le max'!A$5:E$28,4,FALSE),IF(AND(D9="M3",J9=1),MIN(1.25,VLOOKUP(Q$1,'Le max'!A$5:E$28,4,FALSE)),IF(AND(D9="M4",J9=0),VLOOKUP(Q$1,'Le max'!A$5:E$28,5,FALSE),IF(AND(D9="M2",J9=1),MIN(1.25,VLOOKUP(Q$1,'Le max'!A$5:E$28,5,FALSE)),"???"))))))))</f>
        <v/>
      </c>
      <c r="AH9" s="67" t="str">
        <f t="shared" si="5"/>
        <v/>
      </c>
      <c r="AI9" s="20" t="str">
        <f t="shared" si="6"/>
        <v/>
      </c>
      <c r="AJ9" s="22" t="str">
        <f t="shared" si="7"/>
        <v/>
      </c>
    </row>
    <row r="10" spans="1:36" x14ac:dyDescent="0.45">
      <c r="A10" s="1">
        <f>'Export RVT'!S7</f>
        <v>0</v>
      </c>
      <c r="C10" s="20" t="str">
        <f>IF('Export RVT'!D7="","",'Export RVT'!D7)</f>
        <v/>
      </c>
      <c r="D10" s="21" t="str">
        <f>IF('Export RVT'!C7="","",'Export RVT'!C7)</f>
        <v/>
      </c>
      <c r="E10" s="21" t="str">
        <f>IF('Export RVT'!E7="","",'Export RVT'!E7)</f>
        <v/>
      </c>
      <c r="F10" s="21" t="str">
        <f>IF('Export RVT'!F7="","",'Export RVT'!F7)</f>
        <v/>
      </c>
      <c r="G10" s="21" t="str">
        <f>IF('Export RVT'!B7="","",'Export RVT'!B7)</f>
        <v/>
      </c>
      <c r="H10" s="21" t="str">
        <f>IF('Export RVT'!G7="","",'Export RVT'!G7)</f>
        <v/>
      </c>
      <c r="I10" s="21" t="str">
        <f>IF('Export RVT'!H7="","",'Export RVT'!H7)</f>
        <v/>
      </c>
      <c r="J10" s="21" t="str">
        <f>IF('Export RVT'!I7="","",'Export RVT'!I7)</f>
        <v/>
      </c>
      <c r="K10" s="22" t="str">
        <f>IF('Export RVT'!J7="","",'Export RVT'!J7)</f>
        <v/>
      </c>
      <c r="M10" s="23" t="str">
        <f>IF(D10="","",IF(K10=0,VLOOKUP($Q$1,'Nbre attaches et Cmax'!A$5:G$28,2,FALSE),VLOOKUP($Q$1,'Nbre attaches et Cmax'!A$5:G$28,3,FALSE)))</f>
        <v/>
      </c>
      <c r="N10" s="24" t="str">
        <f>IF(D10="","",IF('Export RVT'!P7&lt;Calculs!G10/2-0.15,"---",IF(AND('Export RVT'!P7&gt;(Calculs!G10/2-0.15),'Export RVT'!P7&lt;(Calculs!G10/2+0.15)),"A VERIFIER",'Export RVT'!P7-Calculs!G10/2)))</f>
        <v/>
      </c>
      <c r="O10" s="24" t="str">
        <f>IF(D10="","",IF('Export RVT'!Q7&lt;Calculs!G10/2-0.15,"---",IF(AND('Export RVT'!Q7&gt;(Calculs!G10/2-0.15),'Export RVT'!Q7&lt;(Calculs!G10/2+0.15)),"A VERIFIER",'Export RVT'!Q7-Calculs!G10/2)))</f>
        <v/>
      </c>
      <c r="P10" s="19" t="str">
        <f t="shared" si="0"/>
        <v/>
      </c>
      <c r="Q10" s="23" t="str">
        <f>IF(D10="","",IF(D10="M3",VLOOKUP($Q$1,Dmax!A$5:D$18,4,0),IF(D10="M2",VLOOKUP($Q$1,Dmax!A$5:D$18,3,0),IF(D10="M1",VLOOKUP($Q$1,Dmax!A$5:D$18,2,0),IF(D10="M4","Voir doc","Module??")))))</f>
        <v/>
      </c>
      <c r="R10" s="24" t="str">
        <f>IF(D10="","",IF(AC10=2,'Export RVT'!M7,'Export RVT'!R7))</f>
        <v/>
      </c>
      <c r="S10" s="72" t="str">
        <f>IF(D10="","",IF(AC10=2,"Sans objet",'Export RVT'!P7+'Export RVT'!Q7-'Export RVT'!R7))</f>
        <v/>
      </c>
      <c r="T10" s="19" t="str">
        <f t="shared" si="8"/>
        <v/>
      </c>
      <c r="U10" s="23" t="str">
        <f t="shared" si="1"/>
        <v/>
      </c>
      <c r="V10" s="24" t="str">
        <f>IF(D10="","",'Export RVT'!N7)</f>
        <v/>
      </c>
      <c r="W10" s="24" t="str">
        <f>IF(D10="","",'Export RVT'!O7)</f>
        <v/>
      </c>
      <c r="X10" s="19" t="str">
        <f t="shared" si="2"/>
        <v/>
      </c>
      <c r="Y10" s="35" t="str">
        <f>IF(D10="M1","Sans objet",IF(D10="","",IF(AND(I10=0,J10=0),"---",VLOOKUP(ROUNDUP(E10,1),Amax!A$6:B$39,2,FALSE))))</f>
        <v/>
      </c>
      <c r="Z10" s="49" t="str">
        <f>IF(D10="M1","---",IF(D10="","",IF(I10=0,"---",G10/2+F10-'Export RVT'!P7)))</f>
        <v/>
      </c>
      <c r="AA10" s="49" t="str">
        <f>IF(D10="M1","---",IF(D10="","",IF(J10=0,"---",G10/2+H10-'Export RVT'!Q7)))</f>
        <v/>
      </c>
      <c r="AB10" s="19" t="str">
        <f t="shared" si="9"/>
        <v/>
      </c>
      <c r="AC10" s="54" t="str">
        <f>IF(D10="","",VLOOKUP(Q$1,'Nbre attaches et Cmax'!A$5:G$28,IF(D10="M1",4,IF(D10="M2",5,IF(D10="M3",6,IF(D10="M4",7,"???"))))))</f>
        <v/>
      </c>
      <c r="AD10" s="63" t="str">
        <f>IF(D10="","",IF(D10="M1",VLOOKUP(Q$1,'Le max'!A$5:E$28,2,FALSE),IF(AND(D10="M2",I10=0),VLOOKUP(Q$1,'Le max'!A$5:E$28,3,FALSE),IF(AND(D10="M2",I10=1),MIN(0.5,VLOOKUP(Q$1,'Le max'!A$5:E$28,3,FALSE)),IF(AND(D10="M3",I10=0),VLOOKUP(Q$1,'Le max'!A$5:E$28,4,FALSE),IF(AND(D10="M3",I10=1),MIN(1.25,VLOOKUP(Q$1,'Le max'!A$5:E$28,4,FALSE)),IF(AND(D10="M4",I10=0),VLOOKUP(Q$1,'Le max'!A$5:E$28,5,FALSE),IF(AND(D10="M2",I10=1),MIN(1.25,VLOOKUP(Q$1,'Le max'!A$5:E$28,5,FALSE)),"???"))))))))</f>
        <v/>
      </c>
      <c r="AE10" s="64" t="str">
        <f t="shared" si="3"/>
        <v/>
      </c>
      <c r="AF10" s="64" t="str">
        <f t="shared" si="4"/>
        <v/>
      </c>
      <c r="AG10" s="63" t="str">
        <f>IF(D10="","",IF(D10="M1",VLOOKUP(Q$1,'Le max'!A$5:E$28,2,FALSE),IF(AND(D10="M2",J10=0),VLOOKUP(Q$1,'Le max'!A$5:E$28,3,FALSE),IF(AND(D10="M2",J10=1),MIN(0.5,VLOOKUP(Q$1,'Le max'!A$5:E$28,3,FALSE)),IF(AND(D10="M3",J10=0),VLOOKUP(Q$1,'Le max'!A$5:E$28,4,FALSE),IF(AND(D10="M3",J10=1),MIN(1.25,VLOOKUP(Q$1,'Le max'!A$5:E$28,4,FALSE)),IF(AND(D10="M4",J10=0),VLOOKUP(Q$1,'Le max'!A$5:E$28,5,FALSE),IF(AND(D10="M2",J10=1),MIN(1.25,VLOOKUP(Q$1,'Le max'!A$5:E$28,5,FALSE)),"???"))))))))</f>
        <v/>
      </c>
      <c r="AH10" s="67" t="str">
        <f t="shared" si="5"/>
        <v/>
      </c>
      <c r="AI10" s="20" t="str">
        <f t="shared" si="6"/>
        <v/>
      </c>
      <c r="AJ10" s="22" t="str">
        <f t="shared" si="7"/>
        <v/>
      </c>
    </row>
    <row r="11" spans="1:36" x14ac:dyDescent="0.45">
      <c r="A11" s="1">
        <f>'Export RVT'!S8</f>
        <v>0</v>
      </c>
      <c r="C11" s="20" t="str">
        <f>IF('Export RVT'!D8="","",'Export RVT'!D8)</f>
        <v/>
      </c>
      <c r="D11" s="21" t="str">
        <f>IF('Export RVT'!C8="","",'Export RVT'!C8)</f>
        <v/>
      </c>
      <c r="E11" s="21" t="str">
        <f>IF('Export RVT'!E8="","",'Export RVT'!E8)</f>
        <v/>
      </c>
      <c r="F11" s="21" t="str">
        <f>IF('Export RVT'!F8="","",'Export RVT'!F8)</f>
        <v/>
      </c>
      <c r="G11" s="21" t="str">
        <f>IF('Export RVT'!B8="","",'Export RVT'!B8)</f>
        <v/>
      </c>
      <c r="H11" s="21" t="str">
        <f>IF('Export RVT'!G8="","",'Export RVT'!G8)</f>
        <v/>
      </c>
      <c r="I11" s="21" t="str">
        <f>IF('Export RVT'!H8="","",'Export RVT'!H8)</f>
        <v/>
      </c>
      <c r="J11" s="21" t="str">
        <f>IF('Export RVT'!I8="","",'Export RVT'!I8)</f>
        <v/>
      </c>
      <c r="K11" s="22" t="str">
        <f>IF('Export RVT'!J8="","",'Export RVT'!J8)</f>
        <v/>
      </c>
      <c r="M11" s="23" t="str">
        <f>IF(D11="","",IF(K11=0,VLOOKUP($Q$1,'Nbre attaches et Cmax'!A$5:G$28,2,FALSE),VLOOKUP($Q$1,'Nbre attaches et Cmax'!A$5:G$28,3,FALSE)))</f>
        <v/>
      </c>
      <c r="N11" s="24" t="str">
        <f>IF(D11="","",IF('Export RVT'!P8&lt;Calculs!G11/2-0.15,"---",IF(AND('Export RVT'!P8&gt;(Calculs!G11/2-0.15),'Export RVT'!P8&lt;(Calculs!G11/2+0.15)),"A VERIFIER",'Export RVT'!P8-Calculs!G11/2)))</f>
        <v/>
      </c>
      <c r="O11" s="24" t="str">
        <f>IF(D11="","",IF('Export RVT'!Q8&lt;Calculs!G11/2-0.15,"---",IF(AND('Export RVT'!Q8&gt;(Calculs!G11/2-0.15),'Export RVT'!Q8&lt;(Calculs!G11/2+0.15)),"A VERIFIER",'Export RVT'!Q8-Calculs!G11/2)))</f>
        <v/>
      </c>
      <c r="P11" s="19" t="str">
        <f t="shared" si="0"/>
        <v/>
      </c>
      <c r="Q11" s="23" t="str">
        <f>IF(D11="","",IF(D11="M3",VLOOKUP($Q$1,Dmax!A$5:D$18,4,0),IF(D11="M2",VLOOKUP($Q$1,Dmax!A$5:D$18,3,0),IF(D11="M1",VLOOKUP($Q$1,Dmax!A$5:D$18,2,0),IF(D11="M4","Voir doc","Module??")))))</f>
        <v/>
      </c>
      <c r="R11" s="24" t="str">
        <f>IF(D11="","",IF(AC11=2,'Export RVT'!M8,'Export RVT'!R8))</f>
        <v/>
      </c>
      <c r="S11" s="72" t="str">
        <f>IF(D11="","",IF(AC11=2,"Sans objet",'Export RVT'!P8+'Export RVT'!Q8-'Export RVT'!R8))</f>
        <v/>
      </c>
      <c r="T11" s="19" t="str">
        <f t="shared" si="8"/>
        <v/>
      </c>
      <c r="U11" s="23" t="str">
        <f t="shared" si="1"/>
        <v/>
      </c>
      <c r="V11" s="24" t="str">
        <f>IF(D11="","",'Export RVT'!N8)</f>
        <v/>
      </c>
      <c r="W11" s="24" t="str">
        <f>IF(D11="","",'Export RVT'!O8)</f>
        <v/>
      </c>
      <c r="X11" s="19" t="str">
        <f t="shared" si="2"/>
        <v/>
      </c>
      <c r="Y11" s="35" t="str">
        <f>IF(D11="M1","Sans objet",IF(D11="","",IF(AND(I11=0,J11=0),"---",VLOOKUP(ROUNDUP(E11,1),Amax!A$6:B$39,2,FALSE))))</f>
        <v/>
      </c>
      <c r="Z11" s="49" t="str">
        <f>IF(D11="M1","---",IF(D11="","",IF(I11=0,"---",G11/2+F11-'Export RVT'!P8)))</f>
        <v/>
      </c>
      <c r="AA11" s="49" t="str">
        <f>IF(D11="M1","---",IF(D11="","",IF(J11=0,"---",G11/2+H11-'Export RVT'!Q8)))</f>
        <v/>
      </c>
      <c r="AB11" s="19" t="str">
        <f t="shared" si="9"/>
        <v/>
      </c>
      <c r="AC11" s="54" t="str">
        <f>IF(D11="","",VLOOKUP(Q$1,'Nbre attaches et Cmax'!A$5:G$28,IF(D11="M1",4,IF(D11="M2",5,IF(D11="M3",6,IF(D11="M4",7,"???"))))))</f>
        <v/>
      </c>
      <c r="AD11" s="63" t="str">
        <f>IF(D11="","",IF(D11="M1",VLOOKUP(Q$1,'Le max'!A$5:E$28,2,FALSE),IF(AND(D11="M2",I11=0),VLOOKUP(Q$1,'Le max'!A$5:E$28,3,FALSE),IF(AND(D11="M2",I11=1),MIN(0.5,VLOOKUP(Q$1,'Le max'!A$5:E$28,3,FALSE)),IF(AND(D11="M3",I11=0),VLOOKUP(Q$1,'Le max'!A$5:E$28,4,FALSE),IF(AND(D11="M3",I11=1),MIN(1.25,VLOOKUP(Q$1,'Le max'!A$5:E$28,4,FALSE)),IF(AND(D11="M4",I11=0),VLOOKUP(Q$1,'Le max'!A$5:E$28,5,FALSE),IF(AND(D11="M2",I11=1),MIN(1.25,VLOOKUP(Q$1,'Le max'!A$5:E$28,5,FALSE)),"???"))))))))</f>
        <v/>
      </c>
      <c r="AE11" s="64" t="str">
        <f t="shared" si="3"/>
        <v/>
      </c>
      <c r="AF11" s="64" t="str">
        <f t="shared" si="4"/>
        <v/>
      </c>
      <c r="AG11" s="63" t="str">
        <f>IF(D11="","",IF(D11="M1",VLOOKUP(Q$1,'Le max'!A$5:E$28,2,FALSE),IF(AND(D11="M2",J11=0),VLOOKUP(Q$1,'Le max'!A$5:E$28,3,FALSE),IF(AND(D11="M2",J11=1),MIN(0.5,VLOOKUP(Q$1,'Le max'!A$5:E$28,3,FALSE)),IF(AND(D11="M3",J11=0),VLOOKUP(Q$1,'Le max'!A$5:E$28,4,FALSE),IF(AND(D11="M3",J11=1),MIN(1.25,VLOOKUP(Q$1,'Le max'!A$5:E$28,4,FALSE)),IF(AND(D11="M4",J11=0),VLOOKUP(Q$1,'Le max'!A$5:E$28,5,FALSE),IF(AND(D11="M2",J11=1),MIN(1.25,VLOOKUP(Q$1,'Le max'!A$5:E$28,5,FALSE)),"???"))))))))</f>
        <v/>
      </c>
      <c r="AH11" s="67" t="str">
        <f t="shared" si="5"/>
        <v/>
      </c>
      <c r="AI11" s="20" t="str">
        <f t="shared" si="6"/>
        <v/>
      </c>
      <c r="AJ11" s="22" t="str">
        <f t="shared" si="7"/>
        <v/>
      </c>
    </row>
    <row r="12" spans="1:36" x14ac:dyDescent="0.45">
      <c r="A12" s="1">
        <f>'Export RVT'!S9</f>
        <v>0</v>
      </c>
      <c r="C12" s="20" t="str">
        <f>IF('Export RVT'!D9="","",'Export RVT'!D9)</f>
        <v/>
      </c>
      <c r="D12" s="21" t="str">
        <f>IF('Export RVT'!C9="","",'Export RVT'!C9)</f>
        <v/>
      </c>
      <c r="E12" s="21" t="str">
        <f>IF('Export RVT'!E9="","",'Export RVT'!E9)</f>
        <v/>
      </c>
      <c r="F12" s="21" t="str">
        <f>IF('Export RVT'!F9="","",'Export RVT'!F9)</f>
        <v/>
      </c>
      <c r="G12" s="21" t="str">
        <f>IF('Export RVT'!B9="","",'Export RVT'!B9)</f>
        <v/>
      </c>
      <c r="H12" s="21" t="str">
        <f>IF('Export RVT'!G9="","",'Export RVT'!G9)</f>
        <v/>
      </c>
      <c r="I12" s="21" t="str">
        <f>IF('Export RVT'!H9="","",'Export RVT'!H9)</f>
        <v/>
      </c>
      <c r="J12" s="21" t="str">
        <f>IF('Export RVT'!I9="","",'Export RVT'!I9)</f>
        <v/>
      </c>
      <c r="K12" s="22" t="str">
        <f>IF('Export RVT'!J9="","",'Export RVT'!J9)</f>
        <v/>
      </c>
      <c r="M12" s="23" t="str">
        <f>IF(D12="","",IF(K12=0,VLOOKUP($Q$1,'Nbre attaches et Cmax'!A$5:G$28,2,FALSE),VLOOKUP($Q$1,'Nbre attaches et Cmax'!A$5:G$28,3,FALSE)))</f>
        <v/>
      </c>
      <c r="N12" s="24" t="str">
        <f>IF(D12="","",IF('Export RVT'!P9&lt;Calculs!G12/2-0.15,"---",IF(AND('Export RVT'!P9&gt;(Calculs!G12/2-0.15),'Export RVT'!P9&lt;(Calculs!G12/2+0.15)),"A VERIFIER",'Export RVT'!P9-Calculs!G12/2)))</f>
        <v/>
      </c>
      <c r="O12" s="24" t="str">
        <f>IF(D12="","",IF('Export RVT'!Q9&lt;Calculs!G12/2-0.15,"---",IF(AND('Export RVT'!Q9&gt;(Calculs!G12/2-0.15),'Export RVT'!Q9&lt;(Calculs!G12/2+0.15)),"A VERIFIER",'Export RVT'!Q9-Calculs!G12/2)))</f>
        <v/>
      </c>
      <c r="P12" s="19" t="str">
        <f t="shared" si="0"/>
        <v/>
      </c>
      <c r="Q12" s="23" t="str">
        <f>IF(D12="","",IF(D12="M3",VLOOKUP($Q$1,Dmax!A$5:D$18,4,0),IF(D12="M2",VLOOKUP($Q$1,Dmax!A$5:D$18,3,0),IF(D12="M1",VLOOKUP($Q$1,Dmax!A$5:D$18,2,0),IF(D12="M4","Voir doc","Module??")))))</f>
        <v/>
      </c>
      <c r="R12" s="24" t="str">
        <f>IF(D12="","",IF(AC12=2,'Export RVT'!M9,'Export RVT'!R9))</f>
        <v/>
      </c>
      <c r="S12" s="72" t="str">
        <f>IF(D12="","",IF(AC12=2,"Sans objet",'Export RVT'!P9+'Export RVT'!Q9-'Export RVT'!R9))</f>
        <v/>
      </c>
      <c r="T12" s="19" t="str">
        <f t="shared" si="8"/>
        <v/>
      </c>
      <c r="U12" s="23" t="str">
        <f t="shared" si="1"/>
        <v/>
      </c>
      <c r="V12" s="24" t="str">
        <f>IF(D12="","",'Export RVT'!N9)</f>
        <v/>
      </c>
      <c r="W12" s="24" t="str">
        <f>IF(D12="","",'Export RVT'!O9)</f>
        <v/>
      </c>
      <c r="X12" s="19" t="str">
        <f t="shared" si="2"/>
        <v/>
      </c>
      <c r="Y12" s="35" t="str">
        <f>IF(D12="M1","Sans objet",IF(D12="","",IF(AND(I12=0,J12=0),"---",VLOOKUP(ROUNDUP(E12,1),Amax!A$6:B$39,2,FALSE))))</f>
        <v/>
      </c>
      <c r="Z12" s="49" t="str">
        <f>IF(D12="M1","---",IF(D12="","",IF(I12=0,"---",G12/2+F12-'Export RVT'!P9)))</f>
        <v/>
      </c>
      <c r="AA12" s="49" t="str">
        <f>IF(D12="M1","---",IF(D12="","",IF(J12=0,"---",G12/2+H12-'Export RVT'!Q9)))</f>
        <v/>
      </c>
      <c r="AB12" s="19" t="str">
        <f t="shared" si="9"/>
        <v/>
      </c>
      <c r="AC12" s="54" t="str">
        <f>IF(D12="","",VLOOKUP(Q$1,'Nbre attaches et Cmax'!A$5:G$28,IF(D12="M1",4,IF(D12="M2",5,IF(D12="M3",6,IF(D12="M4",7,"???"))))))</f>
        <v/>
      </c>
      <c r="AD12" s="63" t="str">
        <f>IF(D12="","",IF(D12="M1",VLOOKUP(Q$1,'Le max'!A$5:E$28,2,FALSE),IF(AND(D12="M2",I12=0),VLOOKUP(Q$1,'Le max'!A$5:E$28,3,FALSE),IF(AND(D12="M2",I12=1),MIN(0.5,VLOOKUP(Q$1,'Le max'!A$5:E$28,3,FALSE)),IF(AND(D12="M3",I12=0),VLOOKUP(Q$1,'Le max'!A$5:E$28,4,FALSE),IF(AND(D12="M3",I12=1),MIN(1.25,VLOOKUP(Q$1,'Le max'!A$5:E$28,4,FALSE)),IF(AND(D12="M4",I12=0),VLOOKUP(Q$1,'Le max'!A$5:E$28,5,FALSE),IF(AND(D12="M2",I12=1),MIN(1.25,VLOOKUP(Q$1,'Le max'!A$5:E$28,5,FALSE)),"???"))))))))</f>
        <v/>
      </c>
      <c r="AE12" s="64" t="str">
        <f t="shared" si="3"/>
        <v/>
      </c>
      <c r="AF12" s="64" t="str">
        <f t="shared" si="4"/>
        <v/>
      </c>
      <c r="AG12" s="63" t="str">
        <f>IF(D12="","",IF(D12="M1",VLOOKUP(Q$1,'Le max'!A$5:E$28,2,FALSE),IF(AND(D12="M2",J12=0),VLOOKUP(Q$1,'Le max'!A$5:E$28,3,FALSE),IF(AND(D12="M2",J12=1),MIN(0.5,VLOOKUP(Q$1,'Le max'!A$5:E$28,3,FALSE)),IF(AND(D12="M3",J12=0),VLOOKUP(Q$1,'Le max'!A$5:E$28,4,FALSE),IF(AND(D12="M3",J12=1),MIN(1.25,VLOOKUP(Q$1,'Le max'!A$5:E$28,4,FALSE)),IF(AND(D12="M4",J12=0),VLOOKUP(Q$1,'Le max'!A$5:E$28,5,FALSE),IF(AND(D12="M2",J12=1),MIN(1.25,VLOOKUP(Q$1,'Le max'!A$5:E$28,5,FALSE)),"???"))))))))</f>
        <v/>
      </c>
      <c r="AH12" s="67" t="str">
        <f t="shared" si="5"/>
        <v/>
      </c>
      <c r="AI12" s="20" t="str">
        <f t="shared" si="6"/>
        <v/>
      </c>
      <c r="AJ12" s="22" t="str">
        <f t="shared" si="7"/>
        <v/>
      </c>
    </row>
    <row r="13" spans="1:36" x14ac:dyDescent="0.45">
      <c r="A13" s="1">
        <f>'Export RVT'!S10</f>
        <v>0</v>
      </c>
      <c r="C13" s="20" t="str">
        <f>IF('Export RVT'!D10="","",'Export RVT'!D10)</f>
        <v/>
      </c>
      <c r="D13" s="21" t="str">
        <f>IF('Export RVT'!C10="","",'Export RVT'!C10)</f>
        <v/>
      </c>
      <c r="E13" s="21" t="str">
        <f>IF('Export RVT'!E10="","",'Export RVT'!E10)</f>
        <v/>
      </c>
      <c r="F13" s="21" t="str">
        <f>IF('Export RVT'!F10="","",'Export RVT'!F10)</f>
        <v/>
      </c>
      <c r="G13" s="21" t="str">
        <f>IF('Export RVT'!B10="","",'Export RVT'!B10)</f>
        <v/>
      </c>
      <c r="H13" s="21" t="str">
        <f>IF('Export RVT'!G10="","",'Export RVT'!G10)</f>
        <v/>
      </c>
      <c r="I13" s="21" t="str">
        <f>IF('Export RVT'!H10="","",'Export RVT'!H10)</f>
        <v/>
      </c>
      <c r="J13" s="21" t="str">
        <f>IF('Export RVT'!I10="","",'Export RVT'!I10)</f>
        <v/>
      </c>
      <c r="K13" s="22" t="str">
        <f>IF('Export RVT'!J10="","",'Export RVT'!J10)</f>
        <v/>
      </c>
      <c r="M13" s="23" t="str">
        <f>IF(D13="","",IF(K13=0,VLOOKUP($Q$1,'Nbre attaches et Cmax'!A$5:G$28,2,FALSE),VLOOKUP($Q$1,'Nbre attaches et Cmax'!A$5:G$28,3,FALSE)))</f>
        <v/>
      </c>
      <c r="N13" s="24" t="str">
        <f>IF(D13="","",IF('Export RVT'!P10&lt;Calculs!G13/2-0.15,"---",IF(AND('Export RVT'!P10&gt;(Calculs!G13/2-0.15),'Export RVT'!P10&lt;(Calculs!G13/2+0.15)),"A VERIFIER",'Export RVT'!P10-Calculs!G13/2)))</f>
        <v/>
      </c>
      <c r="O13" s="24" t="str">
        <f>IF(D13="","",IF('Export RVT'!Q10&lt;Calculs!G13/2-0.15,"---",IF(AND('Export RVT'!Q10&gt;(Calculs!G13/2-0.15),'Export RVT'!Q10&lt;(Calculs!G13/2+0.15)),"A VERIFIER",'Export RVT'!Q10-Calculs!G13/2)))</f>
        <v/>
      </c>
      <c r="P13" s="19" t="str">
        <f t="shared" si="0"/>
        <v/>
      </c>
      <c r="Q13" s="23" t="str">
        <f>IF(D13="","",IF(D13="M3",VLOOKUP($Q$1,Dmax!A$5:D$18,4,0),IF(D13="M2",VLOOKUP($Q$1,Dmax!A$5:D$18,3,0),IF(D13="M1",VLOOKUP($Q$1,Dmax!A$5:D$18,2,0),IF(D13="M4","Voir doc","Module??")))))</f>
        <v/>
      </c>
      <c r="R13" s="24" t="str">
        <f>IF(D13="","",IF(AC13=2,'Export RVT'!M10,'Export RVT'!R10))</f>
        <v/>
      </c>
      <c r="S13" s="72" t="str">
        <f>IF(D13="","",IF(AC13=2,"Sans objet",'Export RVT'!P10+'Export RVT'!Q10-'Export RVT'!R10))</f>
        <v/>
      </c>
      <c r="T13" s="19" t="str">
        <f t="shared" si="8"/>
        <v/>
      </c>
      <c r="U13" s="23" t="str">
        <f t="shared" si="1"/>
        <v/>
      </c>
      <c r="V13" s="24" t="str">
        <f>IF(D13="","",'Export RVT'!N10)</f>
        <v/>
      </c>
      <c r="W13" s="24" t="str">
        <f>IF(D13="","",'Export RVT'!O10)</f>
        <v/>
      </c>
      <c r="X13" s="19" t="str">
        <f t="shared" si="2"/>
        <v/>
      </c>
      <c r="Y13" s="35" t="str">
        <f>IF(D13="M1","Sans objet",IF(D13="","",IF(AND(I13=0,J13=0),"---",VLOOKUP(ROUNDUP(E13,1),Amax!A$6:B$39,2,FALSE))))</f>
        <v/>
      </c>
      <c r="Z13" s="49" t="str">
        <f>IF(D13="M1","---",IF(D13="","",IF(I13=0,"---",G13/2+F13-'Export RVT'!P10)))</f>
        <v/>
      </c>
      <c r="AA13" s="49" t="str">
        <f>IF(D13="M1","---",IF(D13="","",IF(J13=0,"---",G13/2+H13-'Export RVT'!Q10)))</f>
        <v/>
      </c>
      <c r="AB13" s="19" t="str">
        <f t="shared" si="9"/>
        <v/>
      </c>
      <c r="AC13" s="54" t="str">
        <f>IF(D13="","",VLOOKUP(Q$1,'Nbre attaches et Cmax'!A$5:G$28,IF(D13="M1",4,IF(D13="M2",5,IF(D13="M3",6,IF(D13="M4",7,"???"))))))</f>
        <v/>
      </c>
      <c r="AD13" s="63" t="str">
        <f>IF(D13="","",IF(D13="M1",VLOOKUP(Q$1,'Le max'!A$5:E$28,2,FALSE),IF(AND(D13="M2",I13=0),VLOOKUP(Q$1,'Le max'!A$5:E$28,3,FALSE),IF(AND(D13="M2",I13=1),MIN(0.5,VLOOKUP(Q$1,'Le max'!A$5:E$28,3,FALSE)),IF(AND(D13="M3",I13=0),VLOOKUP(Q$1,'Le max'!A$5:E$28,4,FALSE),IF(AND(D13="M3",I13=1),MIN(1.25,VLOOKUP(Q$1,'Le max'!A$5:E$28,4,FALSE)),IF(AND(D13="M4",I13=0),VLOOKUP(Q$1,'Le max'!A$5:E$28,5,FALSE),IF(AND(D13="M2",I13=1),MIN(1.25,VLOOKUP(Q$1,'Le max'!A$5:E$28,5,FALSE)),"???"))))))))</f>
        <v/>
      </c>
      <c r="AE13" s="64" t="str">
        <f t="shared" si="3"/>
        <v/>
      </c>
      <c r="AF13" s="64" t="str">
        <f t="shared" si="4"/>
        <v/>
      </c>
      <c r="AG13" s="63" t="str">
        <f>IF(D13="","",IF(D13="M1",VLOOKUP(Q$1,'Le max'!A$5:E$28,2,FALSE),IF(AND(D13="M2",J13=0),VLOOKUP(Q$1,'Le max'!A$5:E$28,3,FALSE),IF(AND(D13="M2",J13=1),MIN(0.5,VLOOKUP(Q$1,'Le max'!A$5:E$28,3,FALSE)),IF(AND(D13="M3",J13=0),VLOOKUP(Q$1,'Le max'!A$5:E$28,4,FALSE),IF(AND(D13="M3",J13=1),MIN(1.25,VLOOKUP(Q$1,'Le max'!A$5:E$28,4,FALSE)),IF(AND(D13="M4",J13=0),VLOOKUP(Q$1,'Le max'!A$5:E$28,5,FALSE),IF(AND(D13="M2",J13=1),MIN(1.25,VLOOKUP(Q$1,'Le max'!A$5:E$28,5,FALSE)),"???"))))))))</f>
        <v/>
      </c>
      <c r="AH13" s="67" t="str">
        <f t="shared" si="5"/>
        <v/>
      </c>
      <c r="AI13" s="20" t="str">
        <f t="shared" si="6"/>
        <v/>
      </c>
      <c r="AJ13" s="22" t="str">
        <f t="shared" si="7"/>
        <v/>
      </c>
    </row>
    <row r="14" spans="1:36" x14ac:dyDescent="0.45">
      <c r="A14" s="1">
        <f>'Export RVT'!S11</f>
        <v>0</v>
      </c>
      <c r="C14" s="20" t="str">
        <f>IF('Export RVT'!D11="","",'Export RVT'!D11)</f>
        <v/>
      </c>
      <c r="D14" s="21" t="str">
        <f>IF('Export RVT'!C11="","",'Export RVT'!C11)</f>
        <v/>
      </c>
      <c r="E14" s="21" t="str">
        <f>IF('Export RVT'!E11="","",'Export RVT'!E11)</f>
        <v/>
      </c>
      <c r="F14" s="21" t="str">
        <f>IF('Export RVT'!F11="","",'Export RVT'!F11)</f>
        <v/>
      </c>
      <c r="G14" s="21" t="str">
        <f>IF('Export RVT'!B11="","",'Export RVT'!B11)</f>
        <v/>
      </c>
      <c r="H14" s="21" t="str">
        <f>IF('Export RVT'!G11="","",'Export RVT'!G11)</f>
        <v/>
      </c>
      <c r="I14" s="21" t="str">
        <f>IF('Export RVT'!H11="","",'Export RVT'!H11)</f>
        <v/>
      </c>
      <c r="J14" s="21" t="str">
        <f>IF('Export RVT'!I11="","",'Export RVT'!I11)</f>
        <v/>
      </c>
      <c r="K14" s="22" t="str">
        <f>IF('Export RVT'!J11="","",'Export RVT'!J11)</f>
        <v/>
      </c>
      <c r="M14" s="23" t="str">
        <f>IF(D14="","",IF(K14=0,VLOOKUP($Q$1,'Nbre attaches et Cmax'!A$5:G$28,2,FALSE),VLOOKUP($Q$1,'Nbre attaches et Cmax'!A$5:G$28,3,FALSE)))</f>
        <v/>
      </c>
      <c r="N14" s="24" t="str">
        <f>IF(D14="","",IF('Export RVT'!P11&lt;Calculs!G14/2-0.15,"---",IF(AND('Export RVT'!P11&gt;(Calculs!G14/2-0.15),'Export RVT'!P11&lt;(Calculs!G14/2+0.15)),"A VERIFIER",'Export RVT'!P11-Calculs!G14/2)))</f>
        <v/>
      </c>
      <c r="O14" s="24" t="str">
        <f>IF(D14="","",IF('Export RVT'!Q11&lt;Calculs!G14/2-0.15,"---",IF(AND('Export RVT'!Q11&gt;(Calculs!G14/2-0.15),'Export RVT'!Q11&lt;(Calculs!G14/2+0.15)),"A VERIFIER",'Export RVT'!Q11-Calculs!G14/2)))</f>
        <v/>
      </c>
      <c r="P14" s="19" t="str">
        <f t="shared" si="0"/>
        <v/>
      </c>
      <c r="Q14" s="23" t="str">
        <f>IF(D14="","",IF(D14="M3",VLOOKUP($Q$1,Dmax!A$5:D$18,4,0),IF(D14="M2",VLOOKUP($Q$1,Dmax!A$5:D$18,3,0),IF(D14="M1",VLOOKUP($Q$1,Dmax!A$5:D$18,2,0),IF(D14="M4","Voir doc","Module??")))))</f>
        <v/>
      </c>
      <c r="R14" s="24" t="str">
        <f>IF(D14="","",IF(AC14=2,'Export RVT'!M11,'Export RVT'!R11))</f>
        <v/>
      </c>
      <c r="S14" s="72" t="str">
        <f>IF(D14="","",IF(AC14=2,"Sans objet",'Export RVT'!P11+'Export RVT'!Q11-'Export RVT'!R11))</f>
        <v/>
      </c>
      <c r="T14" s="19" t="str">
        <f t="shared" si="8"/>
        <v/>
      </c>
      <c r="U14" s="23" t="str">
        <f t="shared" si="1"/>
        <v/>
      </c>
      <c r="V14" s="24" t="str">
        <f>IF(D14="","",'Export RVT'!N11)</f>
        <v/>
      </c>
      <c r="W14" s="24" t="str">
        <f>IF(D14="","",'Export RVT'!O11)</f>
        <v/>
      </c>
      <c r="X14" s="19" t="str">
        <f t="shared" si="2"/>
        <v/>
      </c>
      <c r="Y14" s="35" t="str">
        <f>IF(D14="M1","Sans objet",IF(D14="","",IF(AND(I14=0,J14=0),"---",VLOOKUP(ROUNDUP(E14,1),Amax!A$6:B$39,2,FALSE))))</f>
        <v/>
      </c>
      <c r="Z14" s="49" t="str">
        <f>IF(D14="M1","---",IF(D14="","",IF(I14=0,"---",G14/2+F14-'Export RVT'!P11)))</f>
        <v/>
      </c>
      <c r="AA14" s="49" t="str">
        <f>IF(D14="M1","---",IF(D14="","",IF(J14=0,"---",G14/2+H14-'Export RVT'!Q11)))</f>
        <v/>
      </c>
      <c r="AB14" s="19" t="str">
        <f t="shared" si="9"/>
        <v/>
      </c>
      <c r="AC14" s="54" t="str">
        <f>IF(D14="","",VLOOKUP(Q$1,'Nbre attaches et Cmax'!A$5:G$28,IF(D14="M1",4,IF(D14="M2",5,IF(D14="M3",6,IF(D14="M4",7,"???"))))))</f>
        <v/>
      </c>
      <c r="AD14" s="63" t="str">
        <f>IF(D14="","",IF(D14="M1",VLOOKUP(Q$1,'Le max'!A$5:E$28,2,FALSE),IF(AND(D14="M2",I14=0),VLOOKUP(Q$1,'Le max'!A$5:E$28,3,FALSE),IF(AND(D14="M2",I14=1),MIN(0.5,VLOOKUP(Q$1,'Le max'!A$5:E$28,3,FALSE)),IF(AND(D14="M3",I14=0),VLOOKUP(Q$1,'Le max'!A$5:E$28,4,FALSE),IF(AND(D14="M3",I14=1),MIN(1.25,VLOOKUP(Q$1,'Le max'!A$5:E$28,4,FALSE)),IF(AND(D14="M4",I14=0),VLOOKUP(Q$1,'Le max'!A$5:E$28,5,FALSE),IF(AND(D14="M2",I14=1),MIN(1.25,VLOOKUP(Q$1,'Le max'!A$5:E$28,5,FALSE)),"???"))))))))</f>
        <v/>
      </c>
      <c r="AE14" s="64" t="str">
        <f t="shared" si="3"/>
        <v/>
      </c>
      <c r="AF14" s="64" t="str">
        <f t="shared" si="4"/>
        <v/>
      </c>
      <c r="AG14" s="63" t="str">
        <f>IF(D14="","",IF(D14="M1",VLOOKUP(Q$1,'Le max'!A$5:E$28,2,FALSE),IF(AND(D14="M2",J14=0),VLOOKUP(Q$1,'Le max'!A$5:E$28,3,FALSE),IF(AND(D14="M2",J14=1),MIN(0.5,VLOOKUP(Q$1,'Le max'!A$5:E$28,3,FALSE)),IF(AND(D14="M3",J14=0),VLOOKUP(Q$1,'Le max'!A$5:E$28,4,FALSE),IF(AND(D14="M3",J14=1),MIN(1.25,VLOOKUP(Q$1,'Le max'!A$5:E$28,4,FALSE)),IF(AND(D14="M4",J14=0),VLOOKUP(Q$1,'Le max'!A$5:E$28,5,FALSE),IF(AND(D14="M2",J14=1),MIN(1.25,VLOOKUP(Q$1,'Le max'!A$5:E$28,5,FALSE)),"???"))))))))</f>
        <v/>
      </c>
      <c r="AH14" s="67" t="str">
        <f t="shared" si="5"/>
        <v/>
      </c>
      <c r="AI14" s="20" t="str">
        <f t="shared" si="6"/>
        <v/>
      </c>
      <c r="AJ14" s="22" t="str">
        <f t="shared" si="7"/>
        <v/>
      </c>
    </row>
    <row r="15" spans="1:36" x14ac:dyDescent="0.45">
      <c r="A15" s="1">
        <f>'Export RVT'!S12</f>
        <v>0</v>
      </c>
      <c r="C15" s="20" t="str">
        <f>IF('Export RVT'!D12="","",'Export RVT'!D12)</f>
        <v/>
      </c>
      <c r="D15" s="21" t="str">
        <f>IF('Export RVT'!C12="","",'Export RVT'!C12)</f>
        <v/>
      </c>
      <c r="E15" s="21" t="str">
        <f>IF('Export RVT'!E12="","",'Export RVT'!E12)</f>
        <v/>
      </c>
      <c r="F15" s="21" t="str">
        <f>IF('Export RVT'!F12="","",'Export RVT'!F12)</f>
        <v/>
      </c>
      <c r="G15" s="21" t="str">
        <f>IF('Export RVT'!B12="","",'Export RVT'!B12)</f>
        <v/>
      </c>
      <c r="H15" s="21" t="str">
        <f>IF('Export RVT'!G12="","",'Export RVT'!G12)</f>
        <v/>
      </c>
      <c r="I15" s="21" t="str">
        <f>IF('Export RVT'!H12="","",'Export RVT'!H12)</f>
        <v/>
      </c>
      <c r="J15" s="21" t="str">
        <f>IF('Export RVT'!I12="","",'Export RVT'!I12)</f>
        <v/>
      </c>
      <c r="K15" s="22" t="str">
        <f>IF('Export RVT'!J12="","",'Export RVT'!J12)</f>
        <v/>
      </c>
      <c r="M15" s="23" t="str">
        <f>IF(D15="","",IF(K15=0,VLOOKUP($Q$1,'Nbre attaches et Cmax'!A$5:G$28,2,FALSE),VLOOKUP($Q$1,'Nbre attaches et Cmax'!A$5:G$28,3,FALSE)))</f>
        <v/>
      </c>
      <c r="N15" s="24" t="str">
        <f>IF(D15="","",IF('Export RVT'!P12&lt;Calculs!G15/2-0.15,"---",IF(AND('Export RVT'!P12&gt;(Calculs!G15/2-0.15),'Export RVT'!P12&lt;(Calculs!G15/2+0.15)),"A VERIFIER",'Export RVT'!P12-Calculs!G15/2)))</f>
        <v/>
      </c>
      <c r="O15" s="24" t="str">
        <f>IF(D15="","",IF('Export RVT'!Q12&lt;Calculs!G15/2-0.15,"---",IF(AND('Export RVT'!Q12&gt;(Calculs!G15/2-0.15),'Export RVT'!Q12&lt;(Calculs!G15/2+0.15)),"A VERIFIER",'Export RVT'!Q12-Calculs!G15/2)))</f>
        <v/>
      </c>
      <c r="P15" s="19" t="str">
        <f t="shared" si="0"/>
        <v/>
      </c>
      <c r="Q15" s="23" t="str">
        <f>IF(D15="","",IF(D15="M3",VLOOKUP($Q$1,Dmax!A$5:D$18,4,0),IF(D15="M2",VLOOKUP($Q$1,Dmax!A$5:D$18,3,0),IF(D15="M1",VLOOKUP($Q$1,Dmax!A$5:D$18,2,0),IF(D15="M4","Voir doc","Module??")))))</f>
        <v/>
      </c>
      <c r="R15" s="24" t="str">
        <f>IF(D15="","",IF(AC15=2,'Export RVT'!M12,'Export RVT'!R12))</f>
        <v/>
      </c>
      <c r="S15" s="72" t="str">
        <f>IF(D15="","",IF(AC15=2,"Sans objet",'Export RVT'!P12+'Export RVT'!Q12-'Export RVT'!R12))</f>
        <v/>
      </c>
      <c r="T15" s="19" t="str">
        <f t="shared" si="8"/>
        <v/>
      </c>
      <c r="U15" s="23" t="str">
        <f t="shared" si="1"/>
        <v/>
      </c>
      <c r="V15" s="24" t="str">
        <f>IF(D15="","",'Export RVT'!N12)</f>
        <v/>
      </c>
      <c r="W15" s="24" t="str">
        <f>IF(D15="","",'Export RVT'!O12)</f>
        <v/>
      </c>
      <c r="X15" s="19" t="str">
        <f t="shared" si="2"/>
        <v/>
      </c>
      <c r="Y15" s="35" t="str">
        <f>IF(D15="M1","Sans objet",IF(D15="","",IF(AND(I15=0,J15=0),"---",VLOOKUP(ROUNDUP(E15,1),Amax!A$6:B$39,2,FALSE))))</f>
        <v/>
      </c>
      <c r="Z15" s="49" t="str">
        <f>IF(D15="M1","---",IF(D15="","",IF(I15=0,"---",G15/2+F15-'Export RVT'!P12)))</f>
        <v/>
      </c>
      <c r="AA15" s="49" t="str">
        <f>IF(D15="M1","---",IF(D15="","",IF(J15=0,"---",G15/2+H15-'Export RVT'!Q12)))</f>
        <v/>
      </c>
      <c r="AB15" s="19" t="str">
        <f t="shared" si="9"/>
        <v/>
      </c>
      <c r="AC15" s="54" t="str">
        <f>IF(D15="","",VLOOKUP(Q$1,'Nbre attaches et Cmax'!A$5:G$28,IF(D15="M1",4,IF(D15="M2",5,IF(D15="M3",6,IF(D15="M4",7,"???"))))))</f>
        <v/>
      </c>
      <c r="AD15" s="63" t="str">
        <f>IF(D15="","",IF(D15="M1",VLOOKUP(Q$1,'Le max'!A$5:E$28,2,FALSE),IF(AND(D15="M2",I15=0),VLOOKUP(Q$1,'Le max'!A$5:E$28,3,FALSE),IF(AND(D15="M2",I15=1),MIN(0.5,VLOOKUP(Q$1,'Le max'!A$5:E$28,3,FALSE)),IF(AND(D15="M3",I15=0),VLOOKUP(Q$1,'Le max'!A$5:E$28,4,FALSE),IF(AND(D15="M3",I15=1),MIN(1.25,VLOOKUP(Q$1,'Le max'!A$5:E$28,4,FALSE)),IF(AND(D15="M4",I15=0),VLOOKUP(Q$1,'Le max'!A$5:E$28,5,FALSE),IF(AND(D15="M2",I15=1),MIN(1.25,VLOOKUP(Q$1,'Le max'!A$5:E$28,5,FALSE)),"???"))))))))</f>
        <v/>
      </c>
      <c r="AE15" s="64" t="str">
        <f t="shared" si="3"/>
        <v/>
      </c>
      <c r="AF15" s="64" t="str">
        <f t="shared" si="4"/>
        <v/>
      </c>
      <c r="AG15" s="63" t="str">
        <f>IF(D15="","",IF(D15="M1",VLOOKUP(Q$1,'Le max'!A$5:E$28,2,FALSE),IF(AND(D15="M2",J15=0),VLOOKUP(Q$1,'Le max'!A$5:E$28,3,FALSE),IF(AND(D15="M2",J15=1),MIN(0.5,VLOOKUP(Q$1,'Le max'!A$5:E$28,3,FALSE)),IF(AND(D15="M3",J15=0),VLOOKUP(Q$1,'Le max'!A$5:E$28,4,FALSE),IF(AND(D15="M3",J15=1),MIN(1.25,VLOOKUP(Q$1,'Le max'!A$5:E$28,4,FALSE)),IF(AND(D15="M4",J15=0),VLOOKUP(Q$1,'Le max'!A$5:E$28,5,FALSE),IF(AND(D15="M2",J15=1),MIN(1.25,VLOOKUP(Q$1,'Le max'!A$5:E$28,5,FALSE)),"???"))))))))</f>
        <v/>
      </c>
      <c r="AH15" s="67" t="str">
        <f t="shared" si="5"/>
        <v/>
      </c>
      <c r="AI15" s="20" t="str">
        <f t="shared" si="6"/>
        <v/>
      </c>
      <c r="AJ15" s="22" t="str">
        <f t="shared" si="7"/>
        <v/>
      </c>
    </row>
    <row r="16" spans="1:36" x14ac:dyDescent="0.45">
      <c r="A16" s="1">
        <f>'Export RVT'!S13</f>
        <v>0</v>
      </c>
      <c r="C16" s="20" t="str">
        <f>IF('Export RVT'!D13="","",'Export RVT'!D13)</f>
        <v/>
      </c>
      <c r="D16" s="21" t="str">
        <f>IF('Export RVT'!C13="","",'Export RVT'!C13)</f>
        <v/>
      </c>
      <c r="E16" s="21" t="str">
        <f>IF('Export RVT'!E13="","",'Export RVT'!E13)</f>
        <v/>
      </c>
      <c r="F16" s="21" t="str">
        <f>IF('Export RVT'!F13="","",'Export RVT'!F13)</f>
        <v/>
      </c>
      <c r="G16" s="21" t="str">
        <f>IF('Export RVT'!B13="","",'Export RVT'!B13)</f>
        <v/>
      </c>
      <c r="H16" s="21" t="str">
        <f>IF('Export RVT'!G13="","",'Export RVT'!G13)</f>
        <v/>
      </c>
      <c r="I16" s="21" t="str">
        <f>IF('Export RVT'!H13="","",'Export RVT'!H13)</f>
        <v/>
      </c>
      <c r="J16" s="21" t="str">
        <f>IF('Export RVT'!I13="","",'Export RVT'!I13)</f>
        <v/>
      </c>
      <c r="K16" s="22" t="str">
        <f>IF('Export RVT'!J13="","",'Export RVT'!J13)</f>
        <v/>
      </c>
      <c r="M16" s="23" t="str">
        <f>IF(D16="","",IF(K16=0,VLOOKUP($Q$1,'Nbre attaches et Cmax'!A$5:G$28,2,FALSE),VLOOKUP($Q$1,'Nbre attaches et Cmax'!A$5:G$28,3,FALSE)))</f>
        <v/>
      </c>
      <c r="N16" s="24" t="str">
        <f>IF(D16="","",IF('Export RVT'!P13&lt;Calculs!G16/2-0.15,"---",IF(AND('Export RVT'!P13&gt;(Calculs!G16/2-0.15),'Export RVT'!P13&lt;(Calculs!G16/2+0.15)),"A VERIFIER",'Export RVT'!P13-Calculs!G16/2)))</f>
        <v/>
      </c>
      <c r="O16" s="24" t="str">
        <f>IF(D16="","",IF('Export RVT'!Q13&lt;Calculs!G16/2-0.15,"---",IF(AND('Export RVT'!Q13&gt;(Calculs!G16/2-0.15),'Export RVT'!Q13&lt;(Calculs!G16/2+0.15)),"A VERIFIER",'Export RVT'!Q13-Calculs!G16/2)))</f>
        <v/>
      </c>
      <c r="P16" s="19" t="str">
        <f t="shared" si="0"/>
        <v/>
      </c>
      <c r="Q16" s="23" t="str">
        <f>IF(D16="","",IF(D16="M3",VLOOKUP($Q$1,Dmax!A$5:D$18,4,0),IF(D16="M2",VLOOKUP($Q$1,Dmax!A$5:D$18,3,0),IF(D16="M1",VLOOKUP($Q$1,Dmax!A$5:D$18,2,0),IF(D16="M4","Voir doc","Module??")))))</f>
        <v/>
      </c>
      <c r="R16" s="24" t="str">
        <f>IF(D16="","",IF(AC16=2,'Export RVT'!M13,'Export RVT'!R13))</f>
        <v/>
      </c>
      <c r="S16" s="72" t="str">
        <f>IF(D16="","",IF(AC16=2,"Sans objet",'Export RVT'!P13+'Export RVT'!Q13-'Export RVT'!R13))</f>
        <v/>
      </c>
      <c r="T16" s="19" t="str">
        <f t="shared" si="8"/>
        <v/>
      </c>
      <c r="U16" s="23" t="str">
        <f t="shared" si="1"/>
        <v/>
      </c>
      <c r="V16" s="24" t="str">
        <f>IF(D16="","",'Export RVT'!N13)</f>
        <v/>
      </c>
      <c r="W16" s="24" t="str">
        <f>IF(D16="","",'Export RVT'!O13)</f>
        <v/>
      </c>
      <c r="X16" s="19" t="str">
        <f t="shared" si="2"/>
        <v/>
      </c>
      <c r="Y16" s="35" t="str">
        <f>IF(D16="M1","Sans objet",IF(D16="","",IF(AND(I16=0,J16=0),"---",VLOOKUP(ROUNDUP(E16,1),Amax!A$6:B$39,2,FALSE))))</f>
        <v/>
      </c>
      <c r="Z16" s="49" t="str">
        <f>IF(D16="M1","---",IF(D16="","",IF(I16=0,"---",G16/2+F16-'Export RVT'!P13)))</f>
        <v/>
      </c>
      <c r="AA16" s="49" t="str">
        <f>IF(D16="M1","---",IF(D16="","",IF(J16=0,"---",G16/2+H16-'Export RVT'!Q13)))</f>
        <v/>
      </c>
      <c r="AB16" s="19" t="str">
        <f t="shared" si="9"/>
        <v/>
      </c>
      <c r="AC16" s="54" t="str">
        <f>IF(D16="","",VLOOKUP(Q$1,'Nbre attaches et Cmax'!A$5:G$28,IF(D16="M1",4,IF(D16="M2",5,IF(D16="M3",6,IF(D16="M4",7,"???"))))))</f>
        <v/>
      </c>
      <c r="AD16" s="63" t="str">
        <f>IF(D16="","",IF(D16="M1",VLOOKUP(Q$1,'Le max'!A$5:E$28,2,FALSE),IF(AND(D16="M2",I16=0),VLOOKUP(Q$1,'Le max'!A$5:E$28,3,FALSE),IF(AND(D16="M2",I16=1),MIN(0.5,VLOOKUP(Q$1,'Le max'!A$5:E$28,3,FALSE)),IF(AND(D16="M3",I16=0),VLOOKUP(Q$1,'Le max'!A$5:E$28,4,FALSE),IF(AND(D16="M3",I16=1),MIN(1.25,VLOOKUP(Q$1,'Le max'!A$5:E$28,4,FALSE)),IF(AND(D16="M4",I16=0),VLOOKUP(Q$1,'Le max'!A$5:E$28,5,FALSE),IF(AND(D16="M2",I16=1),MIN(1.25,VLOOKUP(Q$1,'Le max'!A$5:E$28,5,FALSE)),"???"))))))))</f>
        <v/>
      </c>
      <c r="AE16" s="64" t="str">
        <f t="shared" si="3"/>
        <v/>
      </c>
      <c r="AF16" s="64" t="str">
        <f t="shared" si="4"/>
        <v/>
      </c>
      <c r="AG16" s="63" t="str">
        <f>IF(D16="","",IF(D16="M1",VLOOKUP(Q$1,'Le max'!A$5:E$28,2,FALSE),IF(AND(D16="M2",J16=0),VLOOKUP(Q$1,'Le max'!A$5:E$28,3,FALSE),IF(AND(D16="M2",J16=1),MIN(0.5,VLOOKUP(Q$1,'Le max'!A$5:E$28,3,FALSE)),IF(AND(D16="M3",J16=0),VLOOKUP(Q$1,'Le max'!A$5:E$28,4,FALSE),IF(AND(D16="M3",J16=1),MIN(1.25,VLOOKUP(Q$1,'Le max'!A$5:E$28,4,FALSE)),IF(AND(D16="M4",J16=0),VLOOKUP(Q$1,'Le max'!A$5:E$28,5,FALSE),IF(AND(D16="M2",J16=1),MIN(1.25,VLOOKUP(Q$1,'Le max'!A$5:E$28,5,FALSE)),"???"))))))))</f>
        <v/>
      </c>
      <c r="AH16" s="67" t="str">
        <f t="shared" si="5"/>
        <v/>
      </c>
      <c r="AI16" s="20" t="str">
        <f t="shared" si="6"/>
        <v/>
      </c>
      <c r="AJ16" s="22" t="str">
        <f t="shared" si="7"/>
        <v/>
      </c>
    </row>
    <row r="17" spans="1:36" x14ac:dyDescent="0.45">
      <c r="A17" s="1">
        <f>'Export RVT'!S14</f>
        <v>0</v>
      </c>
      <c r="C17" s="20" t="str">
        <f>IF('Export RVT'!D14="","",'Export RVT'!D14)</f>
        <v/>
      </c>
      <c r="D17" s="21" t="str">
        <f>IF('Export RVT'!C14="","",'Export RVT'!C14)</f>
        <v/>
      </c>
      <c r="E17" s="21" t="str">
        <f>IF('Export RVT'!E14="","",'Export RVT'!E14)</f>
        <v/>
      </c>
      <c r="F17" s="21" t="str">
        <f>IF('Export RVT'!F14="","",'Export RVT'!F14)</f>
        <v/>
      </c>
      <c r="G17" s="21" t="str">
        <f>IF('Export RVT'!B14="","",'Export RVT'!B14)</f>
        <v/>
      </c>
      <c r="H17" s="21" t="str">
        <f>IF('Export RVT'!G14="","",'Export RVT'!G14)</f>
        <v/>
      </c>
      <c r="I17" s="21" t="str">
        <f>IF('Export RVT'!H14="","",'Export RVT'!H14)</f>
        <v/>
      </c>
      <c r="J17" s="21" t="str">
        <f>IF('Export RVT'!I14="","",'Export RVT'!I14)</f>
        <v/>
      </c>
      <c r="K17" s="22" t="str">
        <f>IF('Export RVT'!J14="","",'Export RVT'!J14)</f>
        <v/>
      </c>
      <c r="M17" s="23" t="str">
        <f>IF(D17="","",IF(K17=0,VLOOKUP($Q$1,'Nbre attaches et Cmax'!A$5:G$28,2,FALSE),VLOOKUP($Q$1,'Nbre attaches et Cmax'!A$5:G$28,3,FALSE)))</f>
        <v/>
      </c>
      <c r="N17" s="24" t="str">
        <f>IF(D17="","",IF('Export RVT'!P14&lt;Calculs!G17/2-0.15,"---",IF(AND('Export RVT'!P14&gt;(Calculs!G17/2-0.15),'Export RVT'!P14&lt;(Calculs!G17/2+0.15)),"A VERIFIER",'Export RVT'!P14-Calculs!G17/2)))</f>
        <v/>
      </c>
      <c r="O17" s="24" t="str">
        <f>IF(D17="","",IF('Export RVT'!Q14&lt;Calculs!G17/2-0.15,"---",IF(AND('Export RVT'!Q14&gt;(Calculs!G17/2-0.15),'Export RVT'!Q14&lt;(Calculs!G17/2+0.15)),"A VERIFIER",'Export RVT'!Q14-Calculs!G17/2)))</f>
        <v/>
      </c>
      <c r="P17" s="19" t="str">
        <f t="shared" si="0"/>
        <v/>
      </c>
      <c r="Q17" s="23" t="str">
        <f>IF(D17="","",IF(D17="M3",VLOOKUP($Q$1,Dmax!A$5:D$18,4,0),IF(D17="M2",VLOOKUP($Q$1,Dmax!A$5:D$18,3,0),IF(D17="M1",VLOOKUP($Q$1,Dmax!A$5:D$18,2,0),IF(D17="M4","Voir doc","Module??")))))</f>
        <v/>
      </c>
      <c r="R17" s="24" t="str">
        <f>IF(D17="","",IF(AC17=2,'Export RVT'!M14,'Export RVT'!R14))</f>
        <v/>
      </c>
      <c r="S17" s="72" t="str">
        <f>IF(D17="","",IF(AC17=2,"Sans objet",'Export RVT'!P14+'Export RVT'!Q14-'Export RVT'!R14))</f>
        <v/>
      </c>
      <c r="T17" s="19" t="str">
        <f t="shared" si="8"/>
        <v/>
      </c>
      <c r="U17" s="23" t="str">
        <f t="shared" si="1"/>
        <v/>
      </c>
      <c r="V17" s="24" t="str">
        <f>IF(D17="","",'Export RVT'!N14)</f>
        <v/>
      </c>
      <c r="W17" s="24" t="str">
        <f>IF(D17="","",'Export RVT'!O14)</f>
        <v/>
      </c>
      <c r="X17" s="19" t="str">
        <f t="shared" si="2"/>
        <v/>
      </c>
      <c r="Y17" s="35" t="str">
        <f>IF(D17="M1","Sans objet",IF(D17="","",IF(AND(I17=0,J17=0),"---",VLOOKUP(ROUNDUP(E17,1),Amax!A$6:B$39,2,FALSE))))</f>
        <v/>
      </c>
      <c r="Z17" s="49" t="str">
        <f>IF(D17="M1","---",IF(D17="","",IF(I17=0,"---",G17/2+F17-'Export RVT'!P14)))</f>
        <v/>
      </c>
      <c r="AA17" s="49" t="str">
        <f>IF(D17="M1","---",IF(D17="","",IF(J17=0,"---",G17/2+H17-'Export RVT'!Q14)))</f>
        <v/>
      </c>
      <c r="AB17" s="19" t="str">
        <f t="shared" si="9"/>
        <v/>
      </c>
      <c r="AC17" s="54" t="str">
        <f>IF(D17="","",VLOOKUP(Q$1,'Nbre attaches et Cmax'!A$5:G$28,IF(D17="M1",4,IF(D17="M2",5,IF(D17="M3",6,IF(D17="M4",7,"???"))))))</f>
        <v/>
      </c>
      <c r="AD17" s="63" t="str">
        <f>IF(D17="","",IF(D17="M1",VLOOKUP(Q$1,'Le max'!A$5:E$28,2,FALSE),IF(AND(D17="M2",I17=0),VLOOKUP(Q$1,'Le max'!A$5:E$28,3,FALSE),IF(AND(D17="M2",I17=1),MIN(0.5,VLOOKUP(Q$1,'Le max'!A$5:E$28,3,FALSE)),IF(AND(D17="M3",I17=0),VLOOKUP(Q$1,'Le max'!A$5:E$28,4,FALSE),IF(AND(D17="M3",I17=1),MIN(1.25,VLOOKUP(Q$1,'Le max'!A$5:E$28,4,FALSE)),IF(AND(D17="M4",I17=0),VLOOKUP(Q$1,'Le max'!A$5:E$28,5,FALSE),IF(AND(D17="M2",I17=1),MIN(1.25,VLOOKUP(Q$1,'Le max'!A$5:E$28,5,FALSE)),"???"))))))))</f>
        <v/>
      </c>
      <c r="AE17" s="64" t="str">
        <f t="shared" si="3"/>
        <v/>
      </c>
      <c r="AF17" s="64" t="str">
        <f t="shared" si="4"/>
        <v/>
      </c>
      <c r="AG17" s="63" t="str">
        <f>IF(D17="","",IF(D17="M1",VLOOKUP(Q$1,'Le max'!A$5:E$28,2,FALSE),IF(AND(D17="M2",J17=0),VLOOKUP(Q$1,'Le max'!A$5:E$28,3,FALSE),IF(AND(D17="M2",J17=1),MIN(0.5,VLOOKUP(Q$1,'Le max'!A$5:E$28,3,FALSE)),IF(AND(D17="M3",J17=0),VLOOKUP(Q$1,'Le max'!A$5:E$28,4,FALSE),IF(AND(D17="M3",J17=1),MIN(1.25,VLOOKUP(Q$1,'Le max'!A$5:E$28,4,FALSE)),IF(AND(D17="M4",J17=0),VLOOKUP(Q$1,'Le max'!A$5:E$28,5,FALSE),IF(AND(D17="M2",J17=1),MIN(1.25,VLOOKUP(Q$1,'Le max'!A$5:E$28,5,FALSE)),"???"))))))))</f>
        <v/>
      </c>
      <c r="AH17" s="67" t="str">
        <f t="shared" si="5"/>
        <v/>
      </c>
      <c r="AI17" s="20" t="str">
        <f t="shared" si="6"/>
        <v/>
      </c>
      <c r="AJ17" s="22" t="str">
        <f t="shared" si="7"/>
        <v/>
      </c>
    </row>
    <row r="18" spans="1:36" x14ac:dyDescent="0.45">
      <c r="A18" s="1">
        <f>'Export RVT'!S15</f>
        <v>0</v>
      </c>
      <c r="C18" s="20" t="str">
        <f>IF('Export RVT'!D15="","",'Export RVT'!D15)</f>
        <v/>
      </c>
      <c r="D18" s="21" t="str">
        <f>IF('Export RVT'!C15="","",'Export RVT'!C15)</f>
        <v/>
      </c>
      <c r="E18" s="21" t="str">
        <f>IF('Export RVT'!E15="","",'Export RVT'!E15)</f>
        <v/>
      </c>
      <c r="F18" s="21" t="str">
        <f>IF('Export RVT'!F15="","",'Export RVT'!F15)</f>
        <v/>
      </c>
      <c r="G18" s="21" t="str">
        <f>IF('Export RVT'!B15="","",'Export RVT'!B15)</f>
        <v/>
      </c>
      <c r="H18" s="21" t="str">
        <f>IF('Export RVT'!G15="","",'Export RVT'!G15)</f>
        <v/>
      </c>
      <c r="I18" s="21" t="str">
        <f>IF('Export RVT'!H15="","",'Export RVT'!H15)</f>
        <v/>
      </c>
      <c r="J18" s="21" t="str">
        <f>IF('Export RVT'!I15="","",'Export RVT'!I15)</f>
        <v/>
      </c>
      <c r="K18" s="22" t="str">
        <f>IF('Export RVT'!J15="","",'Export RVT'!J15)</f>
        <v/>
      </c>
      <c r="M18" s="23" t="str">
        <f>IF(D18="","",IF(K18=0,VLOOKUP($Q$1,'Nbre attaches et Cmax'!A$5:G$28,2,FALSE),VLOOKUP($Q$1,'Nbre attaches et Cmax'!A$5:G$28,3,FALSE)))</f>
        <v/>
      </c>
      <c r="N18" s="24" t="str">
        <f>IF(D18="","",IF('Export RVT'!P15&lt;Calculs!G18/2-0.15,"---",IF(AND('Export RVT'!P15&gt;(Calculs!G18/2-0.15),'Export RVT'!P15&lt;(Calculs!G18/2+0.15)),"A VERIFIER",'Export RVT'!P15-Calculs!G18/2)))</f>
        <v/>
      </c>
      <c r="O18" s="24" t="str">
        <f>IF(D18="","",IF('Export RVT'!Q15&lt;Calculs!G18/2-0.15,"---",IF(AND('Export RVT'!Q15&gt;(Calculs!G18/2-0.15),'Export RVT'!Q15&lt;(Calculs!G18/2+0.15)),"A VERIFIER",'Export RVT'!Q15-Calculs!G18/2)))</f>
        <v/>
      </c>
      <c r="P18" s="19" t="str">
        <f t="shared" si="0"/>
        <v/>
      </c>
      <c r="Q18" s="23" t="str">
        <f>IF(D18="","",IF(D18="M3",VLOOKUP($Q$1,Dmax!A$5:D$18,4,0),IF(D18="M2",VLOOKUP($Q$1,Dmax!A$5:D$18,3,0),IF(D18="M1",VLOOKUP($Q$1,Dmax!A$5:D$18,2,0),IF(D18="M4","Voir doc","Module??")))))</f>
        <v/>
      </c>
      <c r="R18" s="24" t="str">
        <f>IF(D18="","",IF(AC18=2,'Export RVT'!M15,'Export RVT'!R15))</f>
        <v/>
      </c>
      <c r="S18" s="72" t="str">
        <f>IF(D18="","",IF(AC18=2,"Sans objet",'Export RVT'!P15+'Export RVT'!Q15-'Export RVT'!R15))</f>
        <v/>
      </c>
      <c r="T18" s="19" t="str">
        <f t="shared" si="8"/>
        <v/>
      </c>
      <c r="U18" s="23" t="str">
        <f t="shared" si="1"/>
        <v/>
      </c>
      <c r="V18" s="24" t="str">
        <f>IF(D18="","",'Export RVT'!N15)</f>
        <v/>
      </c>
      <c r="W18" s="24" t="str">
        <f>IF(D18="","",'Export RVT'!O15)</f>
        <v/>
      </c>
      <c r="X18" s="19" t="str">
        <f t="shared" si="2"/>
        <v/>
      </c>
      <c r="Y18" s="35" t="str">
        <f>IF(D18="M1","Sans objet",IF(D18="","",IF(AND(I18=0,J18=0),"---",VLOOKUP(ROUNDUP(E18,1),Amax!A$6:B$39,2,FALSE))))</f>
        <v/>
      </c>
      <c r="Z18" s="49" t="str">
        <f>IF(D18="M1","---",IF(D18="","",IF(I18=0,"---",G18/2+F18-'Export RVT'!P15)))</f>
        <v/>
      </c>
      <c r="AA18" s="49" t="str">
        <f>IF(D18="M1","---",IF(D18="","",IF(J18=0,"---",G18/2+H18-'Export RVT'!Q15)))</f>
        <v/>
      </c>
      <c r="AB18" s="19" t="str">
        <f t="shared" si="9"/>
        <v/>
      </c>
      <c r="AC18" s="54" t="str">
        <f>IF(D18="","",VLOOKUP(Q$1,'Nbre attaches et Cmax'!A$5:G$28,IF(D18="M1",4,IF(D18="M2",5,IF(D18="M3",6,IF(D18="M4",7,"???"))))))</f>
        <v/>
      </c>
      <c r="AD18" s="63" t="str">
        <f>IF(D18="","",IF(D18="M1",VLOOKUP(Q$1,'Le max'!A$5:E$28,2,FALSE),IF(AND(D18="M2",I18=0),VLOOKUP(Q$1,'Le max'!A$5:E$28,3,FALSE),IF(AND(D18="M2",I18=1),MIN(0.5,VLOOKUP(Q$1,'Le max'!A$5:E$28,3,FALSE)),IF(AND(D18="M3",I18=0),VLOOKUP(Q$1,'Le max'!A$5:E$28,4,FALSE),IF(AND(D18="M3",I18=1),MIN(1.25,VLOOKUP(Q$1,'Le max'!A$5:E$28,4,FALSE)),IF(AND(D18="M4",I18=0),VLOOKUP(Q$1,'Le max'!A$5:E$28,5,FALSE),IF(AND(D18="M2",I18=1),MIN(1.25,VLOOKUP(Q$1,'Le max'!A$5:E$28,5,FALSE)),"???"))))))))</f>
        <v/>
      </c>
      <c r="AE18" s="64" t="str">
        <f t="shared" si="3"/>
        <v/>
      </c>
      <c r="AF18" s="64" t="str">
        <f t="shared" si="4"/>
        <v/>
      </c>
      <c r="AG18" s="63" t="str">
        <f>IF(D18="","",IF(D18="M1",VLOOKUP(Q$1,'Le max'!A$5:E$28,2,FALSE),IF(AND(D18="M2",J18=0),VLOOKUP(Q$1,'Le max'!A$5:E$28,3,FALSE),IF(AND(D18="M2",J18=1),MIN(0.5,VLOOKUP(Q$1,'Le max'!A$5:E$28,3,FALSE)),IF(AND(D18="M3",J18=0),VLOOKUP(Q$1,'Le max'!A$5:E$28,4,FALSE),IF(AND(D18="M3",J18=1),MIN(1.25,VLOOKUP(Q$1,'Le max'!A$5:E$28,4,FALSE)),IF(AND(D18="M4",J18=0),VLOOKUP(Q$1,'Le max'!A$5:E$28,5,FALSE),IF(AND(D18="M2",J18=1),MIN(1.25,VLOOKUP(Q$1,'Le max'!A$5:E$28,5,FALSE)),"???"))))))))</f>
        <v/>
      </c>
      <c r="AH18" s="67" t="str">
        <f t="shared" si="5"/>
        <v/>
      </c>
      <c r="AI18" s="20" t="str">
        <f t="shared" si="6"/>
        <v/>
      </c>
      <c r="AJ18" s="22" t="str">
        <f t="shared" si="7"/>
        <v/>
      </c>
    </row>
    <row r="19" spans="1:36" x14ac:dyDescent="0.45">
      <c r="A19" s="1">
        <f>'Export RVT'!S16</f>
        <v>0</v>
      </c>
      <c r="C19" s="20" t="str">
        <f>IF('Export RVT'!D16="","",'Export RVT'!D16)</f>
        <v/>
      </c>
      <c r="D19" s="21" t="str">
        <f>IF('Export RVT'!C16="","",'Export RVT'!C16)</f>
        <v/>
      </c>
      <c r="E19" s="21" t="str">
        <f>IF('Export RVT'!E16="","",'Export RVT'!E16)</f>
        <v/>
      </c>
      <c r="F19" s="21" t="str">
        <f>IF('Export RVT'!F16="","",'Export RVT'!F16)</f>
        <v/>
      </c>
      <c r="G19" s="21" t="str">
        <f>IF('Export RVT'!B16="","",'Export RVT'!B16)</f>
        <v/>
      </c>
      <c r="H19" s="21" t="str">
        <f>IF('Export RVT'!G16="","",'Export RVT'!G16)</f>
        <v/>
      </c>
      <c r="I19" s="21" t="str">
        <f>IF('Export RVT'!H16="","",'Export RVT'!H16)</f>
        <v/>
      </c>
      <c r="J19" s="21" t="str">
        <f>IF('Export RVT'!I16="","",'Export RVT'!I16)</f>
        <v/>
      </c>
      <c r="K19" s="22" t="str">
        <f>IF('Export RVT'!J16="","",'Export RVT'!J16)</f>
        <v/>
      </c>
      <c r="M19" s="23" t="str">
        <f>IF(D19="","",IF(K19=0,VLOOKUP($Q$1,'Nbre attaches et Cmax'!A$5:G$28,2,FALSE),VLOOKUP($Q$1,'Nbre attaches et Cmax'!A$5:G$28,3,FALSE)))</f>
        <v/>
      </c>
      <c r="N19" s="24" t="str">
        <f>IF(D19="","",IF('Export RVT'!P16&lt;Calculs!G19/2-0.15,"---",IF(AND('Export RVT'!P16&gt;(Calculs!G19/2-0.15),'Export RVT'!P16&lt;(Calculs!G19/2+0.15)),"A VERIFIER",'Export RVT'!P16-Calculs!G19/2)))</f>
        <v/>
      </c>
      <c r="O19" s="24" t="str">
        <f>IF(D19="","",IF('Export RVT'!Q16&lt;Calculs!G19/2-0.15,"---",IF(AND('Export RVT'!Q16&gt;(Calculs!G19/2-0.15),'Export RVT'!Q16&lt;(Calculs!G19/2+0.15)),"A VERIFIER",'Export RVT'!Q16-Calculs!G19/2)))</f>
        <v/>
      </c>
      <c r="P19" s="19" t="str">
        <f t="shared" si="0"/>
        <v/>
      </c>
      <c r="Q19" s="23" t="str">
        <f>IF(D19="","",IF(D19="M3",VLOOKUP($Q$1,Dmax!A$5:D$18,4,0),IF(D19="M2",VLOOKUP($Q$1,Dmax!A$5:D$18,3,0),IF(D19="M1",VLOOKUP($Q$1,Dmax!A$5:D$18,2,0),IF(D19="M4","Voir doc","Module??")))))</f>
        <v/>
      </c>
      <c r="R19" s="24" t="str">
        <f>IF(D19="","",IF(AC19=2,'Export RVT'!M16,'Export RVT'!R16))</f>
        <v/>
      </c>
      <c r="S19" s="72" t="str">
        <f>IF(D19="","",IF(AC19=2,"Sans objet",'Export RVT'!P16+'Export RVT'!Q16-'Export RVT'!R16))</f>
        <v/>
      </c>
      <c r="T19" s="19" t="str">
        <f t="shared" si="8"/>
        <v/>
      </c>
      <c r="U19" s="23" t="str">
        <f t="shared" si="1"/>
        <v/>
      </c>
      <c r="V19" s="24" t="str">
        <f>IF(D19="","",'Export RVT'!N16)</f>
        <v/>
      </c>
      <c r="W19" s="24" t="str">
        <f>IF(D19="","",'Export RVT'!O16)</f>
        <v/>
      </c>
      <c r="X19" s="19" t="str">
        <f t="shared" si="2"/>
        <v/>
      </c>
      <c r="Y19" s="35" t="str">
        <f>IF(D19="M1","Sans objet",IF(D19="","",IF(AND(I19=0,J19=0),"---",VLOOKUP(ROUNDUP(E19,1),Amax!A$6:B$39,2,FALSE))))</f>
        <v/>
      </c>
      <c r="Z19" s="49" t="str">
        <f>IF(D19="M1","---",IF(D19="","",IF(I19=0,"---",G19/2+F19-'Export RVT'!P16)))</f>
        <v/>
      </c>
      <c r="AA19" s="49" t="str">
        <f>IF(D19="M1","---",IF(D19="","",IF(J19=0,"---",G19/2+H19-'Export RVT'!Q16)))</f>
        <v/>
      </c>
      <c r="AB19" s="19" t="str">
        <f t="shared" si="9"/>
        <v/>
      </c>
      <c r="AC19" s="54" t="str">
        <f>IF(D19="","",VLOOKUP(Q$1,'Nbre attaches et Cmax'!A$5:G$28,IF(D19="M1",4,IF(D19="M2",5,IF(D19="M3",6,IF(D19="M4",7,"???"))))))</f>
        <v/>
      </c>
      <c r="AD19" s="63" t="str">
        <f>IF(D19="","",IF(D19="M1",VLOOKUP(Q$1,'Le max'!A$5:E$28,2,FALSE),IF(AND(D19="M2",I19=0),VLOOKUP(Q$1,'Le max'!A$5:E$28,3,FALSE),IF(AND(D19="M2",I19=1),MIN(0.5,VLOOKUP(Q$1,'Le max'!A$5:E$28,3,FALSE)),IF(AND(D19="M3",I19=0),VLOOKUP(Q$1,'Le max'!A$5:E$28,4,FALSE),IF(AND(D19="M3",I19=1),MIN(1.25,VLOOKUP(Q$1,'Le max'!A$5:E$28,4,FALSE)),IF(AND(D19="M4",I19=0),VLOOKUP(Q$1,'Le max'!A$5:E$28,5,FALSE),IF(AND(D19="M2",I19=1),MIN(1.25,VLOOKUP(Q$1,'Le max'!A$5:E$28,5,FALSE)),"???"))))))))</f>
        <v/>
      </c>
      <c r="AE19" s="64" t="str">
        <f t="shared" si="3"/>
        <v/>
      </c>
      <c r="AF19" s="64" t="str">
        <f t="shared" si="4"/>
        <v/>
      </c>
      <c r="AG19" s="63" t="str">
        <f>IF(D19="","",IF(D19="M1",VLOOKUP(Q$1,'Le max'!A$5:E$28,2,FALSE),IF(AND(D19="M2",J19=0),VLOOKUP(Q$1,'Le max'!A$5:E$28,3,FALSE),IF(AND(D19="M2",J19=1),MIN(0.5,VLOOKUP(Q$1,'Le max'!A$5:E$28,3,FALSE)),IF(AND(D19="M3",J19=0),VLOOKUP(Q$1,'Le max'!A$5:E$28,4,FALSE),IF(AND(D19="M3",J19=1),MIN(1.25,VLOOKUP(Q$1,'Le max'!A$5:E$28,4,FALSE)),IF(AND(D19="M4",J19=0),VLOOKUP(Q$1,'Le max'!A$5:E$28,5,FALSE),IF(AND(D19="M2",J19=1),MIN(1.25,VLOOKUP(Q$1,'Le max'!A$5:E$28,5,FALSE)),"???"))))))))</f>
        <v/>
      </c>
      <c r="AH19" s="67" t="str">
        <f t="shared" si="5"/>
        <v/>
      </c>
      <c r="AI19" s="20" t="str">
        <f t="shared" si="6"/>
        <v/>
      </c>
      <c r="AJ19" s="22" t="str">
        <f t="shared" si="7"/>
        <v/>
      </c>
    </row>
    <row r="20" spans="1:36" x14ac:dyDescent="0.45">
      <c r="A20" s="1">
        <f>'Export RVT'!S17</f>
        <v>0</v>
      </c>
      <c r="C20" s="20" t="str">
        <f>IF('Export RVT'!D17="","",'Export RVT'!D17)</f>
        <v/>
      </c>
      <c r="D20" s="21" t="str">
        <f>IF('Export RVT'!C17="","",'Export RVT'!C17)</f>
        <v/>
      </c>
      <c r="E20" s="21" t="str">
        <f>IF('Export RVT'!E17="","",'Export RVT'!E17)</f>
        <v/>
      </c>
      <c r="F20" s="21" t="str">
        <f>IF('Export RVT'!F17="","",'Export RVT'!F17)</f>
        <v/>
      </c>
      <c r="G20" s="21" t="str">
        <f>IF('Export RVT'!B17="","",'Export RVT'!B17)</f>
        <v/>
      </c>
      <c r="H20" s="21" t="str">
        <f>IF('Export RVT'!G17="","",'Export RVT'!G17)</f>
        <v/>
      </c>
      <c r="I20" s="21" t="str">
        <f>IF('Export RVT'!H17="","",'Export RVT'!H17)</f>
        <v/>
      </c>
      <c r="J20" s="21" t="str">
        <f>IF('Export RVT'!I17="","",'Export RVT'!I17)</f>
        <v/>
      </c>
      <c r="K20" s="22" t="str">
        <f>IF('Export RVT'!J17="","",'Export RVT'!J17)</f>
        <v/>
      </c>
      <c r="M20" s="23" t="str">
        <f>IF(D20="","",IF(K20=0,VLOOKUP($Q$1,'Nbre attaches et Cmax'!A$5:G$28,2,FALSE),VLOOKUP($Q$1,'Nbre attaches et Cmax'!A$5:G$28,3,FALSE)))</f>
        <v/>
      </c>
      <c r="N20" s="24" t="str">
        <f>IF(D20="","",IF('Export RVT'!P17&lt;Calculs!G20/2-0.15,"---",IF(AND('Export RVT'!P17&gt;(Calculs!G20/2-0.15),'Export RVT'!P17&lt;(Calculs!G20/2+0.15)),"A VERIFIER",'Export RVT'!P17-Calculs!G20/2)))</f>
        <v/>
      </c>
      <c r="O20" s="24" t="str">
        <f>IF(D20="","",IF('Export RVT'!Q17&lt;Calculs!G20/2-0.15,"---",IF(AND('Export RVT'!Q17&gt;(Calculs!G20/2-0.15),'Export RVT'!Q17&lt;(Calculs!G20/2+0.15)),"A VERIFIER",'Export RVT'!Q17-Calculs!G20/2)))</f>
        <v/>
      </c>
      <c r="P20" s="19" t="str">
        <f t="shared" si="0"/>
        <v/>
      </c>
      <c r="Q20" s="23" t="str">
        <f>IF(D20="","",IF(D20="M3",VLOOKUP($Q$1,Dmax!A$5:D$18,4,0),IF(D20="M2",VLOOKUP($Q$1,Dmax!A$5:D$18,3,0),IF(D20="M1",VLOOKUP($Q$1,Dmax!A$5:D$18,2,0),IF(D20="M4","Voir doc","Module??")))))</f>
        <v/>
      </c>
      <c r="R20" s="24" t="str">
        <f>IF(D20="","",IF(AC20=2,'Export RVT'!M17,'Export RVT'!R17))</f>
        <v/>
      </c>
      <c r="S20" s="72" t="str">
        <f>IF(D20="","",IF(AC20=2,"Sans objet",'Export RVT'!P17+'Export RVT'!Q17-'Export RVT'!R17))</f>
        <v/>
      </c>
      <c r="T20" s="19" t="str">
        <f t="shared" si="8"/>
        <v/>
      </c>
      <c r="U20" s="23" t="str">
        <f t="shared" si="1"/>
        <v/>
      </c>
      <c r="V20" s="24" t="str">
        <f>IF(D20="","",'Export RVT'!N17)</f>
        <v/>
      </c>
      <c r="W20" s="24" t="str">
        <f>IF(D20="","",'Export RVT'!O17)</f>
        <v/>
      </c>
      <c r="X20" s="19" t="str">
        <f t="shared" si="2"/>
        <v/>
      </c>
      <c r="Y20" s="35" t="str">
        <f>IF(D20="M1","Sans objet",IF(D20="","",IF(AND(I20=0,J20=0),"---",VLOOKUP(ROUNDUP(E20,1),Amax!A$6:B$39,2,FALSE))))</f>
        <v/>
      </c>
      <c r="Z20" s="49" t="str">
        <f>IF(D20="M1","---",IF(D20="","",IF(I20=0,"---",G20/2+F20-'Export RVT'!P17)))</f>
        <v/>
      </c>
      <c r="AA20" s="49" t="str">
        <f>IF(D20="M1","---",IF(D20="","",IF(J20=0,"---",G20/2+H20-'Export RVT'!Q17)))</f>
        <v/>
      </c>
      <c r="AB20" s="19" t="str">
        <f t="shared" si="9"/>
        <v/>
      </c>
      <c r="AC20" s="54" t="str">
        <f>IF(D20="","",VLOOKUP(Q$1,'Nbre attaches et Cmax'!A$5:G$28,IF(D20="M1",4,IF(D20="M2",5,IF(D20="M3",6,IF(D20="M4",7,"???"))))))</f>
        <v/>
      </c>
      <c r="AD20" s="63" t="str">
        <f>IF(D20="","",IF(D20="M1",VLOOKUP(Q$1,'Le max'!A$5:E$28,2,FALSE),IF(AND(D20="M2",I20=0),VLOOKUP(Q$1,'Le max'!A$5:E$28,3,FALSE),IF(AND(D20="M2",I20=1),MIN(0.5,VLOOKUP(Q$1,'Le max'!A$5:E$28,3,FALSE)),IF(AND(D20="M3",I20=0),VLOOKUP(Q$1,'Le max'!A$5:E$28,4,FALSE),IF(AND(D20="M3",I20=1),MIN(1.25,VLOOKUP(Q$1,'Le max'!A$5:E$28,4,FALSE)),IF(AND(D20="M4",I20=0),VLOOKUP(Q$1,'Le max'!A$5:E$28,5,FALSE),IF(AND(D20="M2",I20=1),MIN(1.25,VLOOKUP(Q$1,'Le max'!A$5:E$28,5,FALSE)),"???"))))))))</f>
        <v/>
      </c>
      <c r="AE20" s="64" t="str">
        <f t="shared" si="3"/>
        <v/>
      </c>
      <c r="AF20" s="64" t="str">
        <f t="shared" si="4"/>
        <v/>
      </c>
      <c r="AG20" s="63" t="str">
        <f>IF(D20="","",IF(D20="M1",VLOOKUP(Q$1,'Le max'!A$5:E$28,2,FALSE),IF(AND(D20="M2",J20=0),VLOOKUP(Q$1,'Le max'!A$5:E$28,3,FALSE),IF(AND(D20="M2",J20=1),MIN(0.5,VLOOKUP(Q$1,'Le max'!A$5:E$28,3,FALSE)),IF(AND(D20="M3",J20=0),VLOOKUP(Q$1,'Le max'!A$5:E$28,4,FALSE),IF(AND(D20="M3",J20=1),MIN(1.25,VLOOKUP(Q$1,'Le max'!A$5:E$28,4,FALSE)),IF(AND(D20="M4",J20=0),VLOOKUP(Q$1,'Le max'!A$5:E$28,5,FALSE),IF(AND(D20="M2",J20=1),MIN(1.25,VLOOKUP(Q$1,'Le max'!A$5:E$28,5,FALSE)),"???"))))))))</f>
        <v/>
      </c>
      <c r="AH20" s="67" t="str">
        <f t="shared" si="5"/>
        <v/>
      </c>
      <c r="AI20" s="20" t="str">
        <f t="shared" si="6"/>
        <v/>
      </c>
      <c r="AJ20" s="22" t="str">
        <f t="shared" si="7"/>
        <v/>
      </c>
    </row>
    <row r="21" spans="1:36" x14ac:dyDescent="0.45">
      <c r="A21" s="1">
        <f>'Export RVT'!S18</f>
        <v>0</v>
      </c>
      <c r="C21" s="20" t="str">
        <f>IF('Export RVT'!D18="","",'Export RVT'!D18)</f>
        <v/>
      </c>
      <c r="D21" s="21" t="str">
        <f>IF('Export RVT'!C18="","",'Export RVT'!C18)</f>
        <v/>
      </c>
      <c r="E21" s="21" t="str">
        <f>IF('Export RVT'!E18="","",'Export RVT'!E18)</f>
        <v/>
      </c>
      <c r="F21" s="21" t="str">
        <f>IF('Export RVT'!F18="","",'Export RVT'!F18)</f>
        <v/>
      </c>
      <c r="G21" s="21" t="str">
        <f>IF('Export RVT'!B18="","",'Export RVT'!B18)</f>
        <v/>
      </c>
      <c r="H21" s="21" t="str">
        <f>IF('Export RVT'!G18="","",'Export RVT'!G18)</f>
        <v/>
      </c>
      <c r="I21" s="21" t="str">
        <f>IF('Export RVT'!H18="","",'Export RVT'!H18)</f>
        <v/>
      </c>
      <c r="J21" s="21" t="str">
        <f>IF('Export RVT'!I18="","",'Export RVT'!I18)</f>
        <v/>
      </c>
      <c r="K21" s="22" t="str">
        <f>IF('Export RVT'!J18="","",'Export RVT'!J18)</f>
        <v/>
      </c>
      <c r="M21" s="23" t="str">
        <f>IF(D21="","",IF(K21=0,VLOOKUP($Q$1,'Nbre attaches et Cmax'!A$5:G$28,2,FALSE),VLOOKUP($Q$1,'Nbre attaches et Cmax'!A$5:G$28,3,FALSE)))</f>
        <v/>
      </c>
      <c r="N21" s="24" t="str">
        <f>IF(D21="","",IF('Export RVT'!P18&lt;Calculs!G21/2-0.15,"---",IF(AND('Export RVT'!P18&gt;(Calculs!G21/2-0.15),'Export RVT'!P18&lt;(Calculs!G21/2+0.15)),"A VERIFIER",'Export RVT'!P18-Calculs!G21/2)))</f>
        <v/>
      </c>
      <c r="O21" s="24" t="str">
        <f>IF(D21="","",IF('Export RVT'!Q18&lt;Calculs!G21/2-0.15,"---",IF(AND('Export RVT'!Q18&gt;(Calculs!G21/2-0.15),'Export RVT'!Q18&lt;(Calculs!G21/2+0.15)),"A VERIFIER",'Export RVT'!Q18-Calculs!G21/2)))</f>
        <v/>
      </c>
      <c r="P21" s="19" t="str">
        <f t="shared" si="0"/>
        <v/>
      </c>
      <c r="Q21" s="23" t="str">
        <f>IF(D21="","",IF(D21="M3",VLOOKUP($Q$1,Dmax!A$5:D$18,4,0),IF(D21="M2",VLOOKUP($Q$1,Dmax!A$5:D$18,3,0),IF(D21="M1",VLOOKUP($Q$1,Dmax!A$5:D$18,2,0),IF(D21="M4","Voir doc","Module??")))))</f>
        <v/>
      </c>
      <c r="R21" s="24" t="str">
        <f>IF(D21="","",IF(AC21=2,'Export RVT'!M18,'Export RVT'!R18))</f>
        <v/>
      </c>
      <c r="S21" s="72" t="str">
        <f>IF(D21="","",IF(AC21=2,"Sans objet",'Export RVT'!P18+'Export RVT'!Q18-'Export RVT'!R18))</f>
        <v/>
      </c>
      <c r="T21" s="19" t="str">
        <f t="shared" si="8"/>
        <v/>
      </c>
      <c r="U21" s="23" t="str">
        <f t="shared" si="1"/>
        <v/>
      </c>
      <c r="V21" s="24" t="str">
        <f>IF(D21="","",'Export RVT'!N18)</f>
        <v/>
      </c>
      <c r="W21" s="24" t="str">
        <f>IF(D21="","",'Export RVT'!O18)</f>
        <v/>
      </c>
      <c r="X21" s="19" t="str">
        <f t="shared" si="2"/>
        <v/>
      </c>
      <c r="Y21" s="35" t="str">
        <f>IF(D21="M1","Sans objet",IF(D21="","",IF(AND(I21=0,J21=0),"---",VLOOKUP(ROUNDUP(E21,1),Amax!A$6:B$39,2,FALSE))))</f>
        <v/>
      </c>
      <c r="Z21" s="49" t="str">
        <f>IF(D21="M1","---",IF(D21="","",IF(I21=0,"---",G21/2+F21-'Export RVT'!P18)))</f>
        <v/>
      </c>
      <c r="AA21" s="49" t="str">
        <f>IF(D21="M1","---",IF(D21="","",IF(J21=0,"---",G21/2+H21-'Export RVT'!Q18)))</f>
        <v/>
      </c>
      <c r="AB21" s="19" t="str">
        <f t="shared" si="9"/>
        <v/>
      </c>
      <c r="AC21" s="54" t="str">
        <f>IF(D21="","",VLOOKUP(Q$1,'Nbre attaches et Cmax'!A$5:G$28,IF(D21="M1",4,IF(D21="M2",5,IF(D21="M3",6,IF(D21="M4",7,"???"))))))</f>
        <v/>
      </c>
      <c r="AD21" s="63" t="str">
        <f>IF(D21="","",IF(D21="M1",VLOOKUP(Q$1,'Le max'!A$5:E$28,2,FALSE),IF(AND(D21="M2",I21=0),VLOOKUP(Q$1,'Le max'!A$5:E$28,3,FALSE),IF(AND(D21="M2",I21=1),MIN(0.5,VLOOKUP(Q$1,'Le max'!A$5:E$28,3,FALSE)),IF(AND(D21="M3",I21=0),VLOOKUP(Q$1,'Le max'!A$5:E$28,4,FALSE),IF(AND(D21="M3",I21=1),MIN(1.25,VLOOKUP(Q$1,'Le max'!A$5:E$28,4,FALSE)),IF(AND(D21="M4",I21=0),VLOOKUP(Q$1,'Le max'!A$5:E$28,5,FALSE),IF(AND(D21="M2",I21=1),MIN(1.25,VLOOKUP(Q$1,'Le max'!A$5:E$28,5,FALSE)),"???"))))))))</f>
        <v/>
      </c>
      <c r="AE21" s="64" t="str">
        <f t="shared" si="3"/>
        <v/>
      </c>
      <c r="AF21" s="64" t="str">
        <f t="shared" si="4"/>
        <v/>
      </c>
      <c r="AG21" s="63" t="str">
        <f>IF(D21="","",IF(D21="M1",VLOOKUP(Q$1,'Le max'!A$5:E$28,2,FALSE),IF(AND(D21="M2",J21=0),VLOOKUP(Q$1,'Le max'!A$5:E$28,3,FALSE),IF(AND(D21="M2",J21=1),MIN(0.5,VLOOKUP(Q$1,'Le max'!A$5:E$28,3,FALSE)),IF(AND(D21="M3",J21=0),VLOOKUP(Q$1,'Le max'!A$5:E$28,4,FALSE),IF(AND(D21="M3",J21=1),MIN(1.25,VLOOKUP(Q$1,'Le max'!A$5:E$28,4,FALSE)),IF(AND(D21="M4",J21=0),VLOOKUP(Q$1,'Le max'!A$5:E$28,5,FALSE),IF(AND(D21="M2",J21=1),MIN(1.25,VLOOKUP(Q$1,'Le max'!A$5:E$28,5,FALSE)),"???"))))))))</f>
        <v/>
      </c>
      <c r="AH21" s="67" t="str">
        <f t="shared" si="5"/>
        <v/>
      </c>
      <c r="AI21" s="20" t="str">
        <f t="shared" si="6"/>
        <v/>
      </c>
      <c r="AJ21" s="22" t="str">
        <f t="shared" si="7"/>
        <v/>
      </c>
    </row>
    <row r="22" spans="1:36" x14ac:dyDescent="0.45">
      <c r="A22" s="1">
        <f>'Export RVT'!S19</f>
        <v>0</v>
      </c>
      <c r="C22" s="20" t="str">
        <f>IF('Export RVT'!D19="","",'Export RVT'!D19)</f>
        <v/>
      </c>
      <c r="D22" s="21" t="str">
        <f>IF('Export RVT'!C19="","",'Export RVT'!C19)</f>
        <v/>
      </c>
      <c r="E22" s="21" t="str">
        <f>IF('Export RVT'!E19="","",'Export RVT'!E19)</f>
        <v/>
      </c>
      <c r="F22" s="21" t="str">
        <f>IF('Export RVT'!F19="","",'Export RVT'!F19)</f>
        <v/>
      </c>
      <c r="G22" s="21" t="str">
        <f>IF('Export RVT'!B19="","",'Export RVT'!B19)</f>
        <v/>
      </c>
      <c r="H22" s="21" t="str">
        <f>IF('Export RVT'!G19="","",'Export RVT'!G19)</f>
        <v/>
      </c>
      <c r="I22" s="21" t="str">
        <f>IF('Export RVT'!H19="","",'Export RVT'!H19)</f>
        <v/>
      </c>
      <c r="J22" s="21" t="str">
        <f>IF('Export RVT'!I19="","",'Export RVT'!I19)</f>
        <v/>
      </c>
      <c r="K22" s="22" t="str">
        <f>IF('Export RVT'!J19="","",'Export RVT'!J19)</f>
        <v/>
      </c>
      <c r="M22" s="23" t="str">
        <f>IF(D22="","",IF(K22=0,VLOOKUP($Q$1,'Nbre attaches et Cmax'!A$5:G$28,2,FALSE),VLOOKUP($Q$1,'Nbre attaches et Cmax'!A$5:G$28,3,FALSE)))</f>
        <v/>
      </c>
      <c r="N22" s="24" t="str">
        <f>IF(D22="","",IF('Export RVT'!P19&lt;Calculs!G22/2-0.15,"---",IF(AND('Export RVT'!P19&gt;(Calculs!G22/2-0.15),'Export RVT'!P19&lt;(Calculs!G22/2+0.15)),"A VERIFIER",'Export RVT'!P19-Calculs!G22/2)))</f>
        <v/>
      </c>
      <c r="O22" s="24" t="str">
        <f>IF(D22="","",IF('Export RVT'!Q19&lt;Calculs!G22/2-0.15,"---",IF(AND('Export RVT'!Q19&gt;(Calculs!G22/2-0.15),'Export RVT'!Q19&lt;(Calculs!G22/2+0.15)),"A VERIFIER",'Export RVT'!Q19-Calculs!G22/2)))</f>
        <v/>
      </c>
      <c r="P22" s="19" t="str">
        <f t="shared" si="0"/>
        <v/>
      </c>
      <c r="Q22" s="23" t="str">
        <f>IF(D22="","",IF(D22="M3",VLOOKUP($Q$1,Dmax!A$5:D$18,4,0),IF(D22="M2",VLOOKUP($Q$1,Dmax!A$5:D$18,3,0),IF(D22="M1",VLOOKUP($Q$1,Dmax!A$5:D$18,2,0),IF(D22="M4","Voir doc","Module??")))))</f>
        <v/>
      </c>
      <c r="R22" s="24" t="str">
        <f>IF(D22="","",IF(AC22=2,'Export RVT'!M19,'Export RVT'!R19))</f>
        <v/>
      </c>
      <c r="S22" s="72" t="str">
        <f>IF(D22="","",IF(AC22=2,"Sans objet",'Export RVT'!P19+'Export RVT'!Q19-'Export RVT'!R19))</f>
        <v/>
      </c>
      <c r="T22" s="19" t="str">
        <f t="shared" si="8"/>
        <v/>
      </c>
      <c r="U22" s="23" t="str">
        <f t="shared" si="1"/>
        <v/>
      </c>
      <c r="V22" s="24" t="str">
        <f>IF(D22="","",'Export RVT'!N19)</f>
        <v/>
      </c>
      <c r="W22" s="24" t="str">
        <f>IF(D22="","",'Export RVT'!O19)</f>
        <v/>
      </c>
      <c r="X22" s="19" t="str">
        <f t="shared" si="2"/>
        <v/>
      </c>
      <c r="Y22" s="35" t="str">
        <f>IF(D22="M1","Sans objet",IF(D22="","",IF(AND(I22=0,J22=0),"---",VLOOKUP(ROUNDUP(E22,1),Amax!A$6:B$39,2,FALSE))))</f>
        <v/>
      </c>
      <c r="Z22" s="49" t="str">
        <f>IF(D22="M1","---",IF(D22="","",IF(I22=0,"---",G22/2+F22-'Export RVT'!P19)))</f>
        <v/>
      </c>
      <c r="AA22" s="49" t="str">
        <f>IF(D22="M1","---",IF(D22="","",IF(J22=0,"---",G22/2+H22-'Export RVT'!Q19)))</f>
        <v/>
      </c>
      <c r="AB22" s="19" t="str">
        <f t="shared" si="9"/>
        <v/>
      </c>
      <c r="AC22" s="54" t="str">
        <f>IF(D22="","",VLOOKUP(Q$1,'Nbre attaches et Cmax'!A$5:G$28,IF(D22="M1",4,IF(D22="M2",5,IF(D22="M3",6,IF(D22="M4",7,"???"))))))</f>
        <v/>
      </c>
      <c r="AD22" s="63" t="str">
        <f>IF(D22="","",IF(D22="M1",VLOOKUP(Q$1,'Le max'!A$5:E$28,2,FALSE),IF(AND(D22="M2",I22=0),VLOOKUP(Q$1,'Le max'!A$5:E$28,3,FALSE),IF(AND(D22="M2",I22=1),MIN(0.5,VLOOKUP(Q$1,'Le max'!A$5:E$28,3,FALSE)),IF(AND(D22="M3",I22=0),VLOOKUP(Q$1,'Le max'!A$5:E$28,4,FALSE),IF(AND(D22="M3",I22=1),MIN(1.25,VLOOKUP(Q$1,'Le max'!A$5:E$28,4,FALSE)),IF(AND(D22="M4",I22=0),VLOOKUP(Q$1,'Le max'!A$5:E$28,5,FALSE),IF(AND(D22="M2",I22=1),MIN(1.25,VLOOKUP(Q$1,'Le max'!A$5:E$28,5,FALSE)),"???"))))))))</f>
        <v/>
      </c>
      <c r="AE22" s="64" t="str">
        <f t="shared" si="3"/>
        <v/>
      </c>
      <c r="AF22" s="64" t="str">
        <f t="shared" si="4"/>
        <v/>
      </c>
      <c r="AG22" s="63" t="str">
        <f>IF(D22="","",IF(D22="M1",VLOOKUP(Q$1,'Le max'!A$5:E$28,2,FALSE),IF(AND(D22="M2",J22=0),VLOOKUP(Q$1,'Le max'!A$5:E$28,3,FALSE),IF(AND(D22="M2",J22=1),MIN(0.5,VLOOKUP(Q$1,'Le max'!A$5:E$28,3,FALSE)),IF(AND(D22="M3",J22=0),VLOOKUP(Q$1,'Le max'!A$5:E$28,4,FALSE),IF(AND(D22="M3",J22=1),MIN(1.25,VLOOKUP(Q$1,'Le max'!A$5:E$28,4,FALSE)),IF(AND(D22="M4",J22=0),VLOOKUP(Q$1,'Le max'!A$5:E$28,5,FALSE),IF(AND(D22="M2",J22=1),MIN(1.25,VLOOKUP(Q$1,'Le max'!A$5:E$28,5,FALSE)),"???"))))))))</f>
        <v/>
      </c>
      <c r="AH22" s="67" t="str">
        <f t="shared" si="5"/>
        <v/>
      </c>
      <c r="AI22" s="20" t="str">
        <f t="shared" si="6"/>
        <v/>
      </c>
      <c r="AJ22" s="22" t="str">
        <f t="shared" si="7"/>
        <v/>
      </c>
    </row>
    <row r="23" spans="1:36" x14ac:dyDescent="0.45">
      <c r="A23" s="1">
        <f>'Export RVT'!S20</f>
        <v>0</v>
      </c>
      <c r="C23" s="20" t="str">
        <f>IF('Export RVT'!D20="","",'Export RVT'!D20)</f>
        <v/>
      </c>
      <c r="D23" s="21" t="str">
        <f>IF('Export RVT'!C20="","",'Export RVT'!C20)</f>
        <v/>
      </c>
      <c r="E23" s="21" t="str">
        <f>IF('Export RVT'!E20="","",'Export RVT'!E20)</f>
        <v/>
      </c>
      <c r="F23" s="21" t="str">
        <f>IF('Export RVT'!F20="","",'Export RVT'!F20)</f>
        <v/>
      </c>
      <c r="G23" s="21" t="str">
        <f>IF('Export RVT'!B20="","",'Export RVT'!B20)</f>
        <v/>
      </c>
      <c r="H23" s="21" t="str">
        <f>IF('Export RVT'!G20="","",'Export RVT'!G20)</f>
        <v/>
      </c>
      <c r="I23" s="21" t="str">
        <f>IF('Export RVT'!H20="","",'Export RVT'!H20)</f>
        <v/>
      </c>
      <c r="J23" s="21" t="str">
        <f>IF('Export RVT'!I20="","",'Export RVT'!I20)</f>
        <v/>
      </c>
      <c r="K23" s="22" t="str">
        <f>IF('Export RVT'!J20="","",'Export RVT'!J20)</f>
        <v/>
      </c>
      <c r="M23" s="23" t="str">
        <f>IF(D23="","",IF(K23=0,VLOOKUP($Q$1,'Nbre attaches et Cmax'!A$5:G$28,2,FALSE),VLOOKUP($Q$1,'Nbre attaches et Cmax'!A$5:G$28,3,FALSE)))</f>
        <v/>
      </c>
      <c r="N23" s="24" t="str">
        <f>IF(D23="","",IF('Export RVT'!P20&lt;Calculs!G23/2-0.15,"---",IF(AND('Export RVT'!P20&gt;(Calculs!G23/2-0.15),'Export RVT'!P20&lt;(Calculs!G23/2+0.15)),"A VERIFIER",'Export RVT'!P20-Calculs!G23/2)))</f>
        <v/>
      </c>
      <c r="O23" s="24" t="str">
        <f>IF(D23="","",IF('Export RVT'!Q20&lt;Calculs!G23/2-0.15,"---",IF(AND('Export RVT'!Q20&gt;(Calculs!G23/2-0.15),'Export RVT'!Q20&lt;(Calculs!G23/2+0.15)),"A VERIFIER",'Export RVT'!Q20-Calculs!G23/2)))</f>
        <v/>
      </c>
      <c r="P23" s="19" t="str">
        <f t="shared" si="0"/>
        <v/>
      </c>
      <c r="Q23" s="23" t="str">
        <f>IF(D23="","",IF(D23="M3",VLOOKUP($Q$1,Dmax!A$5:D$18,4,0),IF(D23="M2",VLOOKUP($Q$1,Dmax!A$5:D$18,3,0),IF(D23="M1",VLOOKUP($Q$1,Dmax!A$5:D$18,2,0),IF(D23="M4","Voir doc","Module??")))))</f>
        <v/>
      </c>
      <c r="R23" s="24" t="str">
        <f>IF(D23="","",IF(AC23=2,'Export RVT'!M20,'Export RVT'!R20))</f>
        <v/>
      </c>
      <c r="S23" s="72" t="str">
        <f>IF(D23="","",IF(AC23=2,"Sans objet",'Export RVT'!P20+'Export RVT'!Q20-'Export RVT'!R20))</f>
        <v/>
      </c>
      <c r="T23" s="19" t="str">
        <f t="shared" si="8"/>
        <v/>
      </c>
      <c r="U23" s="23" t="str">
        <f t="shared" si="1"/>
        <v/>
      </c>
      <c r="V23" s="24" t="str">
        <f>IF(D23="","",'Export RVT'!N20)</f>
        <v/>
      </c>
      <c r="W23" s="24" t="str">
        <f>IF(D23="","",'Export RVT'!O20)</f>
        <v/>
      </c>
      <c r="X23" s="19" t="str">
        <f t="shared" si="2"/>
        <v/>
      </c>
      <c r="Y23" s="35" t="str">
        <f>IF(D23="M1","Sans objet",IF(D23="","",IF(AND(I23=0,J23=0),"---",VLOOKUP(ROUNDUP(E23,1),Amax!A$6:B$39,2,FALSE))))</f>
        <v/>
      </c>
      <c r="Z23" s="49" t="str">
        <f>IF(D23="M1","---",IF(D23="","",IF(I23=0,"---",G23/2+F23-'Export RVT'!P20)))</f>
        <v/>
      </c>
      <c r="AA23" s="49" t="str">
        <f>IF(D23="M1","---",IF(D23="","",IF(J23=0,"---",G23/2+H23-'Export RVT'!Q20)))</f>
        <v/>
      </c>
      <c r="AB23" s="19" t="str">
        <f t="shared" si="9"/>
        <v/>
      </c>
      <c r="AC23" s="54" t="str">
        <f>IF(D23="","",VLOOKUP(Q$1,'Nbre attaches et Cmax'!A$5:G$28,IF(D23="M1",4,IF(D23="M2",5,IF(D23="M3",6,IF(D23="M4",7,"???"))))))</f>
        <v/>
      </c>
      <c r="AD23" s="63" t="str">
        <f>IF(D23="","",IF(D23="M1",VLOOKUP(Q$1,'Le max'!A$5:E$28,2,FALSE),IF(AND(D23="M2",I23=0),VLOOKUP(Q$1,'Le max'!A$5:E$28,3,FALSE),IF(AND(D23="M2",I23=1),MIN(0.5,VLOOKUP(Q$1,'Le max'!A$5:E$28,3,FALSE)),IF(AND(D23="M3",I23=0),VLOOKUP(Q$1,'Le max'!A$5:E$28,4,FALSE),IF(AND(D23="M3",I23=1),MIN(1.25,VLOOKUP(Q$1,'Le max'!A$5:E$28,4,FALSE)),IF(AND(D23="M4",I23=0),VLOOKUP(Q$1,'Le max'!A$5:E$28,5,FALSE),IF(AND(D23="M2",I23=1),MIN(1.25,VLOOKUP(Q$1,'Le max'!A$5:E$28,5,FALSE)),"???"))))))))</f>
        <v/>
      </c>
      <c r="AE23" s="64" t="str">
        <f t="shared" si="3"/>
        <v/>
      </c>
      <c r="AF23" s="64" t="str">
        <f t="shared" si="4"/>
        <v/>
      </c>
      <c r="AG23" s="63" t="str">
        <f>IF(D23="","",IF(D23="M1",VLOOKUP(Q$1,'Le max'!A$5:E$28,2,FALSE),IF(AND(D23="M2",J23=0),VLOOKUP(Q$1,'Le max'!A$5:E$28,3,FALSE),IF(AND(D23="M2",J23=1),MIN(0.5,VLOOKUP(Q$1,'Le max'!A$5:E$28,3,FALSE)),IF(AND(D23="M3",J23=0),VLOOKUP(Q$1,'Le max'!A$5:E$28,4,FALSE),IF(AND(D23="M3",J23=1),MIN(1.25,VLOOKUP(Q$1,'Le max'!A$5:E$28,4,FALSE)),IF(AND(D23="M4",J23=0),VLOOKUP(Q$1,'Le max'!A$5:E$28,5,FALSE),IF(AND(D23="M2",J23=1),MIN(1.25,VLOOKUP(Q$1,'Le max'!A$5:E$28,5,FALSE)),"???"))))))))</f>
        <v/>
      </c>
      <c r="AH23" s="67" t="str">
        <f t="shared" si="5"/>
        <v/>
      </c>
      <c r="AI23" s="20" t="str">
        <f t="shared" si="6"/>
        <v/>
      </c>
      <c r="AJ23" s="22" t="str">
        <f t="shared" si="7"/>
        <v/>
      </c>
    </row>
    <row r="24" spans="1:36" x14ac:dyDescent="0.45">
      <c r="A24" s="1">
        <f>'Export RVT'!S21</f>
        <v>0</v>
      </c>
      <c r="C24" s="20" t="str">
        <f>IF('Export RVT'!D21="","",'Export RVT'!D21)</f>
        <v/>
      </c>
      <c r="D24" s="21" t="str">
        <f>IF('Export RVT'!C21="","",'Export RVT'!C21)</f>
        <v/>
      </c>
      <c r="E24" s="21" t="str">
        <f>IF('Export RVT'!E21="","",'Export RVT'!E21)</f>
        <v/>
      </c>
      <c r="F24" s="21" t="str">
        <f>IF('Export RVT'!F21="","",'Export RVT'!F21)</f>
        <v/>
      </c>
      <c r="G24" s="21" t="str">
        <f>IF('Export RVT'!B21="","",'Export RVT'!B21)</f>
        <v/>
      </c>
      <c r="H24" s="21" t="str">
        <f>IF('Export RVT'!G21="","",'Export RVT'!G21)</f>
        <v/>
      </c>
      <c r="I24" s="21" t="str">
        <f>IF('Export RVT'!H21="","",'Export RVT'!H21)</f>
        <v/>
      </c>
      <c r="J24" s="21" t="str">
        <f>IF('Export RVT'!I21="","",'Export RVT'!I21)</f>
        <v/>
      </c>
      <c r="K24" s="22" t="str">
        <f>IF('Export RVT'!J21="","",'Export RVT'!J21)</f>
        <v/>
      </c>
      <c r="M24" s="23" t="str">
        <f>IF(D24="","",IF(K24=0,VLOOKUP($Q$1,'Nbre attaches et Cmax'!A$5:G$28,2,FALSE),VLOOKUP($Q$1,'Nbre attaches et Cmax'!A$5:G$28,3,FALSE)))</f>
        <v/>
      </c>
      <c r="N24" s="24" t="str">
        <f>IF(D24="","",IF('Export RVT'!P21&lt;Calculs!G24/2-0.15,"---",IF(AND('Export RVT'!P21&gt;(Calculs!G24/2-0.15),'Export RVT'!P21&lt;(Calculs!G24/2+0.15)),"A VERIFIER",'Export RVT'!P21-Calculs!G24/2)))</f>
        <v/>
      </c>
      <c r="O24" s="24" t="str">
        <f>IF(D24="","",IF('Export RVT'!Q21&lt;Calculs!G24/2-0.15,"---",IF(AND('Export RVT'!Q21&gt;(Calculs!G24/2-0.15),'Export RVT'!Q21&lt;(Calculs!G24/2+0.15)),"A VERIFIER",'Export RVT'!Q21-Calculs!G24/2)))</f>
        <v/>
      </c>
      <c r="P24" s="19" t="str">
        <f t="shared" si="0"/>
        <v/>
      </c>
      <c r="Q24" s="23" t="str">
        <f>IF(D24="","",IF(D24="M3",VLOOKUP($Q$1,Dmax!A$5:D$18,4,0),IF(D24="M2",VLOOKUP($Q$1,Dmax!A$5:D$18,3,0),IF(D24="M1",VLOOKUP($Q$1,Dmax!A$5:D$18,2,0),IF(D24="M4","Voir doc","Module??")))))</f>
        <v/>
      </c>
      <c r="R24" s="24" t="str">
        <f>IF(D24="","",IF(AC24=2,'Export RVT'!M21,'Export RVT'!R21))</f>
        <v/>
      </c>
      <c r="S24" s="72" t="str">
        <f>IF(D24="","",IF(AC24=2,"Sans objet",'Export RVT'!P21+'Export RVT'!Q21-'Export RVT'!R21))</f>
        <v/>
      </c>
      <c r="T24" s="19" t="str">
        <f t="shared" si="8"/>
        <v/>
      </c>
      <c r="U24" s="23" t="str">
        <f t="shared" si="1"/>
        <v/>
      </c>
      <c r="V24" s="24" t="str">
        <f>IF(D24="","",'Export RVT'!N21)</f>
        <v/>
      </c>
      <c r="W24" s="24" t="str">
        <f>IF(D24="","",'Export RVT'!O21)</f>
        <v/>
      </c>
      <c r="X24" s="19" t="str">
        <f t="shared" si="2"/>
        <v/>
      </c>
      <c r="Y24" s="35" t="str">
        <f>IF(D24="M1","Sans objet",IF(D24="","",IF(AND(I24=0,J24=0),"---",VLOOKUP(ROUNDUP(E24,1),Amax!A$6:B$39,2,FALSE))))</f>
        <v/>
      </c>
      <c r="Z24" s="49" t="str">
        <f>IF(D24="M1","---",IF(D24="","",IF(I24=0,"---",G24/2+F24-'Export RVT'!P21)))</f>
        <v/>
      </c>
      <c r="AA24" s="49" t="str">
        <f>IF(D24="M1","---",IF(D24="","",IF(J24=0,"---",G24/2+H24-'Export RVT'!Q21)))</f>
        <v/>
      </c>
      <c r="AB24" s="19" t="str">
        <f t="shared" si="9"/>
        <v/>
      </c>
      <c r="AC24" s="54" t="str">
        <f>IF(D24="","",VLOOKUP(Q$1,'Nbre attaches et Cmax'!A$5:G$28,IF(D24="M1",4,IF(D24="M2",5,IF(D24="M3",6,IF(D24="M4",7,"???"))))))</f>
        <v/>
      </c>
      <c r="AD24" s="63" t="str">
        <f>IF(D24="","",IF(D24="M1",VLOOKUP(Q$1,'Le max'!A$5:E$28,2,FALSE),IF(AND(D24="M2",I24=0),VLOOKUP(Q$1,'Le max'!A$5:E$28,3,FALSE),IF(AND(D24="M2",I24=1),MIN(0.5,VLOOKUP(Q$1,'Le max'!A$5:E$28,3,FALSE)),IF(AND(D24="M3",I24=0),VLOOKUP(Q$1,'Le max'!A$5:E$28,4,FALSE),IF(AND(D24="M3",I24=1),MIN(1.25,VLOOKUP(Q$1,'Le max'!A$5:E$28,4,FALSE)),IF(AND(D24="M4",I24=0),VLOOKUP(Q$1,'Le max'!A$5:E$28,5,FALSE),IF(AND(D24="M2",I24=1),MIN(1.25,VLOOKUP(Q$1,'Le max'!A$5:E$28,5,FALSE)),"???"))))))))</f>
        <v/>
      </c>
      <c r="AE24" s="64" t="str">
        <f t="shared" si="3"/>
        <v/>
      </c>
      <c r="AF24" s="64" t="str">
        <f t="shared" si="4"/>
        <v/>
      </c>
      <c r="AG24" s="63" t="str">
        <f>IF(D24="","",IF(D24="M1",VLOOKUP(Q$1,'Le max'!A$5:E$28,2,FALSE),IF(AND(D24="M2",J24=0),VLOOKUP(Q$1,'Le max'!A$5:E$28,3,FALSE),IF(AND(D24="M2",J24=1),MIN(0.5,VLOOKUP(Q$1,'Le max'!A$5:E$28,3,FALSE)),IF(AND(D24="M3",J24=0),VLOOKUP(Q$1,'Le max'!A$5:E$28,4,FALSE),IF(AND(D24="M3",J24=1),MIN(1.25,VLOOKUP(Q$1,'Le max'!A$5:E$28,4,FALSE)),IF(AND(D24="M4",J24=0),VLOOKUP(Q$1,'Le max'!A$5:E$28,5,FALSE),IF(AND(D24="M2",J24=1),MIN(1.25,VLOOKUP(Q$1,'Le max'!A$5:E$28,5,FALSE)),"???"))))))))</f>
        <v/>
      </c>
      <c r="AH24" s="67" t="str">
        <f t="shared" si="5"/>
        <v/>
      </c>
      <c r="AI24" s="20" t="str">
        <f t="shared" si="6"/>
        <v/>
      </c>
      <c r="AJ24" s="22" t="str">
        <f t="shared" si="7"/>
        <v/>
      </c>
    </row>
    <row r="25" spans="1:36" x14ac:dyDescent="0.45">
      <c r="A25" s="1">
        <f>'Export RVT'!S22</f>
        <v>0</v>
      </c>
      <c r="C25" s="20" t="str">
        <f>IF('Export RVT'!D22="","",'Export RVT'!D22)</f>
        <v/>
      </c>
      <c r="D25" s="21" t="str">
        <f>IF('Export RVT'!C22="","",'Export RVT'!C22)</f>
        <v/>
      </c>
      <c r="E25" s="21" t="str">
        <f>IF('Export RVT'!E22="","",'Export RVT'!E22)</f>
        <v/>
      </c>
      <c r="F25" s="21" t="str">
        <f>IF('Export RVT'!F22="","",'Export RVT'!F22)</f>
        <v/>
      </c>
      <c r="G25" s="21" t="str">
        <f>IF('Export RVT'!B22="","",'Export RVT'!B22)</f>
        <v/>
      </c>
      <c r="H25" s="21" t="str">
        <f>IF('Export RVT'!G22="","",'Export RVT'!G22)</f>
        <v/>
      </c>
      <c r="I25" s="21" t="str">
        <f>IF('Export RVT'!H22="","",'Export RVT'!H22)</f>
        <v/>
      </c>
      <c r="J25" s="21" t="str">
        <f>IF('Export RVT'!I22="","",'Export RVT'!I22)</f>
        <v/>
      </c>
      <c r="K25" s="22" t="str">
        <f>IF('Export RVT'!J22="","",'Export RVT'!J22)</f>
        <v/>
      </c>
      <c r="M25" s="23" t="str">
        <f>IF(D25="","",IF(K25=0,VLOOKUP($Q$1,'Nbre attaches et Cmax'!A$5:G$28,2,FALSE),VLOOKUP($Q$1,'Nbre attaches et Cmax'!A$5:G$28,3,FALSE)))</f>
        <v/>
      </c>
      <c r="N25" s="24" t="str">
        <f>IF(D25="","",IF('Export RVT'!P22&lt;Calculs!G25/2-0.15,"---",IF(AND('Export RVT'!P22&gt;(Calculs!G25/2-0.15),'Export RVT'!P22&lt;(Calculs!G25/2+0.15)),"A VERIFIER",'Export RVT'!P22-Calculs!G25/2)))</f>
        <v/>
      </c>
      <c r="O25" s="24" t="str">
        <f>IF(D25="","",IF('Export RVT'!Q22&lt;Calculs!G25/2-0.15,"---",IF(AND('Export RVT'!Q22&gt;(Calculs!G25/2-0.15),'Export RVT'!Q22&lt;(Calculs!G25/2+0.15)),"A VERIFIER",'Export RVT'!Q22-Calculs!G25/2)))</f>
        <v/>
      </c>
      <c r="P25" s="19" t="str">
        <f t="shared" si="0"/>
        <v/>
      </c>
      <c r="Q25" s="23" t="str">
        <f>IF(D25="","",IF(D25="M3",VLOOKUP($Q$1,Dmax!A$5:D$18,4,0),IF(D25="M2",VLOOKUP($Q$1,Dmax!A$5:D$18,3,0),IF(D25="M1",VLOOKUP($Q$1,Dmax!A$5:D$18,2,0),IF(D25="M4","Voir doc","Module??")))))</f>
        <v/>
      </c>
      <c r="R25" s="24" t="str">
        <f>IF(D25="","",IF(AC25=2,'Export RVT'!M22,'Export RVT'!R22))</f>
        <v/>
      </c>
      <c r="S25" s="72" t="str">
        <f>IF(D25="","",IF(AC25=2,"Sans objet",'Export RVT'!P22+'Export RVT'!Q22-'Export RVT'!R22))</f>
        <v/>
      </c>
      <c r="T25" s="19" t="str">
        <f t="shared" si="8"/>
        <v/>
      </c>
      <c r="U25" s="23" t="str">
        <f t="shared" si="1"/>
        <v/>
      </c>
      <c r="V25" s="24" t="str">
        <f>IF(D25="","",'Export RVT'!N22)</f>
        <v/>
      </c>
      <c r="W25" s="24" t="str">
        <f>IF(D25="","",'Export RVT'!O22)</f>
        <v/>
      </c>
      <c r="X25" s="19" t="str">
        <f t="shared" si="2"/>
        <v/>
      </c>
      <c r="Y25" s="35" t="str">
        <f>IF(D25="M1","Sans objet",IF(D25="","",IF(AND(I25=0,J25=0),"---",VLOOKUP(ROUNDUP(E25,1),Amax!A$6:B$39,2,FALSE))))</f>
        <v/>
      </c>
      <c r="Z25" s="49" t="str">
        <f>IF(D25="M1","---",IF(D25="","",IF(I25=0,"---",G25/2+F25-'Export RVT'!P22)))</f>
        <v/>
      </c>
      <c r="AA25" s="49" t="str">
        <f>IF(D25="M1","---",IF(D25="","",IF(J25=0,"---",G25/2+H25-'Export RVT'!Q22)))</f>
        <v/>
      </c>
      <c r="AB25" s="19" t="str">
        <f t="shared" si="9"/>
        <v/>
      </c>
      <c r="AC25" s="54" t="str">
        <f>IF(D25="","",VLOOKUP(Q$1,'Nbre attaches et Cmax'!A$5:G$28,IF(D25="M1",4,IF(D25="M2",5,IF(D25="M3",6,IF(D25="M4",7,"???"))))))</f>
        <v/>
      </c>
      <c r="AD25" s="63" t="str">
        <f>IF(D25="","",IF(D25="M1",VLOOKUP(Q$1,'Le max'!A$5:E$28,2,FALSE),IF(AND(D25="M2",I25=0),VLOOKUP(Q$1,'Le max'!A$5:E$28,3,FALSE),IF(AND(D25="M2",I25=1),MIN(0.5,VLOOKUP(Q$1,'Le max'!A$5:E$28,3,FALSE)),IF(AND(D25="M3",I25=0),VLOOKUP(Q$1,'Le max'!A$5:E$28,4,FALSE),IF(AND(D25="M3",I25=1),MIN(1.25,VLOOKUP(Q$1,'Le max'!A$5:E$28,4,FALSE)),IF(AND(D25="M4",I25=0),VLOOKUP(Q$1,'Le max'!A$5:E$28,5,FALSE),IF(AND(D25="M2",I25=1),MIN(1.25,VLOOKUP(Q$1,'Le max'!A$5:E$28,5,FALSE)),"???"))))))))</f>
        <v/>
      </c>
      <c r="AE25" s="64" t="str">
        <f t="shared" si="3"/>
        <v/>
      </c>
      <c r="AF25" s="64" t="str">
        <f t="shared" si="4"/>
        <v/>
      </c>
      <c r="AG25" s="63" t="str">
        <f>IF(D25="","",IF(D25="M1",VLOOKUP(Q$1,'Le max'!A$5:E$28,2,FALSE),IF(AND(D25="M2",J25=0),VLOOKUP(Q$1,'Le max'!A$5:E$28,3,FALSE),IF(AND(D25="M2",J25=1),MIN(0.5,VLOOKUP(Q$1,'Le max'!A$5:E$28,3,FALSE)),IF(AND(D25="M3",J25=0),VLOOKUP(Q$1,'Le max'!A$5:E$28,4,FALSE),IF(AND(D25="M3",J25=1),MIN(1.25,VLOOKUP(Q$1,'Le max'!A$5:E$28,4,FALSE)),IF(AND(D25="M4",J25=0),VLOOKUP(Q$1,'Le max'!A$5:E$28,5,FALSE),IF(AND(D25="M2",J25=1),MIN(1.25,VLOOKUP(Q$1,'Le max'!A$5:E$28,5,FALSE)),"???"))))))))</f>
        <v/>
      </c>
      <c r="AH25" s="67" t="str">
        <f t="shared" si="5"/>
        <v/>
      </c>
      <c r="AI25" s="20" t="str">
        <f t="shared" si="6"/>
        <v/>
      </c>
      <c r="AJ25" s="22" t="str">
        <f t="shared" si="7"/>
        <v/>
      </c>
    </row>
    <row r="26" spans="1:36" x14ac:dyDescent="0.45">
      <c r="A26" s="1">
        <f>'Export RVT'!S23</f>
        <v>0</v>
      </c>
      <c r="C26" s="20" t="str">
        <f>IF('Export RVT'!D23="","",'Export RVT'!D23)</f>
        <v/>
      </c>
      <c r="D26" s="21" t="str">
        <f>IF('Export RVT'!C23="","",'Export RVT'!C23)</f>
        <v/>
      </c>
      <c r="E26" s="21" t="str">
        <f>IF('Export RVT'!E23="","",'Export RVT'!E23)</f>
        <v/>
      </c>
      <c r="F26" s="21" t="str">
        <f>IF('Export RVT'!F23="","",'Export RVT'!F23)</f>
        <v/>
      </c>
      <c r="G26" s="21" t="str">
        <f>IF('Export RVT'!B23="","",'Export RVT'!B23)</f>
        <v/>
      </c>
      <c r="H26" s="21" t="str">
        <f>IF('Export RVT'!G23="","",'Export RVT'!G23)</f>
        <v/>
      </c>
      <c r="I26" s="21" t="str">
        <f>IF('Export RVT'!H23="","",'Export RVT'!H23)</f>
        <v/>
      </c>
      <c r="J26" s="21" t="str">
        <f>IF('Export RVT'!I23="","",'Export RVT'!I23)</f>
        <v/>
      </c>
      <c r="K26" s="22" t="str">
        <f>IF('Export RVT'!J23="","",'Export RVT'!J23)</f>
        <v/>
      </c>
      <c r="M26" s="23" t="str">
        <f>IF(D26="","",IF(K26=0,VLOOKUP($Q$1,'Nbre attaches et Cmax'!A$5:G$28,2,FALSE),VLOOKUP($Q$1,'Nbre attaches et Cmax'!A$5:G$28,3,FALSE)))</f>
        <v/>
      </c>
      <c r="N26" s="24" t="str">
        <f>IF(D26="","",IF('Export RVT'!P23&lt;Calculs!G26/2-0.15,"---",IF(AND('Export RVT'!P23&gt;(Calculs!G26/2-0.15),'Export RVT'!P23&lt;(Calculs!G26/2+0.15)),"A VERIFIER",'Export RVT'!P23-Calculs!G26/2)))</f>
        <v/>
      </c>
      <c r="O26" s="24" t="str">
        <f>IF(D26="","",IF('Export RVT'!Q23&lt;Calculs!G26/2-0.15,"---",IF(AND('Export RVT'!Q23&gt;(Calculs!G26/2-0.15),'Export RVT'!Q23&lt;(Calculs!G26/2+0.15)),"A VERIFIER",'Export RVT'!Q23-Calculs!G26/2)))</f>
        <v/>
      </c>
      <c r="P26" s="19" t="str">
        <f t="shared" si="0"/>
        <v/>
      </c>
      <c r="Q26" s="23" t="str">
        <f>IF(D26="","",IF(D26="M3",VLOOKUP($Q$1,Dmax!A$5:D$18,4,0),IF(D26="M2",VLOOKUP($Q$1,Dmax!A$5:D$18,3,0),IF(D26="M1",VLOOKUP($Q$1,Dmax!A$5:D$18,2,0),IF(D26="M4","Voir doc","Module??")))))</f>
        <v/>
      </c>
      <c r="R26" s="24" t="str">
        <f>IF(D26="","",IF(AC26=2,'Export RVT'!M23,'Export RVT'!R23))</f>
        <v/>
      </c>
      <c r="S26" s="72" t="str">
        <f>IF(D26="","",IF(AC26=2,"Sans objet",'Export RVT'!P23+'Export RVT'!Q23-'Export RVT'!R23))</f>
        <v/>
      </c>
      <c r="T26" s="19" t="str">
        <f t="shared" si="8"/>
        <v/>
      </c>
      <c r="U26" s="23" t="str">
        <f t="shared" si="1"/>
        <v/>
      </c>
      <c r="V26" s="24" t="str">
        <f>IF(D26="","",'Export RVT'!N23)</f>
        <v/>
      </c>
      <c r="W26" s="24" t="str">
        <f>IF(D26="","",'Export RVT'!O23)</f>
        <v/>
      </c>
      <c r="X26" s="19" t="str">
        <f t="shared" si="2"/>
        <v/>
      </c>
      <c r="Y26" s="35" t="str">
        <f>IF(D26="M1","Sans objet",IF(D26="","",IF(AND(I26=0,J26=0),"---",VLOOKUP(ROUNDUP(E26,1),Amax!A$6:B$39,2,FALSE))))</f>
        <v/>
      </c>
      <c r="Z26" s="49" t="str">
        <f>IF(D26="M1","---",IF(D26="","",IF(I26=0,"---",G26/2+F26-'Export RVT'!P23)))</f>
        <v/>
      </c>
      <c r="AA26" s="49" t="str">
        <f>IF(D26="M1","---",IF(D26="","",IF(J26=0,"---",G26/2+H26-'Export RVT'!Q23)))</f>
        <v/>
      </c>
      <c r="AB26" s="19" t="str">
        <f t="shared" si="9"/>
        <v/>
      </c>
      <c r="AC26" s="54" t="str">
        <f>IF(D26="","",VLOOKUP(Q$1,'Nbre attaches et Cmax'!A$5:G$28,IF(D26="M1",4,IF(D26="M2",5,IF(D26="M3",6,IF(D26="M4",7,"???"))))))</f>
        <v/>
      </c>
      <c r="AD26" s="63" t="str">
        <f>IF(D26="","",IF(D26="M1",VLOOKUP(Q$1,'Le max'!A$5:E$28,2,FALSE),IF(AND(D26="M2",I26=0),VLOOKUP(Q$1,'Le max'!A$5:E$28,3,FALSE),IF(AND(D26="M2",I26=1),MIN(0.5,VLOOKUP(Q$1,'Le max'!A$5:E$28,3,FALSE)),IF(AND(D26="M3",I26=0),VLOOKUP(Q$1,'Le max'!A$5:E$28,4,FALSE),IF(AND(D26="M3",I26=1),MIN(1.25,VLOOKUP(Q$1,'Le max'!A$5:E$28,4,FALSE)),IF(AND(D26="M4",I26=0),VLOOKUP(Q$1,'Le max'!A$5:E$28,5,FALSE),IF(AND(D26="M2",I26=1),MIN(1.25,VLOOKUP(Q$1,'Le max'!A$5:E$28,5,FALSE)),"???"))))))))</f>
        <v/>
      </c>
      <c r="AE26" s="64" t="str">
        <f t="shared" si="3"/>
        <v/>
      </c>
      <c r="AF26" s="64" t="str">
        <f t="shared" si="4"/>
        <v/>
      </c>
      <c r="AG26" s="63" t="str">
        <f>IF(D26="","",IF(D26="M1",VLOOKUP(Q$1,'Le max'!A$5:E$28,2,FALSE),IF(AND(D26="M2",J26=0),VLOOKUP(Q$1,'Le max'!A$5:E$28,3,FALSE),IF(AND(D26="M2",J26=1),MIN(0.5,VLOOKUP(Q$1,'Le max'!A$5:E$28,3,FALSE)),IF(AND(D26="M3",J26=0),VLOOKUP(Q$1,'Le max'!A$5:E$28,4,FALSE),IF(AND(D26="M3",J26=1),MIN(1.25,VLOOKUP(Q$1,'Le max'!A$5:E$28,4,FALSE)),IF(AND(D26="M4",J26=0),VLOOKUP(Q$1,'Le max'!A$5:E$28,5,FALSE),IF(AND(D26="M2",J26=1),MIN(1.25,VLOOKUP(Q$1,'Le max'!A$5:E$28,5,FALSE)),"???"))))))))</f>
        <v/>
      </c>
      <c r="AH26" s="67" t="str">
        <f t="shared" si="5"/>
        <v/>
      </c>
      <c r="AI26" s="20" t="str">
        <f t="shared" si="6"/>
        <v/>
      </c>
      <c r="AJ26" s="22" t="str">
        <f t="shared" si="7"/>
        <v/>
      </c>
    </row>
    <row r="27" spans="1:36" x14ac:dyDescent="0.45">
      <c r="A27" s="1">
        <f>'Export RVT'!S24</f>
        <v>0</v>
      </c>
      <c r="C27" s="20" t="str">
        <f>IF('Export RVT'!D24="","",'Export RVT'!D24)</f>
        <v/>
      </c>
      <c r="D27" s="21" t="str">
        <f>IF('Export RVT'!C24="","",'Export RVT'!C24)</f>
        <v/>
      </c>
      <c r="E27" s="21" t="str">
        <f>IF('Export RVT'!E24="","",'Export RVT'!E24)</f>
        <v/>
      </c>
      <c r="F27" s="21" t="str">
        <f>IF('Export RVT'!F24="","",'Export RVT'!F24)</f>
        <v/>
      </c>
      <c r="G27" s="21" t="str">
        <f>IF('Export RVT'!B24="","",'Export RVT'!B24)</f>
        <v/>
      </c>
      <c r="H27" s="21" t="str">
        <f>IF('Export RVT'!G24="","",'Export RVT'!G24)</f>
        <v/>
      </c>
      <c r="I27" s="21" t="str">
        <f>IF('Export RVT'!H24="","",'Export RVT'!H24)</f>
        <v/>
      </c>
      <c r="J27" s="21" t="str">
        <f>IF('Export RVT'!I24="","",'Export RVT'!I24)</f>
        <v/>
      </c>
      <c r="K27" s="22" t="str">
        <f>IF('Export RVT'!J24="","",'Export RVT'!J24)</f>
        <v/>
      </c>
      <c r="M27" s="23" t="str">
        <f>IF(D27="","",IF(K27=0,VLOOKUP($Q$1,'Nbre attaches et Cmax'!A$5:G$28,2,FALSE),VLOOKUP($Q$1,'Nbre attaches et Cmax'!A$5:G$28,3,FALSE)))</f>
        <v/>
      </c>
      <c r="N27" s="24" t="str">
        <f>IF(D27="","",IF('Export RVT'!P24&lt;Calculs!G27/2-0.15,"---",IF(AND('Export RVT'!P24&gt;(Calculs!G27/2-0.15),'Export RVT'!P24&lt;(Calculs!G27/2+0.15)),"A VERIFIER",'Export RVT'!P24-Calculs!G27/2)))</f>
        <v/>
      </c>
      <c r="O27" s="24" t="str">
        <f>IF(D27="","",IF('Export RVT'!Q24&lt;Calculs!G27/2-0.15,"---",IF(AND('Export RVT'!Q24&gt;(Calculs!G27/2-0.15),'Export RVT'!Q24&lt;(Calculs!G27/2+0.15)),"A VERIFIER",'Export RVT'!Q24-Calculs!G27/2)))</f>
        <v/>
      </c>
      <c r="P27" s="19" t="str">
        <f t="shared" si="0"/>
        <v/>
      </c>
      <c r="Q27" s="23" t="str">
        <f>IF(D27="","",IF(D27="M3",VLOOKUP($Q$1,Dmax!A$5:D$18,4,0),IF(D27="M2",VLOOKUP($Q$1,Dmax!A$5:D$18,3,0),IF(D27="M1",VLOOKUP($Q$1,Dmax!A$5:D$18,2,0),IF(D27="M4","Voir doc","Module??")))))</f>
        <v/>
      </c>
      <c r="R27" s="24" t="str">
        <f>IF(D27="","",IF(AC27=2,'Export RVT'!M24,'Export RVT'!R24))</f>
        <v/>
      </c>
      <c r="S27" s="72" t="str">
        <f>IF(D27="","",IF(AC27=2,"Sans objet",'Export RVT'!P24+'Export RVT'!Q24-'Export RVT'!R24))</f>
        <v/>
      </c>
      <c r="T27" s="19" t="str">
        <f t="shared" si="8"/>
        <v/>
      </c>
      <c r="U27" s="23" t="str">
        <f t="shared" si="1"/>
        <v/>
      </c>
      <c r="V27" s="24" t="str">
        <f>IF(D27="","",'Export RVT'!N24)</f>
        <v/>
      </c>
      <c r="W27" s="24" t="str">
        <f>IF(D27="","",'Export RVT'!O24)</f>
        <v/>
      </c>
      <c r="X27" s="19" t="str">
        <f t="shared" si="2"/>
        <v/>
      </c>
      <c r="Y27" s="35" t="str">
        <f>IF(D27="M1","Sans objet",IF(D27="","",IF(AND(I27=0,J27=0),"---",VLOOKUP(ROUNDUP(E27,1),Amax!A$6:B$39,2,FALSE))))</f>
        <v/>
      </c>
      <c r="Z27" s="49" t="str">
        <f>IF(D27="M1","---",IF(D27="","",IF(I27=0,"---",G27/2+F27-'Export RVT'!P24)))</f>
        <v/>
      </c>
      <c r="AA27" s="49" t="str">
        <f>IF(D27="M1","---",IF(D27="","",IF(J27=0,"---",G27/2+H27-'Export RVT'!Q24)))</f>
        <v/>
      </c>
      <c r="AB27" s="19" t="str">
        <f t="shared" si="9"/>
        <v/>
      </c>
      <c r="AC27" s="54" t="str">
        <f>IF(D27="","",VLOOKUP(Q$1,'Nbre attaches et Cmax'!A$5:G$28,IF(D27="M1",4,IF(D27="M2",5,IF(D27="M3",6,IF(D27="M4",7,"???"))))))</f>
        <v/>
      </c>
      <c r="AD27" s="63" t="str">
        <f>IF(D27="","",IF(D27="M1",VLOOKUP(Q$1,'Le max'!A$5:E$28,2,FALSE),IF(AND(D27="M2",I27=0),VLOOKUP(Q$1,'Le max'!A$5:E$28,3,FALSE),IF(AND(D27="M2",I27=1),MIN(0.5,VLOOKUP(Q$1,'Le max'!A$5:E$28,3,FALSE)),IF(AND(D27="M3",I27=0),VLOOKUP(Q$1,'Le max'!A$5:E$28,4,FALSE),IF(AND(D27="M3",I27=1),MIN(1.25,VLOOKUP(Q$1,'Le max'!A$5:E$28,4,FALSE)),IF(AND(D27="M4",I27=0),VLOOKUP(Q$1,'Le max'!A$5:E$28,5,FALSE),IF(AND(D27="M2",I27=1),MIN(1.25,VLOOKUP(Q$1,'Le max'!A$5:E$28,5,FALSE)),"???"))))))))</f>
        <v/>
      </c>
      <c r="AE27" s="64" t="str">
        <f t="shared" si="3"/>
        <v/>
      </c>
      <c r="AF27" s="64" t="str">
        <f t="shared" si="4"/>
        <v/>
      </c>
      <c r="AG27" s="63" t="str">
        <f>IF(D27="","",IF(D27="M1",VLOOKUP(Q$1,'Le max'!A$5:E$28,2,FALSE),IF(AND(D27="M2",J27=0),VLOOKUP(Q$1,'Le max'!A$5:E$28,3,FALSE),IF(AND(D27="M2",J27=1),MIN(0.5,VLOOKUP(Q$1,'Le max'!A$5:E$28,3,FALSE)),IF(AND(D27="M3",J27=0),VLOOKUP(Q$1,'Le max'!A$5:E$28,4,FALSE),IF(AND(D27="M3",J27=1),MIN(1.25,VLOOKUP(Q$1,'Le max'!A$5:E$28,4,FALSE)),IF(AND(D27="M4",J27=0),VLOOKUP(Q$1,'Le max'!A$5:E$28,5,FALSE),IF(AND(D27="M2",J27=1),MIN(1.25,VLOOKUP(Q$1,'Le max'!A$5:E$28,5,FALSE)),"???"))))))))</f>
        <v/>
      </c>
      <c r="AH27" s="67" t="str">
        <f t="shared" si="5"/>
        <v/>
      </c>
      <c r="AI27" s="20" t="str">
        <f t="shared" si="6"/>
        <v/>
      </c>
      <c r="AJ27" s="22" t="str">
        <f t="shared" si="7"/>
        <v/>
      </c>
    </row>
    <row r="28" spans="1:36" x14ac:dyDescent="0.45">
      <c r="A28" s="1">
        <f>'Export RVT'!S25</f>
        <v>0</v>
      </c>
      <c r="C28" s="20" t="str">
        <f>IF('Export RVT'!D25="","",'Export RVT'!D25)</f>
        <v/>
      </c>
      <c r="D28" s="21" t="str">
        <f>IF('Export RVT'!C25="","",'Export RVT'!C25)</f>
        <v/>
      </c>
      <c r="E28" s="21" t="str">
        <f>IF('Export RVT'!E25="","",'Export RVT'!E25)</f>
        <v/>
      </c>
      <c r="F28" s="21" t="str">
        <f>IF('Export RVT'!F25="","",'Export RVT'!F25)</f>
        <v/>
      </c>
      <c r="G28" s="21" t="str">
        <f>IF('Export RVT'!B25="","",'Export RVT'!B25)</f>
        <v/>
      </c>
      <c r="H28" s="21" t="str">
        <f>IF('Export RVT'!G25="","",'Export RVT'!G25)</f>
        <v/>
      </c>
      <c r="I28" s="21" t="str">
        <f>IF('Export RVT'!H25="","",'Export RVT'!H25)</f>
        <v/>
      </c>
      <c r="J28" s="21" t="str">
        <f>IF('Export RVT'!I25="","",'Export RVT'!I25)</f>
        <v/>
      </c>
      <c r="K28" s="22" t="str">
        <f>IF('Export RVT'!J25="","",'Export RVT'!J25)</f>
        <v/>
      </c>
      <c r="M28" s="23" t="str">
        <f>IF(D28="","",IF(K28=0,VLOOKUP($Q$1,'Nbre attaches et Cmax'!A$5:G$28,2,FALSE),VLOOKUP($Q$1,'Nbre attaches et Cmax'!A$5:G$28,3,FALSE)))</f>
        <v/>
      </c>
      <c r="N28" s="24" t="str">
        <f>IF(D28="","",IF('Export RVT'!P25&lt;Calculs!G28/2-0.15,"---",IF(AND('Export RVT'!P25&gt;(Calculs!G28/2-0.15),'Export RVT'!P25&lt;(Calculs!G28/2+0.15)),"A VERIFIER",'Export RVT'!P25-Calculs!G28/2)))</f>
        <v/>
      </c>
      <c r="O28" s="24" t="str">
        <f>IF(D28="","",IF('Export RVT'!Q25&lt;Calculs!G28/2-0.15,"---",IF(AND('Export RVT'!Q25&gt;(Calculs!G28/2-0.15),'Export RVT'!Q25&lt;(Calculs!G28/2+0.15)),"A VERIFIER",'Export RVT'!Q25-Calculs!G28/2)))</f>
        <v/>
      </c>
      <c r="P28" s="19" t="str">
        <f t="shared" si="0"/>
        <v/>
      </c>
      <c r="Q28" s="23" t="str">
        <f>IF(D28="","",IF(D28="M3",VLOOKUP($Q$1,Dmax!A$5:D$18,4,0),IF(D28="M2",VLOOKUP($Q$1,Dmax!A$5:D$18,3,0),IF(D28="M1",VLOOKUP($Q$1,Dmax!A$5:D$18,2,0),IF(D28="M4","Voir doc","Module??")))))</f>
        <v/>
      </c>
      <c r="R28" s="24" t="str">
        <f>IF(D28="","",IF(AC28=2,'Export RVT'!M25,'Export RVT'!R25))</f>
        <v/>
      </c>
      <c r="S28" s="72" t="str">
        <f>IF(D28="","",IF(AC28=2,"Sans objet",'Export RVT'!P25+'Export RVT'!Q25-'Export RVT'!R25))</f>
        <v/>
      </c>
      <c r="T28" s="19" t="str">
        <f t="shared" si="8"/>
        <v/>
      </c>
      <c r="U28" s="23" t="str">
        <f t="shared" si="1"/>
        <v/>
      </c>
      <c r="V28" s="24" t="str">
        <f>IF(D28="","",'Export RVT'!N25)</f>
        <v/>
      </c>
      <c r="W28" s="24" t="str">
        <f>IF(D28="","",'Export RVT'!O25)</f>
        <v/>
      </c>
      <c r="X28" s="19" t="str">
        <f t="shared" si="2"/>
        <v/>
      </c>
      <c r="Y28" s="35" t="str">
        <f>IF(D28="M1","Sans objet",IF(D28="","",IF(AND(I28=0,J28=0),"---",VLOOKUP(ROUNDUP(E28,1),Amax!A$6:B$39,2,FALSE))))</f>
        <v/>
      </c>
      <c r="Z28" s="49" t="str">
        <f>IF(D28="M1","---",IF(D28="","",IF(I28=0,"---",G28/2+F28-'Export RVT'!P25)))</f>
        <v/>
      </c>
      <c r="AA28" s="49" t="str">
        <f>IF(D28="M1","---",IF(D28="","",IF(J28=0,"---",G28/2+H28-'Export RVT'!Q25)))</f>
        <v/>
      </c>
      <c r="AB28" s="19" t="str">
        <f t="shared" si="9"/>
        <v/>
      </c>
      <c r="AC28" s="54" t="str">
        <f>IF(D28="","",VLOOKUP(Q$1,'Nbre attaches et Cmax'!A$5:G$28,IF(D28="M1",4,IF(D28="M2",5,IF(D28="M3",6,IF(D28="M4",7,"???"))))))</f>
        <v/>
      </c>
      <c r="AD28" s="63" t="str">
        <f>IF(D28="","",IF(D28="M1",VLOOKUP(Q$1,'Le max'!A$5:E$28,2,FALSE),IF(AND(D28="M2",I28=0),VLOOKUP(Q$1,'Le max'!A$5:E$28,3,FALSE),IF(AND(D28="M2",I28=1),MIN(0.5,VLOOKUP(Q$1,'Le max'!A$5:E$28,3,FALSE)),IF(AND(D28="M3",I28=0),VLOOKUP(Q$1,'Le max'!A$5:E$28,4,FALSE),IF(AND(D28="M3",I28=1),MIN(1.25,VLOOKUP(Q$1,'Le max'!A$5:E$28,4,FALSE)),IF(AND(D28="M4",I28=0),VLOOKUP(Q$1,'Le max'!A$5:E$28,5,FALSE),IF(AND(D28="M2",I28=1),MIN(1.25,VLOOKUP(Q$1,'Le max'!A$5:E$28,5,FALSE)),"???"))))))))</f>
        <v/>
      </c>
      <c r="AE28" s="64" t="str">
        <f t="shared" si="3"/>
        <v/>
      </c>
      <c r="AF28" s="64" t="str">
        <f t="shared" si="4"/>
        <v/>
      </c>
      <c r="AG28" s="63" t="str">
        <f>IF(D28="","",IF(D28="M1",VLOOKUP(Q$1,'Le max'!A$5:E$28,2,FALSE),IF(AND(D28="M2",J28=0),VLOOKUP(Q$1,'Le max'!A$5:E$28,3,FALSE),IF(AND(D28="M2",J28=1),MIN(0.5,VLOOKUP(Q$1,'Le max'!A$5:E$28,3,FALSE)),IF(AND(D28="M3",J28=0),VLOOKUP(Q$1,'Le max'!A$5:E$28,4,FALSE),IF(AND(D28="M3",J28=1),MIN(1.25,VLOOKUP(Q$1,'Le max'!A$5:E$28,4,FALSE)),IF(AND(D28="M4",J28=0),VLOOKUP(Q$1,'Le max'!A$5:E$28,5,FALSE),IF(AND(D28="M2",J28=1),MIN(1.25,VLOOKUP(Q$1,'Le max'!A$5:E$28,5,FALSE)),"???"))))))))</f>
        <v/>
      </c>
      <c r="AH28" s="67" t="str">
        <f t="shared" si="5"/>
        <v/>
      </c>
      <c r="AI28" s="20" t="str">
        <f t="shared" si="6"/>
        <v/>
      </c>
      <c r="AJ28" s="22" t="str">
        <f t="shared" si="7"/>
        <v/>
      </c>
    </row>
    <row r="29" spans="1:36" x14ac:dyDescent="0.45">
      <c r="A29" s="1">
        <f>'Export RVT'!S26</f>
        <v>0</v>
      </c>
      <c r="C29" s="20" t="str">
        <f>IF('Export RVT'!D26="","",'Export RVT'!D26)</f>
        <v/>
      </c>
      <c r="D29" s="21" t="str">
        <f>IF('Export RVT'!C26="","",'Export RVT'!C26)</f>
        <v/>
      </c>
      <c r="E29" s="21" t="str">
        <f>IF('Export RVT'!E26="","",'Export RVT'!E26)</f>
        <v/>
      </c>
      <c r="F29" s="21" t="str">
        <f>IF('Export RVT'!F26="","",'Export RVT'!F26)</f>
        <v/>
      </c>
      <c r="G29" s="21" t="str">
        <f>IF('Export RVT'!B26="","",'Export RVT'!B26)</f>
        <v/>
      </c>
      <c r="H29" s="21" t="str">
        <f>IF('Export RVT'!G26="","",'Export RVT'!G26)</f>
        <v/>
      </c>
      <c r="I29" s="21" t="str">
        <f>IF('Export RVT'!H26="","",'Export RVT'!H26)</f>
        <v/>
      </c>
      <c r="J29" s="21" t="str">
        <f>IF('Export RVT'!I26="","",'Export RVT'!I26)</f>
        <v/>
      </c>
      <c r="K29" s="22" t="str">
        <f>IF('Export RVT'!J26="","",'Export RVT'!J26)</f>
        <v/>
      </c>
      <c r="M29" s="23" t="str">
        <f>IF(D29="","",IF(K29=0,VLOOKUP($Q$1,'Nbre attaches et Cmax'!A$5:G$28,2,FALSE),VLOOKUP($Q$1,'Nbre attaches et Cmax'!A$5:G$28,3,FALSE)))</f>
        <v/>
      </c>
      <c r="N29" s="24" t="str">
        <f>IF(D29="","",IF('Export RVT'!P26&lt;Calculs!G29/2-0.15,"---",IF(AND('Export RVT'!P26&gt;(Calculs!G29/2-0.15),'Export RVT'!P26&lt;(Calculs!G29/2+0.15)),"A VERIFIER",'Export RVT'!P26-Calculs!G29/2)))</f>
        <v/>
      </c>
      <c r="O29" s="24" t="str">
        <f>IF(D29="","",IF('Export RVT'!Q26&lt;Calculs!G29/2-0.15,"---",IF(AND('Export RVT'!Q26&gt;(Calculs!G29/2-0.15),'Export RVT'!Q26&lt;(Calculs!G29/2+0.15)),"A VERIFIER",'Export RVT'!Q26-Calculs!G29/2)))</f>
        <v/>
      </c>
      <c r="P29" s="19" t="str">
        <f t="shared" si="0"/>
        <v/>
      </c>
      <c r="Q29" s="23" t="str">
        <f>IF(D29="","",IF(D29="M3",VLOOKUP($Q$1,Dmax!A$5:D$18,4,0),IF(D29="M2",VLOOKUP($Q$1,Dmax!A$5:D$18,3,0),IF(D29="M1",VLOOKUP($Q$1,Dmax!A$5:D$18,2,0),IF(D29="M4","Voir doc","Module??")))))</f>
        <v/>
      </c>
      <c r="R29" s="24" t="str">
        <f>IF(D29="","",IF(AC29=2,'Export RVT'!M26,'Export RVT'!R26))</f>
        <v/>
      </c>
      <c r="S29" s="72" t="str">
        <f>IF(D29="","",IF(AC29=2,"Sans objet",'Export RVT'!P26+'Export RVT'!Q26-'Export RVT'!R26))</f>
        <v/>
      </c>
      <c r="T29" s="19" t="str">
        <f t="shared" si="8"/>
        <v/>
      </c>
      <c r="U29" s="23" t="str">
        <f t="shared" si="1"/>
        <v/>
      </c>
      <c r="V29" s="24" t="str">
        <f>IF(D29="","",'Export RVT'!N26)</f>
        <v/>
      </c>
      <c r="W29" s="24" t="str">
        <f>IF(D29="","",'Export RVT'!O26)</f>
        <v/>
      </c>
      <c r="X29" s="19" t="str">
        <f t="shared" si="2"/>
        <v/>
      </c>
      <c r="Y29" s="35" t="str">
        <f>IF(D29="M1","Sans objet",IF(D29="","",IF(AND(I29=0,J29=0),"---",VLOOKUP(ROUNDUP(E29,1),Amax!A$6:B$39,2,FALSE))))</f>
        <v/>
      </c>
      <c r="Z29" s="49" t="str">
        <f>IF(D29="M1","---",IF(D29="","",IF(I29=0,"---",G29/2+F29-'Export RVT'!P26)))</f>
        <v/>
      </c>
      <c r="AA29" s="49" t="str">
        <f>IF(D29="M1","---",IF(D29="","",IF(J29=0,"---",G29/2+H29-'Export RVT'!Q26)))</f>
        <v/>
      </c>
      <c r="AB29" s="19" t="str">
        <f t="shared" si="9"/>
        <v/>
      </c>
      <c r="AC29" s="54" t="str">
        <f>IF(D29="","",VLOOKUP(Q$1,'Nbre attaches et Cmax'!A$5:G$28,IF(D29="M1",4,IF(D29="M2",5,IF(D29="M3",6,IF(D29="M4",7,"???"))))))</f>
        <v/>
      </c>
      <c r="AD29" s="63" t="str">
        <f>IF(D29="","",IF(D29="M1",VLOOKUP(Q$1,'Le max'!A$5:E$28,2,FALSE),IF(AND(D29="M2",I29=0),VLOOKUP(Q$1,'Le max'!A$5:E$28,3,FALSE),IF(AND(D29="M2",I29=1),MIN(0.5,VLOOKUP(Q$1,'Le max'!A$5:E$28,3,FALSE)),IF(AND(D29="M3",I29=0),VLOOKUP(Q$1,'Le max'!A$5:E$28,4,FALSE),IF(AND(D29="M3",I29=1),MIN(1.25,VLOOKUP(Q$1,'Le max'!A$5:E$28,4,FALSE)),IF(AND(D29="M4",I29=0),VLOOKUP(Q$1,'Le max'!A$5:E$28,5,FALSE),IF(AND(D29="M2",I29=1),MIN(1.25,VLOOKUP(Q$1,'Le max'!A$5:E$28,5,FALSE)),"???"))))))))</f>
        <v/>
      </c>
      <c r="AE29" s="64" t="str">
        <f t="shared" si="3"/>
        <v/>
      </c>
      <c r="AF29" s="64" t="str">
        <f t="shared" si="4"/>
        <v/>
      </c>
      <c r="AG29" s="63" t="str">
        <f>IF(D29="","",IF(D29="M1",VLOOKUP(Q$1,'Le max'!A$5:E$28,2,FALSE),IF(AND(D29="M2",J29=0),VLOOKUP(Q$1,'Le max'!A$5:E$28,3,FALSE),IF(AND(D29="M2",J29=1),MIN(0.5,VLOOKUP(Q$1,'Le max'!A$5:E$28,3,FALSE)),IF(AND(D29="M3",J29=0),VLOOKUP(Q$1,'Le max'!A$5:E$28,4,FALSE),IF(AND(D29="M3",J29=1),MIN(1.25,VLOOKUP(Q$1,'Le max'!A$5:E$28,4,FALSE)),IF(AND(D29="M4",J29=0),VLOOKUP(Q$1,'Le max'!A$5:E$28,5,FALSE),IF(AND(D29="M2",J29=1),MIN(1.25,VLOOKUP(Q$1,'Le max'!A$5:E$28,5,FALSE)),"???"))))))))</f>
        <v/>
      </c>
      <c r="AH29" s="67" t="str">
        <f t="shared" si="5"/>
        <v/>
      </c>
      <c r="AI29" s="20" t="str">
        <f t="shared" si="6"/>
        <v/>
      </c>
      <c r="AJ29" s="22" t="str">
        <f t="shared" si="7"/>
        <v/>
      </c>
    </row>
    <row r="30" spans="1:36" x14ac:dyDescent="0.45">
      <c r="A30" s="1">
        <f>'Export RVT'!S27</f>
        <v>0</v>
      </c>
      <c r="C30" s="20" t="str">
        <f>IF('Export RVT'!D27="","",'Export RVT'!D27)</f>
        <v/>
      </c>
      <c r="D30" s="21" t="str">
        <f>IF('Export RVT'!C27="","",'Export RVT'!C27)</f>
        <v/>
      </c>
      <c r="E30" s="21" t="str">
        <f>IF('Export RVT'!E27="","",'Export RVT'!E27)</f>
        <v/>
      </c>
      <c r="F30" s="21" t="str">
        <f>IF('Export RVT'!F27="","",'Export RVT'!F27)</f>
        <v/>
      </c>
      <c r="G30" s="21" t="str">
        <f>IF('Export RVT'!B27="","",'Export RVT'!B27)</f>
        <v/>
      </c>
      <c r="H30" s="21" t="str">
        <f>IF('Export RVT'!G27="","",'Export RVT'!G27)</f>
        <v/>
      </c>
      <c r="I30" s="21" t="str">
        <f>IF('Export RVT'!H27="","",'Export RVT'!H27)</f>
        <v/>
      </c>
      <c r="J30" s="21" t="str">
        <f>IF('Export RVT'!I27="","",'Export RVT'!I27)</f>
        <v/>
      </c>
      <c r="K30" s="22" t="str">
        <f>IF('Export RVT'!J27="","",'Export RVT'!J27)</f>
        <v/>
      </c>
      <c r="M30" s="23" t="str">
        <f>IF(D30="","",IF(K30=0,VLOOKUP($Q$1,'Nbre attaches et Cmax'!A$5:G$28,2,FALSE),VLOOKUP($Q$1,'Nbre attaches et Cmax'!A$5:G$28,3,FALSE)))</f>
        <v/>
      </c>
      <c r="N30" s="24" t="str">
        <f>IF(D30="","",IF('Export RVT'!P27&lt;Calculs!G30/2-0.15,"---",IF(AND('Export RVT'!P27&gt;(Calculs!G30/2-0.15),'Export RVT'!P27&lt;(Calculs!G30/2+0.15)),"A VERIFIER",'Export RVT'!P27-Calculs!G30/2)))</f>
        <v/>
      </c>
      <c r="O30" s="24" t="str">
        <f>IF(D30="","",IF('Export RVT'!Q27&lt;Calculs!G30/2-0.15,"---",IF(AND('Export RVT'!Q27&gt;(Calculs!G30/2-0.15),'Export RVT'!Q27&lt;(Calculs!G30/2+0.15)),"A VERIFIER",'Export RVT'!Q27-Calculs!G30/2)))</f>
        <v/>
      </c>
      <c r="P30" s="19" t="str">
        <f t="shared" si="0"/>
        <v/>
      </c>
      <c r="Q30" s="23" t="str">
        <f>IF(D30="","",IF(D30="M3",VLOOKUP($Q$1,Dmax!A$5:D$18,4,0),IF(D30="M2",VLOOKUP($Q$1,Dmax!A$5:D$18,3,0),IF(D30="M1",VLOOKUP($Q$1,Dmax!A$5:D$18,2,0),IF(D30="M4","Voir doc","Module??")))))</f>
        <v/>
      </c>
      <c r="R30" s="24" t="str">
        <f>IF(D30="","",IF(AC30=2,'Export RVT'!M27,'Export RVT'!R27))</f>
        <v/>
      </c>
      <c r="S30" s="72" t="str">
        <f>IF(D30="","",IF(AC30=2,"Sans objet",'Export RVT'!P27+'Export RVT'!Q27-'Export RVT'!R27))</f>
        <v/>
      </c>
      <c r="T30" s="19" t="str">
        <f t="shared" si="8"/>
        <v/>
      </c>
      <c r="U30" s="23" t="str">
        <f t="shared" si="1"/>
        <v/>
      </c>
      <c r="V30" s="24" t="str">
        <f>IF(D30="","",'Export RVT'!N27)</f>
        <v/>
      </c>
      <c r="W30" s="24" t="str">
        <f>IF(D30="","",'Export RVT'!O27)</f>
        <v/>
      </c>
      <c r="X30" s="19" t="str">
        <f t="shared" si="2"/>
        <v/>
      </c>
      <c r="Y30" s="35" t="str">
        <f>IF(D30="M1","Sans objet",IF(D30="","",IF(AND(I30=0,J30=0),"---",VLOOKUP(ROUNDUP(E30,1),Amax!A$6:B$39,2,FALSE))))</f>
        <v/>
      </c>
      <c r="Z30" s="49" t="str">
        <f>IF(D30="M1","---",IF(D30="","",IF(I30=0,"---",G30/2+F30-'Export RVT'!P27)))</f>
        <v/>
      </c>
      <c r="AA30" s="49" t="str">
        <f>IF(D30="M1","---",IF(D30="","",IF(J30=0,"---",G30/2+H30-'Export RVT'!Q27)))</f>
        <v/>
      </c>
      <c r="AB30" s="19" t="str">
        <f t="shared" si="9"/>
        <v/>
      </c>
      <c r="AC30" s="54" t="str">
        <f>IF(D30="","",VLOOKUP(Q$1,'Nbre attaches et Cmax'!A$5:G$28,IF(D30="M1",4,IF(D30="M2",5,IF(D30="M3",6,IF(D30="M4",7,"???"))))))</f>
        <v/>
      </c>
      <c r="AD30" s="63" t="str">
        <f>IF(D30="","",IF(D30="M1",VLOOKUP(Q$1,'Le max'!A$5:E$28,2,FALSE),IF(AND(D30="M2",I30=0),VLOOKUP(Q$1,'Le max'!A$5:E$28,3,FALSE),IF(AND(D30="M2",I30=1),MIN(0.5,VLOOKUP(Q$1,'Le max'!A$5:E$28,3,FALSE)),IF(AND(D30="M3",I30=0),VLOOKUP(Q$1,'Le max'!A$5:E$28,4,FALSE),IF(AND(D30="M3",I30=1),MIN(1.25,VLOOKUP(Q$1,'Le max'!A$5:E$28,4,FALSE)),IF(AND(D30="M4",I30=0),VLOOKUP(Q$1,'Le max'!A$5:E$28,5,FALSE),IF(AND(D30="M2",I30=1),MIN(1.25,VLOOKUP(Q$1,'Le max'!A$5:E$28,5,FALSE)),"???"))))))))</f>
        <v/>
      </c>
      <c r="AE30" s="64" t="str">
        <f t="shared" si="3"/>
        <v/>
      </c>
      <c r="AF30" s="64" t="str">
        <f t="shared" si="4"/>
        <v/>
      </c>
      <c r="AG30" s="63" t="str">
        <f>IF(D30="","",IF(D30="M1",VLOOKUP(Q$1,'Le max'!A$5:E$28,2,FALSE),IF(AND(D30="M2",J30=0),VLOOKUP(Q$1,'Le max'!A$5:E$28,3,FALSE),IF(AND(D30="M2",J30=1),MIN(0.5,VLOOKUP(Q$1,'Le max'!A$5:E$28,3,FALSE)),IF(AND(D30="M3",J30=0),VLOOKUP(Q$1,'Le max'!A$5:E$28,4,FALSE),IF(AND(D30="M3",J30=1),MIN(1.25,VLOOKUP(Q$1,'Le max'!A$5:E$28,4,FALSE)),IF(AND(D30="M4",J30=0),VLOOKUP(Q$1,'Le max'!A$5:E$28,5,FALSE),IF(AND(D30="M2",J30=1),MIN(1.25,VLOOKUP(Q$1,'Le max'!A$5:E$28,5,FALSE)),"???"))))))))</f>
        <v/>
      </c>
      <c r="AH30" s="67" t="str">
        <f t="shared" si="5"/>
        <v/>
      </c>
      <c r="AI30" s="20" t="str">
        <f t="shared" si="6"/>
        <v/>
      </c>
      <c r="AJ30" s="22" t="str">
        <f t="shared" si="7"/>
        <v/>
      </c>
    </row>
    <row r="31" spans="1:36" x14ac:dyDescent="0.45">
      <c r="A31" s="1">
        <f>'Export RVT'!S28</f>
        <v>0</v>
      </c>
      <c r="C31" s="20" t="str">
        <f>IF('Export RVT'!D28="","",'Export RVT'!D28)</f>
        <v/>
      </c>
      <c r="D31" s="21" t="str">
        <f>IF('Export RVT'!C28="","",'Export RVT'!C28)</f>
        <v/>
      </c>
      <c r="E31" s="21" t="str">
        <f>IF('Export RVT'!E28="","",'Export RVT'!E28)</f>
        <v/>
      </c>
      <c r="F31" s="21" t="str">
        <f>IF('Export RVT'!F28="","",'Export RVT'!F28)</f>
        <v/>
      </c>
      <c r="G31" s="21" t="str">
        <f>IF('Export RVT'!B28="","",'Export RVT'!B28)</f>
        <v/>
      </c>
      <c r="H31" s="21" t="str">
        <f>IF('Export RVT'!G28="","",'Export RVT'!G28)</f>
        <v/>
      </c>
      <c r="I31" s="21" t="str">
        <f>IF('Export RVT'!H28="","",'Export RVT'!H28)</f>
        <v/>
      </c>
      <c r="J31" s="21" t="str">
        <f>IF('Export RVT'!I28="","",'Export RVT'!I28)</f>
        <v/>
      </c>
      <c r="K31" s="22" t="str">
        <f>IF('Export RVT'!J28="","",'Export RVT'!J28)</f>
        <v/>
      </c>
      <c r="M31" s="23" t="str">
        <f>IF(D31="","",IF(K31=0,VLOOKUP($Q$1,'Nbre attaches et Cmax'!A$5:G$28,2,FALSE),VLOOKUP($Q$1,'Nbre attaches et Cmax'!A$5:G$28,3,FALSE)))</f>
        <v/>
      </c>
      <c r="N31" s="24" t="str">
        <f>IF(D31="","",IF('Export RVT'!P28&lt;Calculs!G31/2-0.15,"---",IF(AND('Export RVT'!P28&gt;(Calculs!G31/2-0.15),'Export RVT'!P28&lt;(Calculs!G31/2+0.15)),"A VERIFIER",'Export RVT'!P28-Calculs!G31/2)))</f>
        <v/>
      </c>
      <c r="O31" s="24" t="str">
        <f>IF(D31="","",IF('Export RVT'!Q28&lt;Calculs!G31/2-0.15,"---",IF(AND('Export RVT'!Q28&gt;(Calculs!G31/2-0.15),'Export RVT'!Q28&lt;(Calculs!G31/2+0.15)),"A VERIFIER",'Export RVT'!Q28-Calculs!G31/2)))</f>
        <v/>
      </c>
      <c r="P31" s="19" t="str">
        <f t="shared" si="0"/>
        <v/>
      </c>
      <c r="Q31" s="23" t="str">
        <f>IF(D31="","",IF(D31="M3",VLOOKUP($Q$1,Dmax!A$5:D$18,4,0),IF(D31="M2",VLOOKUP($Q$1,Dmax!A$5:D$18,3,0),IF(D31="M1",VLOOKUP($Q$1,Dmax!A$5:D$18,2,0),IF(D31="M4","Voir doc","Module??")))))</f>
        <v/>
      </c>
      <c r="R31" s="24" t="str">
        <f>IF(D31="","",IF(AC31=2,'Export RVT'!M28,'Export RVT'!R28))</f>
        <v/>
      </c>
      <c r="S31" s="72" t="str">
        <f>IF(D31="","",IF(AC31=2,"Sans objet",'Export RVT'!P28+'Export RVT'!Q28-'Export RVT'!R28))</f>
        <v/>
      </c>
      <c r="T31" s="19" t="str">
        <f t="shared" si="8"/>
        <v/>
      </c>
      <c r="U31" s="23" t="str">
        <f t="shared" si="1"/>
        <v/>
      </c>
      <c r="V31" s="24" t="str">
        <f>IF(D31="","",'Export RVT'!N28)</f>
        <v/>
      </c>
      <c r="W31" s="24" t="str">
        <f>IF(D31="","",'Export RVT'!O28)</f>
        <v/>
      </c>
      <c r="X31" s="19" t="str">
        <f t="shared" si="2"/>
        <v/>
      </c>
      <c r="Y31" s="35" t="str">
        <f>IF(D31="M1","Sans objet",IF(D31="","",IF(AND(I31=0,J31=0),"---",VLOOKUP(ROUNDUP(E31,1),Amax!A$6:B$39,2,FALSE))))</f>
        <v/>
      </c>
      <c r="Z31" s="49" t="str">
        <f>IF(D31="M1","---",IF(D31="","",IF(I31=0,"---",G31/2+F31-'Export RVT'!P28)))</f>
        <v/>
      </c>
      <c r="AA31" s="49" t="str">
        <f>IF(D31="M1","---",IF(D31="","",IF(J31=0,"---",G31/2+H31-'Export RVT'!Q28)))</f>
        <v/>
      </c>
      <c r="AB31" s="19" t="str">
        <f t="shared" si="9"/>
        <v/>
      </c>
      <c r="AC31" s="54" t="str">
        <f>IF(D31="","",VLOOKUP(Q$1,'Nbre attaches et Cmax'!A$5:G$28,IF(D31="M1",4,IF(D31="M2",5,IF(D31="M3",6,IF(D31="M4",7,"???"))))))</f>
        <v/>
      </c>
      <c r="AD31" s="63" t="str">
        <f>IF(D31="","",IF(D31="M1",VLOOKUP(Q$1,'Le max'!A$5:E$28,2,FALSE),IF(AND(D31="M2",I31=0),VLOOKUP(Q$1,'Le max'!A$5:E$28,3,FALSE),IF(AND(D31="M2",I31=1),MIN(0.5,VLOOKUP(Q$1,'Le max'!A$5:E$28,3,FALSE)),IF(AND(D31="M3",I31=0),VLOOKUP(Q$1,'Le max'!A$5:E$28,4,FALSE),IF(AND(D31="M3",I31=1),MIN(1.25,VLOOKUP(Q$1,'Le max'!A$5:E$28,4,FALSE)),IF(AND(D31="M4",I31=0),VLOOKUP(Q$1,'Le max'!A$5:E$28,5,FALSE),IF(AND(D31="M2",I31=1),MIN(1.25,VLOOKUP(Q$1,'Le max'!A$5:E$28,5,FALSE)),"???"))))))))</f>
        <v/>
      </c>
      <c r="AE31" s="64" t="str">
        <f t="shared" si="3"/>
        <v/>
      </c>
      <c r="AF31" s="64" t="str">
        <f t="shared" si="4"/>
        <v/>
      </c>
      <c r="AG31" s="63" t="str">
        <f>IF(D31="","",IF(D31="M1",VLOOKUP(Q$1,'Le max'!A$5:E$28,2,FALSE),IF(AND(D31="M2",J31=0),VLOOKUP(Q$1,'Le max'!A$5:E$28,3,FALSE),IF(AND(D31="M2",J31=1),MIN(0.5,VLOOKUP(Q$1,'Le max'!A$5:E$28,3,FALSE)),IF(AND(D31="M3",J31=0),VLOOKUP(Q$1,'Le max'!A$5:E$28,4,FALSE),IF(AND(D31="M3",J31=1),MIN(1.25,VLOOKUP(Q$1,'Le max'!A$5:E$28,4,FALSE)),IF(AND(D31="M4",J31=0),VLOOKUP(Q$1,'Le max'!A$5:E$28,5,FALSE),IF(AND(D31="M2",J31=1),MIN(1.25,VLOOKUP(Q$1,'Le max'!A$5:E$28,5,FALSE)),"???"))))))))</f>
        <v/>
      </c>
      <c r="AH31" s="67" t="str">
        <f t="shared" si="5"/>
        <v/>
      </c>
      <c r="AI31" s="20" t="str">
        <f t="shared" si="6"/>
        <v/>
      </c>
      <c r="AJ31" s="22" t="str">
        <f t="shared" si="7"/>
        <v/>
      </c>
    </row>
    <row r="32" spans="1:36" x14ac:dyDescent="0.45">
      <c r="A32" s="1">
        <f>'Export RVT'!S29</f>
        <v>0</v>
      </c>
      <c r="C32" s="20" t="str">
        <f>IF('Export RVT'!D29="","",'Export RVT'!D29)</f>
        <v/>
      </c>
      <c r="D32" s="21" t="str">
        <f>IF('Export RVT'!C29="","",'Export RVT'!C29)</f>
        <v/>
      </c>
      <c r="E32" s="21" t="str">
        <f>IF('Export RVT'!E29="","",'Export RVT'!E29)</f>
        <v/>
      </c>
      <c r="F32" s="21" t="str">
        <f>IF('Export RVT'!F29="","",'Export RVT'!F29)</f>
        <v/>
      </c>
      <c r="G32" s="21" t="str">
        <f>IF('Export RVT'!B29="","",'Export RVT'!B29)</f>
        <v/>
      </c>
      <c r="H32" s="21" t="str">
        <f>IF('Export RVT'!G29="","",'Export RVT'!G29)</f>
        <v/>
      </c>
      <c r="I32" s="21" t="str">
        <f>IF('Export RVT'!H29="","",'Export RVT'!H29)</f>
        <v/>
      </c>
      <c r="J32" s="21" t="str">
        <f>IF('Export RVT'!I29="","",'Export RVT'!I29)</f>
        <v/>
      </c>
      <c r="K32" s="22" t="str">
        <f>IF('Export RVT'!J29="","",'Export RVT'!J29)</f>
        <v/>
      </c>
      <c r="M32" s="23" t="str">
        <f>IF(D32="","",IF(K32=0,VLOOKUP($Q$1,'Nbre attaches et Cmax'!A$5:G$28,2,FALSE),VLOOKUP($Q$1,'Nbre attaches et Cmax'!A$5:G$28,3,FALSE)))</f>
        <v/>
      </c>
      <c r="N32" s="24" t="str">
        <f>IF(D32="","",IF('Export RVT'!P29&lt;Calculs!G32/2-0.15,"---",IF(AND('Export RVT'!P29&gt;(Calculs!G32/2-0.15),'Export RVT'!P29&lt;(Calculs!G32/2+0.15)),"A VERIFIER",'Export RVT'!P29-Calculs!G32/2)))</f>
        <v/>
      </c>
      <c r="O32" s="24" t="str">
        <f>IF(D32="","",IF('Export RVT'!Q29&lt;Calculs!G32/2-0.15,"---",IF(AND('Export RVT'!Q29&gt;(Calculs!G32/2-0.15),'Export RVT'!Q29&lt;(Calculs!G32/2+0.15)),"A VERIFIER",'Export RVT'!Q29-Calculs!G32/2)))</f>
        <v/>
      </c>
      <c r="P32" s="19" t="str">
        <f t="shared" si="0"/>
        <v/>
      </c>
      <c r="Q32" s="23" t="str">
        <f>IF(D32="","",IF(D32="M3",VLOOKUP($Q$1,Dmax!A$5:D$18,4,0),IF(D32="M2",VLOOKUP($Q$1,Dmax!A$5:D$18,3,0),IF(D32="M1",VLOOKUP($Q$1,Dmax!A$5:D$18,2,0),IF(D32="M4","Voir doc","Module??")))))</f>
        <v/>
      </c>
      <c r="R32" s="24" t="str">
        <f>IF(D32="","",IF(AC32=2,'Export RVT'!M29,'Export RVT'!R29))</f>
        <v/>
      </c>
      <c r="S32" s="72" t="str">
        <f>IF(D32="","",IF(AC32=2,"Sans objet",'Export RVT'!P29+'Export RVT'!Q29-'Export RVT'!R29))</f>
        <v/>
      </c>
      <c r="T32" s="19" t="str">
        <f t="shared" si="8"/>
        <v/>
      </c>
      <c r="U32" s="23" t="str">
        <f t="shared" si="1"/>
        <v/>
      </c>
      <c r="V32" s="24" t="str">
        <f>IF(D32="","",'Export RVT'!N29)</f>
        <v/>
      </c>
      <c r="W32" s="24" t="str">
        <f>IF(D32="","",'Export RVT'!O29)</f>
        <v/>
      </c>
      <c r="X32" s="19" t="str">
        <f t="shared" si="2"/>
        <v/>
      </c>
      <c r="Y32" s="35" t="str">
        <f>IF(D32="M1","Sans objet",IF(D32="","",IF(AND(I32=0,J32=0),"---",VLOOKUP(ROUNDUP(E32,1),Amax!A$6:B$39,2,FALSE))))</f>
        <v/>
      </c>
      <c r="Z32" s="49" t="str">
        <f>IF(D32="M1","---",IF(D32="","",IF(I32=0,"---",G32/2+F32-'Export RVT'!P29)))</f>
        <v/>
      </c>
      <c r="AA32" s="49" t="str">
        <f>IF(D32="M1","---",IF(D32="","",IF(J32=0,"---",G32/2+H32-'Export RVT'!Q29)))</f>
        <v/>
      </c>
      <c r="AB32" s="19" t="str">
        <f t="shared" si="9"/>
        <v/>
      </c>
      <c r="AC32" s="54" t="str">
        <f>IF(D32="","",VLOOKUP(Q$1,'Nbre attaches et Cmax'!A$5:G$28,IF(D32="M1",4,IF(D32="M2",5,IF(D32="M3",6,IF(D32="M4",7,"???"))))))</f>
        <v/>
      </c>
      <c r="AD32" s="63" t="str">
        <f>IF(D32="","",IF(D32="M1",VLOOKUP(Q$1,'Le max'!A$5:E$28,2,FALSE),IF(AND(D32="M2",I32=0),VLOOKUP(Q$1,'Le max'!A$5:E$28,3,FALSE),IF(AND(D32="M2",I32=1),MIN(0.5,VLOOKUP(Q$1,'Le max'!A$5:E$28,3,FALSE)),IF(AND(D32="M3",I32=0),VLOOKUP(Q$1,'Le max'!A$5:E$28,4,FALSE),IF(AND(D32="M3",I32=1),MIN(1.25,VLOOKUP(Q$1,'Le max'!A$5:E$28,4,FALSE)),IF(AND(D32="M4",I32=0),VLOOKUP(Q$1,'Le max'!A$5:E$28,5,FALSE),IF(AND(D32="M2",I32=1),MIN(1.25,VLOOKUP(Q$1,'Le max'!A$5:E$28,5,FALSE)),"???"))))))))</f>
        <v/>
      </c>
      <c r="AE32" s="64" t="str">
        <f t="shared" si="3"/>
        <v/>
      </c>
      <c r="AF32" s="64" t="str">
        <f t="shared" si="4"/>
        <v/>
      </c>
      <c r="AG32" s="63" t="str">
        <f>IF(D32="","",IF(D32="M1",VLOOKUP(Q$1,'Le max'!A$5:E$28,2,FALSE),IF(AND(D32="M2",J32=0),VLOOKUP(Q$1,'Le max'!A$5:E$28,3,FALSE),IF(AND(D32="M2",J32=1),MIN(0.5,VLOOKUP(Q$1,'Le max'!A$5:E$28,3,FALSE)),IF(AND(D32="M3",J32=0),VLOOKUP(Q$1,'Le max'!A$5:E$28,4,FALSE),IF(AND(D32="M3",J32=1),MIN(1.25,VLOOKUP(Q$1,'Le max'!A$5:E$28,4,FALSE)),IF(AND(D32="M4",J32=0),VLOOKUP(Q$1,'Le max'!A$5:E$28,5,FALSE),IF(AND(D32="M2",J32=1),MIN(1.25,VLOOKUP(Q$1,'Le max'!A$5:E$28,5,FALSE)),"???"))))))))</f>
        <v/>
      </c>
      <c r="AH32" s="67" t="str">
        <f t="shared" si="5"/>
        <v/>
      </c>
      <c r="AI32" s="20" t="str">
        <f t="shared" si="6"/>
        <v/>
      </c>
      <c r="AJ32" s="22" t="str">
        <f t="shared" si="7"/>
        <v/>
      </c>
    </row>
    <row r="33" spans="1:36" x14ac:dyDescent="0.45">
      <c r="A33" s="1">
        <f>'Export RVT'!S30</f>
        <v>0</v>
      </c>
      <c r="C33" s="20" t="str">
        <f>IF('Export RVT'!D30="","",'Export RVT'!D30)</f>
        <v/>
      </c>
      <c r="D33" s="21" t="str">
        <f>IF('Export RVT'!C30="","",'Export RVT'!C30)</f>
        <v/>
      </c>
      <c r="E33" s="21" t="str">
        <f>IF('Export RVT'!E30="","",'Export RVT'!E30)</f>
        <v/>
      </c>
      <c r="F33" s="21" t="str">
        <f>IF('Export RVT'!F30="","",'Export RVT'!F30)</f>
        <v/>
      </c>
      <c r="G33" s="21" t="str">
        <f>IF('Export RVT'!B30="","",'Export RVT'!B30)</f>
        <v/>
      </c>
      <c r="H33" s="21" t="str">
        <f>IF('Export RVT'!G30="","",'Export RVT'!G30)</f>
        <v/>
      </c>
      <c r="I33" s="21" t="str">
        <f>IF('Export RVT'!H30="","",'Export RVT'!H30)</f>
        <v/>
      </c>
      <c r="J33" s="21" t="str">
        <f>IF('Export RVT'!I30="","",'Export RVT'!I30)</f>
        <v/>
      </c>
      <c r="K33" s="22" t="str">
        <f>IF('Export RVT'!J30="","",'Export RVT'!J30)</f>
        <v/>
      </c>
      <c r="M33" s="23" t="str">
        <f>IF(D33="","",IF(K33=0,VLOOKUP($Q$1,'Nbre attaches et Cmax'!A$5:G$28,2,FALSE),VLOOKUP($Q$1,'Nbre attaches et Cmax'!A$5:G$28,3,FALSE)))</f>
        <v/>
      </c>
      <c r="N33" s="24" t="str">
        <f>IF(D33="","",IF('Export RVT'!P30&lt;Calculs!G33/2-0.15,"---",IF(AND('Export RVT'!P30&gt;(Calculs!G33/2-0.15),'Export RVT'!P30&lt;(Calculs!G33/2+0.15)),"A VERIFIER",'Export RVT'!P30-Calculs!G33/2)))</f>
        <v/>
      </c>
      <c r="O33" s="24" t="str">
        <f>IF(D33="","",IF('Export RVT'!Q30&lt;Calculs!G33/2-0.15,"---",IF(AND('Export RVT'!Q30&gt;(Calculs!G33/2-0.15),'Export RVT'!Q30&lt;(Calculs!G33/2+0.15)),"A VERIFIER",'Export RVT'!Q30-Calculs!G33/2)))</f>
        <v/>
      </c>
      <c r="P33" s="19" t="str">
        <f t="shared" si="0"/>
        <v/>
      </c>
      <c r="Q33" s="23" t="str">
        <f>IF(D33="","",IF(D33="M3",VLOOKUP($Q$1,Dmax!A$5:D$18,4,0),IF(D33="M2",VLOOKUP($Q$1,Dmax!A$5:D$18,3,0),IF(D33="M1",VLOOKUP($Q$1,Dmax!A$5:D$18,2,0),IF(D33="M4","Voir doc","Module??")))))</f>
        <v/>
      </c>
      <c r="R33" s="24" t="str">
        <f>IF(D33="","",IF(AC33=2,'Export RVT'!M30,'Export RVT'!R30))</f>
        <v/>
      </c>
      <c r="S33" s="72" t="str">
        <f>IF(D33="","",IF(AC33=2,"Sans objet",'Export RVT'!P30+'Export RVT'!Q30-'Export RVT'!R30))</f>
        <v/>
      </c>
      <c r="T33" s="19" t="str">
        <f t="shared" si="8"/>
        <v/>
      </c>
      <c r="U33" s="23" t="str">
        <f t="shared" si="1"/>
        <v/>
      </c>
      <c r="V33" s="24" t="str">
        <f>IF(D33="","",'Export RVT'!N30)</f>
        <v/>
      </c>
      <c r="W33" s="24" t="str">
        <f>IF(D33="","",'Export RVT'!O30)</f>
        <v/>
      </c>
      <c r="X33" s="19" t="str">
        <f t="shared" si="2"/>
        <v/>
      </c>
      <c r="Y33" s="35" t="str">
        <f>IF(D33="M1","Sans objet",IF(D33="","",IF(AND(I33=0,J33=0),"---",VLOOKUP(ROUNDUP(E33,1),Amax!A$6:B$39,2,FALSE))))</f>
        <v/>
      </c>
      <c r="Z33" s="49" t="str">
        <f>IF(D33="M1","---",IF(D33="","",IF(I33=0,"---",G33/2+F33-'Export RVT'!P30)))</f>
        <v/>
      </c>
      <c r="AA33" s="49" t="str">
        <f>IF(D33="M1","---",IF(D33="","",IF(J33=0,"---",G33/2+H33-'Export RVT'!Q30)))</f>
        <v/>
      </c>
      <c r="AB33" s="19" t="str">
        <f t="shared" si="9"/>
        <v/>
      </c>
      <c r="AC33" s="54" t="str">
        <f>IF(D33="","",VLOOKUP(Q$1,'Nbre attaches et Cmax'!A$5:G$28,IF(D33="M1",4,IF(D33="M2",5,IF(D33="M3",6,IF(D33="M4",7,"???"))))))</f>
        <v/>
      </c>
      <c r="AD33" s="63" t="str">
        <f>IF(D33="","",IF(D33="M1",VLOOKUP(Q$1,'Le max'!A$5:E$28,2,FALSE),IF(AND(D33="M2",I33=0),VLOOKUP(Q$1,'Le max'!A$5:E$28,3,FALSE),IF(AND(D33="M2",I33=1),MIN(0.5,VLOOKUP(Q$1,'Le max'!A$5:E$28,3,FALSE)),IF(AND(D33="M3",I33=0),VLOOKUP(Q$1,'Le max'!A$5:E$28,4,FALSE),IF(AND(D33="M3",I33=1),MIN(1.25,VLOOKUP(Q$1,'Le max'!A$5:E$28,4,FALSE)),IF(AND(D33="M4",I33=0),VLOOKUP(Q$1,'Le max'!A$5:E$28,5,FALSE),IF(AND(D33="M2",I33=1),MIN(1.25,VLOOKUP(Q$1,'Le max'!A$5:E$28,5,FALSE)),"???"))))))))</f>
        <v/>
      </c>
      <c r="AE33" s="64" t="str">
        <f t="shared" si="3"/>
        <v/>
      </c>
      <c r="AF33" s="64" t="str">
        <f t="shared" si="4"/>
        <v/>
      </c>
      <c r="AG33" s="63" t="str">
        <f>IF(D33="","",IF(D33="M1",VLOOKUP(Q$1,'Le max'!A$5:E$28,2,FALSE),IF(AND(D33="M2",J33=0),VLOOKUP(Q$1,'Le max'!A$5:E$28,3,FALSE),IF(AND(D33="M2",J33=1),MIN(0.5,VLOOKUP(Q$1,'Le max'!A$5:E$28,3,FALSE)),IF(AND(D33="M3",J33=0),VLOOKUP(Q$1,'Le max'!A$5:E$28,4,FALSE),IF(AND(D33="M3",J33=1),MIN(1.25,VLOOKUP(Q$1,'Le max'!A$5:E$28,4,FALSE)),IF(AND(D33="M4",J33=0),VLOOKUP(Q$1,'Le max'!A$5:E$28,5,FALSE),IF(AND(D33="M2",J33=1),MIN(1.25,VLOOKUP(Q$1,'Le max'!A$5:E$28,5,FALSE)),"???"))))))))</f>
        <v/>
      </c>
      <c r="AH33" s="67" t="str">
        <f t="shared" si="5"/>
        <v/>
      </c>
      <c r="AI33" s="20" t="str">
        <f t="shared" si="6"/>
        <v/>
      </c>
      <c r="AJ33" s="22" t="str">
        <f t="shared" si="7"/>
        <v/>
      </c>
    </row>
    <row r="34" spans="1:36" x14ac:dyDescent="0.45">
      <c r="A34" s="1">
        <f>'Export RVT'!S31</f>
        <v>0</v>
      </c>
      <c r="C34" s="20" t="str">
        <f>IF('Export RVT'!D31="","",'Export RVT'!D31)</f>
        <v/>
      </c>
      <c r="D34" s="21" t="str">
        <f>IF('Export RVT'!C31="","",'Export RVT'!C31)</f>
        <v/>
      </c>
      <c r="E34" s="21" t="str">
        <f>IF('Export RVT'!E31="","",'Export RVT'!E31)</f>
        <v/>
      </c>
      <c r="F34" s="21" t="str">
        <f>IF('Export RVT'!F31="","",'Export RVT'!F31)</f>
        <v/>
      </c>
      <c r="G34" s="21" t="str">
        <f>IF('Export RVT'!B31="","",'Export RVT'!B31)</f>
        <v/>
      </c>
      <c r="H34" s="21" t="str">
        <f>IF('Export RVT'!G31="","",'Export RVT'!G31)</f>
        <v/>
      </c>
      <c r="I34" s="21" t="str">
        <f>IF('Export RVT'!H31="","",'Export RVT'!H31)</f>
        <v/>
      </c>
      <c r="J34" s="21" t="str">
        <f>IF('Export RVT'!I31="","",'Export RVT'!I31)</f>
        <v/>
      </c>
      <c r="K34" s="22" t="str">
        <f>IF('Export RVT'!J31="","",'Export RVT'!J31)</f>
        <v/>
      </c>
      <c r="M34" s="23" t="str">
        <f>IF(D34="","",IF(K34=0,VLOOKUP($Q$1,'Nbre attaches et Cmax'!A$5:G$28,2,FALSE),VLOOKUP($Q$1,'Nbre attaches et Cmax'!A$5:G$28,3,FALSE)))</f>
        <v/>
      </c>
      <c r="N34" s="24" t="str">
        <f>IF(D34="","",IF('Export RVT'!P31&lt;Calculs!G34/2-0.15,"---",IF(AND('Export RVT'!P31&gt;(Calculs!G34/2-0.15),'Export RVT'!P31&lt;(Calculs!G34/2+0.15)),"A VERIFIER",'Export RVT'!P31-Calculs!G34/2)))</f>
        <v/>
      </c>
      <c r="O34" s="24" t="str">
        <f>IF(D34="","",IF('Export RVT'!Q31&lt;Calculs!G34/2-0.15,"---",IF(AND('Export RVT'!Q31&gt;(Calculs!G34/2-0.15),'Export RVT'!Q31&lt;(Calculs!G34/2+0.15)),"A VERIFIER",'Export RVT'!Q31-Calculs!G34/2)))</f>
        <v/>
      </c>
      <c r="P34" s="19" t="str">
        <f t="shared" si="0"/>
        <v/>
      </c>
      <c r="Q34" s="23" t="str">
        <f>IF(D34="","",IF(D34="M3",VLOOKUP($Q$1,Dmax!A$5:D$18,4,0),IF(D34="M2",VLOOKUP($Q$1,Dmax!A$5:D$18,3,0),IF(D34="M1",VLOOKUP($Q$1,Dmax!A$5:D$18,2,0),IF(D34="M4","Voir doc","Module??")))))</f>
        <v/>
      </c>
      <c r="R34" s="24" t="str">
        <f>IF(D34="","",IF(AC34=2,'Export RVT'!M31,'Export RVT'!R31))</f>
        <v/>
      </c>
      <c r="S34" s="72" t="str">
        <f>IF(D34="","",IF(AC34=2,"Sans objet",'Export RVT'!P31+'Export RVT'!Q31-'Export RVT'!R31))</f>
        <v/>
      </c>
      <c r="T34" s="19" t="str">
        <f t="shared" si="8"/>
        <v/>
      </c>
      <c r="U34" s="23" t="str">
        <f t="shared" si="1"/>
        <v/>
      </c>
      <c r="V34" s="24" t="str">
        <f>IF(D34="","",'Export RVT'!N31)</f>
        <v/>
      </c>
      <c r="W34" s="24" t="str">
        <f>IF(D34="","",'Export RVT'!O31)</f>
        <v/>
      </c>
      <c r="X34" s="19" t="str">
        <f t="shared" si="2"/>
        <v/>
      </c>
      <c r="Y34" s="35" t="str">
        <f>IF(D34="M1","Sans objet",IF(D34="","",IF(AND(I34=0,J34=0),"---",VLOOKUP(ROUNDUP(E34,1),Amax!A$6:B$39,2,FALSE))))</f>
        <v/>
      </c>
      <c r="Z34" s="49" t="str">
        <f>IF(D34="M1","---",IF(D34="","",IF(I34=0,"---",G34/2+F34-'Export RVT'!P31)))</f>
        <v/>
      </c>
      <c r="AA34" s="49" t="str">
        <f>IF(D34="M1","---",IF(D34="","",IF(J34=0,"---",G34/2+H34-'Export RVT'!Q31)))</f>
        <v/>
      </c>
      <c r="AB34" s="19" t="str">
        <f t="shared" si="9"/>
        <v/>
      </c>
      <c r="AC34" s="54" t="str">
        <f>IF(D34="","",VLOOKUP(Q$1,'Nbre attaches et Cmax'!A$5:G$28,IF(D34="M1",4,IF(D34="M2",5,IF(D34="M3",6,IF(D34="M4",7,"???"))))))</f>
        <v/>
      </c>
      <c r="AD34" s="63" t="str">
        <f>IF(D34="","",IF(D34="M1",VLOOKUP(Q$1,'Le max'!A$5:E$28,2,FALSE),IF(AND(D34="M2",I34=0),VLOOKUP(Q$1,'Le max'!A$5:E$28,3,FALSE),IF(AND(D34="M2",I34=1),MIN(0.5,VLOOKUP(Q$1,'Le max'!A$5:E$28,3,FALSE)),IF(AND(D34="M3",I34=0),VLOOKUP(Q$1,'Le max'!A$5:E$28,4,FALSE),IF(AND(D34="M3",I34=1),MIN(1.25,VLOOKUP(Q$1,'Le max'!A$5:E$28,4,FALSE)),IF(AND(D34="M4",I34=0),VLOOKUP(Q$1,'Le max'!A$5:E$28,5,FALSE),IF(AND(D34="M2",I34=1),MIN(1.25,VLOOKUP(Q$1,'Le max'!A$5:E$28,5,FALSE)),"???"))))))))</f>
        <v/>
      </c>
      <c r="AE34" s="64" t="str">
        <f t="shared" si="3"/>
        <v/>
      </c>
      <c r="AF34" s="64" t="str">
        <f t="shared" si="4"/>
        <v/>
      </c>
      <c r="AG34" s="63" t="str">
        <f>IF(D34="","",IF(D34="M1",VLOOKUP(Q$1,'Le max'!A$5:E$28,2,FALSE),IF(AND(D34="M2",J34=0),VLOOKUP(Q$1,'Le max'!A$5:E$28,3,FALSE),IF(AND(D34="M2",J34=1),MIN(0.5,VLOOKUP(Q$1,'Le max'!A$5:E$28,3,FALSE)),IF(AND(D34="M3",J34=0),VLOOKUP(Q$1,'Le max'!A$5:E$28,4,FALSE),IF(AND(D34="M3",J34=1),MIN(1.25,VLOOKUP(Q$1,'Le max'!A$5:E$28,4,FALSE)),IF(AND(D34="M4",J34=0),VLOOKUP(Q$1,'Le max'!A$5:E$28,5,FALSE),IF(AND(D34="M2",J34=1),MIN(1.25,VLOOKUP(Q$1,'Le max'!A$5:E$28,5,FALSE)),"???"))))))))</f>
        <v/>
      </c>
      <c r="AH34" s="67" t="str">
        <f t="shared" si="5"/>
        <v/>
      </c>
      <c r="AI34" s="20" t="str">
        <f t="shared" si="6"/>
        <v/>
      </c>
      <c r="AJ34" s="22" t="str">
        <f t="shared" si="7"/>
        <v/>
      </c>
    </row>
    <row r="35" spans="1:36" x14ac:dyDescent="0.45">
      <c r="A35" s="1">
        <f>'Export RVT'!S32</f>
        <v>0</v>
      </c>
      <c r="C35" s="20" t="str">
        <f>IF('Export RVT'!D32="","",'Export RVT'!D32)</f>
        <v/>
      </c>
      <c r="D35" s="21" t="str">
        <f>IF('Export RVT'!C32="","",'Export RVT'!C32)</f>
        <v/>
      </c>
      <c r="E35" s="21" t="str">
        <f>IF('Export RVT'!E32="","",'Export RVT'!E32)</f>
        <v/>
      </c>
      <c r="F35" s="21" t="str">
        <f>IF('Export RVT'!F32="","",'Export RVT'!F32)</f>
        <v/>
      </c>
      <c r="G35" s="21" t="str">
        <f>IF('Export RVT'!B32="","",'Export RVT'!B32)</f>
        <v/>
      </c>
      <c r="H35" s="21" t="str">
        <f>IF('Export RVT'!G32="","",'Export RVT'!G32)</f>
        <v/>
      </c>
      <c r="I35" s="21" t="str">
        <f>IF('Export RVT'!H32="","",'Export RVT'!H32)</f>
        <v/>
      </c>
      <c r="J35" s="21" t="str">
        <f>IF('Export RVT'!I32="","",'Export RVT'!I32)</f>
        <v/>
      </c>
      <c r="K35" s="22" t="str">
        <f>IF('Export RVT'!J32="","",'Export RVT'!J32)</f>
        <v/>
      </c>
      <c r="M35" s="23" t="str">
        <f>IF(D35="","",IF(K35=0,VLOOKUP($Q$1,'Nbre attaches et Cmax'!A$5:G$28,2,FALSE),VLOOKUP($Q$1,'Nbre attaches et Cmax'!A$5:G$28,3,FALSE)))</f>
        <v/>
      </c>
      <c r="N35" s="24" t="str">
        <f>IF(D35="","",IF('Export RVT'!P32&lt;Calculs!G35/2-0.15,"---",IF(AND('Export RVT'!P32&gt;(Calculs!G35/2-0.15),'Export RVT'!P32&lt;(Calculs!G35/2+0.15)),"A VERIFIER",'Export RVT'!P32-Calculs!G35/2)))</f>
        <v/>
      </c>
      <c r="O35" s="24" t="str">
        <f>IF(D35="","",IF('Export RVT'!Q32&lt;Calculs!G35/2-0.15,"---",IF(AND('Export RVT'!Q32&gt;(Calculs!G35/2-0.15),'Export RVT'!Q32&lt;(Calculs!G35/2+0.15)),"A VERIFIER",'Export RVT'!Q32-Calculs!G35/2)))</f>
        <v/>
      </c>
      <c r="P35" s="19" t="str">
        <f t="shared" si="0"/>
        <v/>
      </c>
      <c r="Q35" s="23" t="str">
        <f>IF(D35="","",IF(D35="M3",VLOOKUP($Q$1,Dmax!A$5:D$18,4,0),IF(D35="M2",VLOOKUP($Q$1,Dmax!A$5:D$18,3,0),IF(D35="M1",VLOOKUP($Q$1,Dmax!A$5:D$18,2,0),IF(D35="M4","Voir doc","Module??")))))</f>
        <v/>
      </c>
      <c r="R35" s="24" t="str">
        <f>IF(D35="","",IF(AC35=2,'Export RVT'!M32,'Export RVT'!R32))</f>
        <v/>
      </c>
      <c r="S35" s="72" t="str">
        <f>IF(D35="","",IF(AC35=2,"Sans objet",'Export RVT'!P32+'Export RVT'!Q32-'Export RVT'!R32))</f>
        <v/>
      </c>
      <c r="T35" s="19" t="str">
        <f t="shared" si="8"/>
        <v/>
      </c>
      <c r="U35" s="23" t="str">
        <f t="shared" si="1"/>
        <v/>
      </c>
      <c r="V35" s="24" t="str">
        <f>IF(D35="","",'Export RVT'!N32)</f>
        <v/>
      </c>
      <c r="W35" s="24" t="str">
        <f>IF(D35="","",'Export RVT'!O32)</f>
        <v/>
      </c>
      <c r="X35" s="19" t="str">
        <f t="shared" si="2"/>
        <v/>
      </c>
      <c r="Y35" s="35" t="str">
        <f>IF(D35="M1","Sans objet",IF(D35="","",IF(AND(I35=0,J35=0),"---",VLOOKUP(ROUNDUP(E35,1),Amax!A$6:B$39,2,FALSE))))</f>
        <v/>
      </c>
      <c r="Z35" s="49" t="str">
        <f>IF(D35="M1","---",IF(D35="","",IF(I35=0,"---",G35/2+F35-'Export RVT'!P32)))</f>
        <v/>
      </c>
      <c r="AA35" s="49" t="str">
        <f>IF(D35="M1","---",IF(D35="","",IF(J35=0,"---",G35/2+H35-'Export RVT'!Q32)))</f>
        <v/>
      </c>
      <c r="AB35" s="19" t="str">
        <f t="shared" si="9"/>
        <v/>
      </c>
      <c r="AC35" s="54" t="str">
        <f>IF(D35="","",VLOOKUP(Q$1,'Nbre attaches et Cmax'!A$5:G$28,IF(D35="M1",4,IF(D35="M2",5,IF(D35="M3",6,IF(D35="M4",7,"???"))))))</f>
        <v/>
      </c>
      <c r="AD35" s="63" t="str">
        <f>IF(D35="","",IF(D35="M1",VLOOKUP(Q$1,'Le max'!A$5:E$28,2,FALSE),IF(AND(D35="M2",I35=0),VLOOKUP(Q$1,'Le max'!A$5:E$28,3,FALSE),IF(AND(D35="M2",I35=1),MIN(0.5,VLOOKUP(Q$1,'Le max'!A$5:E$28,3,FALSE)),IF(AND(D35="M3",I35=0),VLOOKUP(Q$1,'Le max'!A$5:E$28,4,FALSE),IF(AND(D35="M3",I35=1),MIN(1.25,VLOOKUP(Q$1,'Le max'!A$5:E$28,4,FALSE)),IF(AND(D35="M4",I35=0),VLOOKUP(Q$1,'Le max'!A$5:E$28,5,FALSE),IF(AND(D35="M2",I35=1),MIN(1.25,VLOOKUP(Q$1,'Le max'!A$5:E$28,5,FALSE)),"???"))))))))</f>
        <v/>
      </c>
      <c r="AE35" s="64" t="str">
        <f t="shared" si="3"/>
        <v/>
      </c>
      <c r="AF35" s="64" t="str">
        <f t="shared" si="4"/>
        <v/>
      </c>
      <c r="AG35" s="63" t="str">
        <f>IF(D35="","",IF(D35="M1",VLOOKUP(Q$1,'Le max'!A$5:E$28,2,FALSE),IF(AND(D35="M2",J35=0),VLOOKUP(Q$1,'Le max'!A$5:E$28,3,FALSE),IF(AND(D35="M2",J35=1),MIN(0.5,VLOOKUP(Q$1,'Le max'!A$5:E$28,3,FALSE)),IF(AND(D35="M3",J35=0),VLOOKUP(Q$1,'Le max'!A$5:E$28,4,FALSE),IF(AND(D35="M3",J35=1),MIN(1.25,VLOOKUP(Q$1,'Le max'!A$5:E$28,4,FALSE)),IF(AND(D35="M4",J35=0),VLOOKUP(Q$1,'Le max'!A$5:E$28,5,FALSE),IF(AND(D35="M2",J35=1),MIN(1.25,VLOOKUP(Q$1,'Le max'!A$5:E$28,5,FALSE)),"???"))))))))</f>
        <v/>
      </c>
      <c r="AH35" s="67" t="str">
        <f t="shared" si="5"/>
        <v/>
      </c>
      <c r="AI35" s="20" t="str">
        <f t="shared" si="6"/>
        <v/>
      </c>
      <c r="AJ35" s="22" t="str">
        <f t="shared" si="7"/>
        <v/>
      </c>
    </row>
    <row r="36" spans="1:36" x14ac:dyDescent="0.45">
      <c r="A36" s="1">
        <f>'Export RVT'!S33</f>
        <v>0</v>
      </c>
      <c r="C36" s="20" t="str">
        <f>IF('Export RVT'!D33="","",'Export RVT'!D33)</f>
        <v/>
      </c>
      <c r="D36" s="21" t="str">
        <f>IF('Export RVT'!C33="","",'Export RVT'!C33)</f>
        <v/>
      </c>
      <c r="E36" s="21" t="str">
        <f>IF('Export RVT'!E33="","",'Export RVT'!E33)</f>
        <v/>
      </c>
      <c r="F36" s="21" t="str">
        <f>IF('Export RVT'!F33="","",'Export RVT'!F33)</f>
        <v/>
      </c>
      <c r="G36" s="21" t="str">
        <f>IF('Export RVT'!B33="","",'Export RVT'!B33)</f>
        <v/>
      </c>
      <c r="H36" s="21" t="str">
        <f>IF('Export RVT'!G33="","",'Export RVT'!G33)</f>
        <v/>
      </c>
      <c r="I36" s="21" t="str">
        <f>IF('Export RVT'!H33="","",'Export RVT'!H33)</f>
        <v/>
      </c>
      <c r="J36" s="21" t="str">
        <f>IF('Export RVT'!I33="","",'Export RVT'!I33)</f>
        <v/>
      </c>
      <c r="K36" s="22" t="str">
        <f>IF('Export RVT'!J33="","",'Export RVT'!J33)</f>
        <v/>
      </c>
      <c r="M36" s="23" t="str">
        <f>IF(D36="","",IF(K36=0,VLOOKUP($Q$1,'Nbre attaches et Cmax'!A$5:G$28,2,FALSE),VLOOKUP($Q$1,'Nbre attaches et Cmax'!A$5:G$28,3,FALSE)))</f>
        <v/>
      </c>
      <c r="N36" s="24" t="str">
        <f>IF(D36="","",IF('Export RVT'!P33&lt;Calculs!G36/2-0.15,"---",IF(AND('Export RVT'!P33&gt;(Calculs!G36/2-0.15),'Export RVT'!P33&lt;(Calculs!G36/2+0.15)),"A VERIFIER",'Export RVT'!P33-Calculs!G36/2)))</f>
        <v/>
      </c>
      <c r="O36" s="24" t="str">
        <f>IF(D36="","",IF('Export RVT'!Q33&lt;Calculs!G36/2-0.15,"---",IF(AND('Export RVT'!Q33&gt;(Calculs!G36/2-0.15),'Export RVT'!Q33&lt;(Calculs!G36/2+0.15)),"A VERIFIER",'Export RVT'!Q33-Calculs!G36/2)))</f>
        <v/>
      </c>
      <c r="P36" s="19" t="str">
        <f t="shared" si="0"/>
        <v/>
      </c>
      <c r="Q36" s="23" t="str">
        <f>IF(D36="","",IF(D36="M3",VLOOKUP($Q$1,Dmax!A$5:D$18,4,0),IF(D36="M2",VLOOKUP($Q$1,Dmax!A$5:D$18,3,0),IF(D36="M1",VLOOKUP($Q$1,Dmax!A$5:D$18,2,0),IF(D36="M4","Voir doc","Module??")))))</f>
        <v/>
      </c>
      <c r="R36" s="24" t="str">
        <f>IF(D36="","",IF(AC36=2,'Export RVT'!M33,'Export RVT'!R33))</f>
        <v/>
      </c>
      <c r="S36" s="72" t="str">
        <f>IF(D36="","",IF(AC36=2,"Sans objet",'Export RVT'!P33+'Export RVT'!Q33-'Export RVT'!R33))</f>
        <v/>
      </c>
      <c r="T36" s="19" t="str">
        <f t="shared" si="8"/>
        <v/>
      </c>
      <c r="U36" s="23" t="str">
        <f t="shared" si="1"/>
        <v/>
      </c>
      <c r="V36" s="24" t="str">
        <f>IF(D36="","",'Export RVT'!N33)</f>
        <v/>
      </c>
      <c r="W36" s="24" t="str">
        <f>IF(D36="","",'Export RVT'!O33)</f>
        <v/>
      </c>
      <c r="X36" s="19" t="str">
        <f t="shared" si="2"/>
        <v/>
      </c>
      <c r="Y36" s="35" t="str">
        <f>IF(D36="M1","Sans objet",IF(D36="","",IF(AND(I36=0,J36=0),"---",VLOOKUP(ROUNDUP(E36,1),Amax!A$6:B$39,2,FALSE))))</f>
        <v/>
      </c>
      <c r="Z36" s="49" t="str">
        <f>IF(D36="M1","---",IF(D36="","",IF(I36=0,"---",G36/2+F36-'Export RVT'!P33)))</f>
        <v/>
      </c>
      <c r="AA36" s="49" t="str">
        <f>IF(D36="M1","---",IF(D36="","",IF(J36=0,"---",G36/2+H36-'Export RVT'!Q33)))</f>
        <v/>
      </c>
      <c r="AB36" s="19" t="str">
        <f t="shared" si="9"/>
        <v/>
      </c>
      <c r="AC36" s="54" t="str">
        <f>IF(D36="","",VLOOKUP(Q$1,'Nbre attaches et Cmax'!A$5:G$28,IF(D36="M1",4,IF(D36="M2",5,IF(D36="M3",6,IF(D36="M4",7,"???"))))))</f>
        <v/>
      </c>
      <c r="AD36" s="63" t="str">
        <f>IF(D36="","",IF(D36="M1",VLOOKUP(Q$1,'Le max'!A$5:E$28,2,FALSE),IF(AND(D36="M2",I36=0),VLOOKUP(Q$1,'Le max'!A$5:E$28,3,FALSE),IF(AND(D36="M2",I36=1),MIN(0.5,VLOOKUP(Q$1,'Le max'!A$5:E$28,3,FALSE)),IF(AND(D36="M3",I36=0),VLOOKUP(Q$1,'Le max'!A$5:E$28,4,FALSE),IF(AND(D36="M3",I36=1),MIN(1.25,VLOOKUP(Q$1,'Le max'!A$5:E$28,4,FALSE)),IF(AND(D36="M4",I36=0),VLOOKUP(Q$1,'Le max'!A$5:E$28,5,FALSE),IF(AND(D36="M2",I36=1),MIN(1.25,VLOOKUP(Q$1,'Le max'!A$5:E$28,5,FALSE)),"???"))))))))</f>
        <v/>
      </c>
      <c r="AE36" s="64" t="str">
        <f t="shared" si="3"/>
        <v/>
      </c>
      <c r="AF36" s="64" t="str">
        <f t="shared" si="4"/>
        <v/>
      </c>
      <c r="AG36" s="63" t="str">
        <f>IF(D36="","",IF(D36="M1",VLOOKUP(Q$1,'Le max'!A$5:E$28,2,FALSE),IF(AND(D36="M2",J36=0),VLOOKUP(Q$1,'Le max'!A$5:E$28,3,FALSE),IF(AND(D36="M2",J36=1),MIN(0.5,VLOOKUP(Q$1,'Le max'!A$5:E$28,3,FALSE)),IF(AND(D36="M3",J36=0),VLOOKUP(Q$1,'Le max'!A$5:E$28,4,FALSE),IF(AND(D36="M3",J36=1),MIN(1.25,VLOOKUP(Q$1,'Le max'!A$5:E$28,4,FALSE)),IF(AND(D36="M4",J36=0),VLOOKUP(Q$1,'Le max'!A$5:E$28,5,FALSE),IF(AND(D36="M2",J36=1),MIN(1.25,VLOOKUP(Q$1,'Le max'!A$5:E$28,5,FALSE)),"???"))))))))</f>
        <v/>
      </c>
      <c r="AH36" s="67" t="str">
        <f t="shared" si="5"/>
        <v/>
      </c>
      <c r="AI36" s="20" t="str">
        <f t="shared" si="6"/>
        <v/>
      </c>
      <c r="AJ36" s="22" t="str">
        <f t="shared" si="7"/>
        <v/>
      </c>
    </row>
    <row r="37" spans="1:36" x14ac:dyDescent="0.45">
      <c r="A37" s="1">
        <f>'Export RVT'!S34</f>
        <v>0</v>
      </c>
      <c r="C37" s="20" t="str">
        <f>IF('Export RVT'!D34="","",'Export RVT'!D34)</f>
        <v/>
      </c>
      <c r="D37" s="21" t="str">
        <f>IF('Export RVT'!C34="","",'Export RVT'!C34)</f>
        <v/>
      </c>
      <c r="E37" s="21" t="str">
        <f>IF('Export RVT'!E34="","",'Export RVT'!E34)</f>
        <v/>
      </c>
      <c r="F37" s="21" t="str">
        <f>IF('Export RVT'!F34="","",'Export RVT'!F34)</f>
        <v/>
      </c>
      <c r="G37" s="21" t="str">
        <f>IF('Export RVT'!B34="","",'Export RVT'!B34)</f>
        <v/>
      </c>
      <c r="H37" s="21" t="str">
        <f>IF('Export RVT'!G34="","",'Export RVT'!G34)</f>
        <v/>
      </c>
      <c r="I37" s="21" t="str">
        <f>IF('Export RVT'!H34="","",'Export RVT'!H34)</f>
        <v/>
      </c>
      <c r="J37" s="21" t="str">
        <f>IF('Export RVT'!I34="","",'Export RVT'!I34)</f>
        <v/>
      </c>
      <c r="K37" s="22" t="str">
        <f>IF('Export RVT'!J34="","",'Export RVT'!J34)</f>
        <v/>
      </c>
      <c r="M37" s="23" t="str">
        <f>IF(D37="","",IF(K37=0,VLOOKUP($Q$1,'Nbre attaches et Cmax'!A$5:G$28,2,FALSE),VLOOKUP($Q$1,'Nbre attaches et Cmax'!A$5:G$28,3,FALSE)))</f>
        <v/>
      </c>
      <c r="N37" s="24" t="str">
        <f>IF(D37="","",IF('Export RVT'!P34&lt;Calculs!G37/2-0.15,"---",IF(AND('Export RVT'!P34&gt;(Calculs!G37/2-0.15),'Export RVT'!P34&lt;(Calculs!G37/2+0.15)),"A VERIFIER",'Export RVT'!P34-Calculs!G37/2)))</f>
        <v/>
      </c>
      <c r="O37" s="24" t="str">
        <f>IF(D37="","",IF('Export RVT'!Q34&lt;Calculs!G37/2-0.15,"---",IF(AND('Export RVT'!Q34&gt;(Calculs!G37/2-0.15),'Export RVT'!Q34&lt;(Calculs!G37/2+0.15)),"A VERIFIER",'Export RVT'!Q34-Calculs!G37/2)))</f>
        <v/>
      </c>
      <c r="P37" s="19" t="str">
        <f t="shared" si="0"/>
        <v/>
      </c>
      <c r="Q37" s="23" t="str">
        <f>IF(D37="","",IF(D37="M3",VLOOKUP($Q$1,Dmax!A$5:D$18,4,0),IF(D37="M2",VLOOKUP($Q$1,Dmax!A$5:D$18,3,0),IF(D37="M1",VLOOKUP($Q$1,Dmax!A$5:D$18,2,0),IF(D37="M4","Voir doc","Module??")))))</f>
        <v/>
      </c>
      <c r="R37" s="24" t="str">
        <f>IF(D37="","",IF(AC37=2,'Export RVT'!M34,'Export RVT'!R34))</f>
        <v/>
      </c>
      <c r="S37" s="72" t="str">
        <f>IF(D37="","",IF(AC37=2,"Sans objet",'Export RVT'!P34+'Export RVT'!Q34-'Export RVT'!R34))</f>
        <v/>
      </c>
      <c r="T37" s="19" t="str">
        <f t="shared" si="8"/>
        <v/>
      </c>
      <c r="U37" s="23" t="str">
        <f t="shared" si="1"/>
        <v/>
      </c>
      <c r="V37" s="24" t="str">
        <f>IF(D37="","",'Export RVT'!N34)</f>
        <v/>
      </c>
      <c r="W37" s="24" t="str">
        <f>IF(D37="","",'Export RVT'!O34)</f>
        <v/>
      </c>
      <c r="X37" s="19" t="str">
        <f t="shared" si="2"/>
        <v/>
      </c>
      <c r="Y37" s="35" t="str">
        <f>IF(D37="M1","Sans objet",IF(D37="","",IF(AND(I37=0,J37=0),"---",VLOOKUP(ROUNDUP(E37,1),Amax!A$6:B$39,2,FALSE))))</f>
        <v/>
      </c>
      <c r="Z37" s="49" t="str">
        <f>IF(D37="M1","---",IF(D37="","",IF(I37=0,"---",G37/2+F37-'Export RVT'!P34)))</f>
        <v/>
      </c>
      <c r="AA37" s="49" t="str">
        <f>IF(D37="M1","---",IF(D37="","",IF(J37=0,"---",G37/2+H37-'Export RVT'!Q34)))</f>
        <v/>
      </c>
      <c r="AB37" s="19" t="str">
        <f t="shared" si="9"/>
        <v/>
      </c>
      <c r="AC37" s="54" t="str">
        <f>IF(D37="","",VLOOKUP(Q$1,'Nbre attaches et Cmax'!A$5:G$28,IF(D37="M1",4,IF(D37="M2",5,IF(D37="M3",6,IF(D37="M4",7,"???"))))))</f>
        <v/>
      </c>
      <c r="AD37" s="63" t="str">
        <f>IF(D37="","",IF(D37="M1",VLOOKUP(Q$1,'Le max'!A$5:E$28,2,FALSE),IF(AND(D37="M2",I37=0),VLOOKUP(Q$1,'Le max'!A$5:E$28,3,FALSE),IF(AND(D37="M2",I37=1),MIN(0.5,VLOOKUP(Q$1,'Le max'!A$5:E$28,3,FALSE)),IF(AND(D37="M3",I37=0),VLOOKUP(Q$1,'Le max'!A$5:E$28,4,FALSE),IF(AND(D37="M3",I37=1),MIN(1.25,VLOOKUP(Q$1,'Le max'!A$5:E$28,4,FALSE)),IF(AND(D37="M4",I37=0),VLOOKUP(Q$1,'Le max'!A$5:E$28,5,FALSE),IF(AND(D37="M2",I37=1),MIN(1.25,VLOOKUP(Q$1,'Le max'!A$5:E$28,5,FALSE)),"???"))))))))</f>
        <v/>
      </c>
      <c r="AE37" s="64" t="str">
        <f t="shared" si="3"/>
        <v/>
      </c>
      <c r="AF37" s="64" t="str">
        <f t="shared" si="4"/>
        <v/>
      </c>
      <c r="AG37" s="63" t="str">
        <f>IF(D37="","",IF(D37="M1",VLOOKUP(Q$1,'Le max'!A$5:E$28,2,FALSE),IF(AND(D37="M2",J37=0),VLOOKUP(Q$1,'Le max'!A$5:E$28,3,FALSE),IF(AND(D37="M2",J37=1),MIN(0.5,VLOOKUP(Q$1,'Le max'!A$5:E$28,3,FALSE)),IF(AND(D37="M3",J37=0),VLOOKUP(Q$1,'Le max'!A$5:E$28,4,FALSE),IF(AND(D37="M3",J37=1),MIN(1.25,VLOOKUP(Q$1,'Le max'!A$5:E$28,4,FALSE)),IF(AND(D37="M4",J37=0),VLOOKUP(Q$1,'Le max'!A$5:E$28,5,FALSE),IF(AND(D37="M2",J37=1),MIN(1.25,VLOOKUP(Q$1,'Le max'!A$5:E$28,5,FALSE)),"???"))))))))</f>
        <v/>
      </c>
      <c r="AH37" s="67" t="str">
        <f t="shared" si="5"/>
        <v/>
      </c>
      <c r="AI37" s="20" t="str">
        <f t="shared" si="6"/>
        <v/>
      </c>
      <c r="AJ37" s="22" t="str">
        <f t="shared" si="7"/>
        <v/>
      </c>
    </row>
    <row r="38" spans="1:36" x14ac:dyDescent="0.45">
      <c r="A38" s="1">
        <f>'Export RVT'!S35</f>
        <v>0</v>
      </c>
      <c r="C38" s="20" t="str">
        <f>IF('Export RVT'!D35="","",'Export RVT'!D35)</f>
        <v/>
      </c>
      <c r="D38" s="21" t="str">
        <f>IF('Export RVT'!C35="","",'Export RVT'!C35)</f>
        <v/>
      </c>
      <c r="E38" s="21" t="str">
        <f>IF('Export RVT'!E35="","",'Export RVT'!E35)</f>
        <v/>
      </c>
      <c r="F38" s="21" t="str">
        <f>IF('Export RVT'!F35="","",'Export RVT'!F35)</f>
        <v/>
      </c>
      <c r="G38" s="21" t="str">
        <f>IF('Export RVT'!B35="","",'Export RVT'!B35)</f>
        <v/>
      </c>
      <c r="H38" s="21" t="str">
        <f>IF('Export RVT'!G35="","",'Export RVT'!G35)</f>
        <v/>
      </c>
      <c r="I38" s="21" t="str">
        <f>IF('Export RVT'!H35="","",'Export RVT'!H35)</f>
        <v/>
      </c>
      <c r="J38" s="21" t="str">
        <f>IF('Export RVT'!I35="","",'Export RVT'!I35)</f>
        <v/>
      </c>
      <c r="K38" s="22" t="str">
        <f>IF('Export RVT'!J35="","",'Export RVT'!J35)</f>
        <v/>
      </c>
      <c r="M38" s="23" t="str">
        <f>IF(D38="","",IF(K38=0,VLOOKUP($Q$1,'Nbre attaches et Cmax'!A$5:G$28,2,FALSE),VLOOKUP($Q$1,'Nbre attaches et Cmax'!A$5:G$28,3,FALSE)))</f>
        <v/>
      </c>
      <c r="N38" s="24" t="str">
        <f>IF(D38="","",IF('Export RVT'!P35&lt;Calculs!G38/2-0.15,"---",IF(AND('Export RVT'!P35&gt;(Calculs!G38/2-0.15),'Export RVT'!P35&lt;(Calculs!G38/2+0.15)),"A VERIFIER",'Export RVT'!P35-Calculs!G38/2)))</f>
        <v/>
      </c>
      <c r="O38" s="24" t="str">
        <f>IF(D38="","",IF('Export RVT'!Q35&lt;Calculs!G38/2-0.15,"---",IF(AND('Export RVT'!Q35&gt;(Calculs!G38/2-0.15),'Export RVT'!Q35&lt;(Calculs!G38/2+0.15)),"A VERIFIER",'Export RVT'!Q35-Calculs!G38/2)))</f>
        <v/>
      </c>
      <c r="P38" s="19" t="str">
        <f t="shared" ref="P38:P64" si="10">IF(D38="","",IF(AND(N38="---",O38="---"),"---",IF(AND(N38="---",O38&lt;M38),"OK",IF(AND(N38&lt;M38,O38="---"),"OK",IF(AND(N38&lt;M38,O38&lt;M38),"OK","A VERIFIER")))))</f>
        <v/>
      </c>
      <c r="Q38" s="23" t="str">
        <f>IF(D38="","",IF(D38="M3",VLOOKUP($Q$1,Dmax!A$5:D$18,4,0),IF(D38="M2",VLOOKUP($Q$1,Dmax!A$5:D$18,3,0),IF(D38="M1",VLOOKUP($Q$1,Dmax!A$5:D$18,2,0),IF(D38="M4","Voir doc","Module??")))))</f>
        <v/>
      </c>
      <c r="R38" s="24" t="str">
        <f>IF(D38="","",IF(AC38=2,'Export RVT'!M35,'Export RVT'!R35))</f>
        <v/>
      </c>
      <c r="S38" s="72" t="str">
        <f>IF(D38="","",IF(AC38=2,"Sans objet",'Export RVT'!P35+'Export RVT'!Q35-'Export RVT'!R35))</f>
        <v/>
      </c>
      <c r="T38" s="19" t="str">
        <f t="shared" si="8"/>
        <v/>
      </c>
      <c r="U38" s="23" t="str">
        <f t="shared" ref="U38:U64" si="11">IF(D38="","",IF(D38="M1",E38/4,E38/3))</f>
        <v/>
      </c>
      <c r="V38" s="24" t="str">
        <f>IF(D38="","",'Export RVT'!N35)</f>
        <v/>
      </c>
      <c r="W38" s="24" t="str">
        <f>IF(D38="","",'Export RVT'!O35)</f>
        <v/>
      </c>
      <c r="X38" s="19" t="str">
        <f t="shared" ref="X38:X64" si="12">IF(D38="","",IF(AND(V38&lt;=U38,W38&lt;=U38,V38&gt;=0.15,W38&gt;=0.15),"OK","A VERIFIER"))</f>
        <v/>
      </c>
      <c r="Y38" s="35" t="str">
        <f>IF(D38="M1","Sans objet",IF(D38="","",IF(AND(I38=0,J38=0),"---",VLOOKUP(ROUNDUP(E38,1),Amax!A$6:B$39,2,FALSE))))</f>
        <v/>
      </c>
      <c r="Z38" s="49" t="str">
        <f>IF(D38="M1","---",IF(D38="","",IF(I38=0,"---",G38/2+F38-'Export RVT'!P35)))</f>
        <v/>
      </c>
      <c r="AA38" s="49" t="str">
        <f>IF(D38="M1","---",IF(D38="","",IF(J38=0,"---",G38/2+H38-'Export RVT'!Q35)))</f>
        <v/>
      </c>
      <c r="AB38" s="19" t="str">
        <f t="shared" si="9"/>
        <v/>
      </c>
      <c r="AC38" s="54" t="str">
        <f>IF(D38="","",VLOOKUP(Q$1,'Nbre attaches et Cmax'!A$5:G$28,IF(D38="M1",4,IF(D38="M2",5,IF(D38="M3",6,IF(D38="M4",7,"???"))))))</f>
        <v/>
      </c>
      <c r="AD38" s="63" t="str">
        <f>IF(D38="","",IF(D38="M1",VLOOKUP(Q$1,'Le max'!A$5:E$28,2,FALSE),IF(AND(D38="M2",I38=0),VLOOKUP(Q$1,'Le max'!A$5:E$28,3,FALSE),IF(AND(D38="M2",I38=1),MIN(0.5,VLOOKUP(Q$1,'Le max'!A$5:E$28,3,FALSE)),IF(AND(D38="M3",I38=0),VLOOKUP(Q$1,'Le max'!A$5:E$28,4,FALSE),IF(AND(D38="M3",I38=1),MIN(1.25,VLOOKUP(Q$1,'Le max'!A$5:E$28,4,FALSE)),IF(AND(D38="M4",I38=0),VLOOKUP(Q$1,'Le max'!A$5:E$28,5,FALSE),IF(AND(D38="M2",I38=1),MIN(1.25,VLOOKUP(Q$1,'Le max'!A$5:E$28,5,FALSE)),"???"))))))))</f>
        <v/>
      </c>
      <c r="AE38" s="64" t="str">
        <f t="shared" ref="AE38:AE64" si="13">IF(D38="","",F38)</f>
        <v/>
      </c>
      <c r="AF38" s="64" t="str">
        <f t="shared" ref="AF38:AF64" si="14">IF(D38="","",H38)</f>
        <v/>
      </c>
      <c r="AG38" s="63" t="str">
        <f>IF(D38="","",IF(D38="M1",VLOOKUP(Q$1,'Le max'!A$5:E$28,2,FALSE),IF(AND(D38="M2",J38=0),VLOOKUP(Q$1,'Le max'!A$5:E$28,3,FALSE),IF(AND(D38="M2",J38=1),MIN(0.5,VLOOKUP(Q$1,'Le max'!A$5:E$28,3,FALSE)),IF(AND(D38="M3",J38=0),VLOOKUP(Q$1,'Le max'!A$5:E$28,4,FALSE),IF(AND(D38="M3",J38=1),MIN(1.25,VLOOKUP(Q$1,'Le max'!A$5:E$28,4,FALSE)),IF(AND(D38="M4",J38=0),VLOOKUP(Q$1,'Le max'!A$5:E$28,5,FALSE),IF(AND(D38="M2",J38=1),MIN(1.25,VLOOKUP(Q$1,'Le max'!A$5:E$28,5,FALSE)),"???"))))))))</f>
        <v/>
      </c>
      <c r="AH38" s="67" t="str">
        <f t="shared" ref="AH38:AH64" si="15">IF(D38="","",IF(OR(AE38&gt;AD38,AF38&gt;AG38),"A VERIFIER","OK"))</f>
        <v/>
      </c>
      <c r="AI38" s="20" t="str">
        <f t="shared" ref="AI38:AI64" si="16">IF(D38="","",D38)</f>
        <v/>
      </c>
      <c r="AJ38" s="22" t="str">
        <f t="shared" ref="AJ38:AJ64" si="17">IF(D38="","",C38)</f>
        <v/>
      </c>
    </row>
    <row r="39" spans="1:36" x14ac:dyDescent="0.45">
      <c r="A39" s="1">
        <f>'Export RVT'!S36</f>
        <v>0</v>
      </c>
      <c r="C39" s="20" t="str">
        <f>IF('Export RVT'!D36="","",'Export RVT'!D36)</f>
        <v/>
      </c>
      <c r="D39" s="21" t="str">
        <f>IF('Export RVT'!C36="","",'Export RVT'!C36)</f>
        <v/>
      </c>
      <c r="E39" s="21" t="str">
        <f>IF('Export RVT'!E36="","",'Export RVT'!E36)</f>
        <v/>
      </c>
      <c r="F39" s="21" t="str">
        <f>IF('Export RVT'!F36="","",'Export RVT'!F36)</f>
        <v/>
      </c>
      <c r="G39" s="21" t="str">
        <f>IF('Export RVT'!B36="","",'Export RVT'!B36)</f>
        <v/>
      </c>
      <c r="H39" s="21" t="str">
        <f>IF('Export RVT'!G36="","",'Export RVT'!G36)</f>
        <v/>
      </c>
      <c r="I39" s="21" t="str">
        <f>IF('Export RVT'!H36="","",'Export RVT'!H36)</f>
        <v/>
      </c>
      <c r="J39" s="21" t="str">
        <f>IF('Export RVT'!I36="","",'Export RVT'!I36)</f>
        <v/>
      </c>
      <c r="K39" s="22" t="str">
        <f>IF('Export RVT'!J36="","",'Export RVT'!J36)</f>
        <v/>
      </c>
      <c r="M39" s="23" t="str">
        <f>IF(D39="","",IF(K39=0,VLOOKUP($Q$1,'Nbre attaches et Cmax'!A$5:G$28,2,FALSE),VLOOKUP($Q$1,'Nbre attaches et Cmax'!A$5:G$28,3,FALSE)))</f>
        <v/>
      </c>
      <c r="N39" s="24" t="str">
        <f>IF(D39="","",IF('Export RVT'!P36&lt;Calculs!G39/2-0.15,"---",IF(AND('Export RVT'!P36&gt;(Calculs!G39/2-0.15),'Export RVT'!P36&lt;(Calculs!G39/2+0.15)),"A VERIFIER",'Export RVT'!P36-Calculs!G39/2)))</f>
        <v/>
      </c>
      <c r="O39" s="24" t="str">
        <f>IF(D39="","",IF('Export RVT'!Q36&lt;Calculs!G39/2-0.15,"---",IF(AND('Export RVT'!Q36&gt;(Calculs!G39/2-0.15),'Export RVT'!Q36&lt;(Calculs!G39/2+0.15)),"A VERIFIER",'Export RVT'!Q36-Calculs!G39/2)))</f>
        <v/>
      </c>
      <c r="P39" s="19" t="str">
        <f t="shared" si="10"/>
        <v/>
      </c>
      <c r="Q39" s="23" t="str">
        <f>IF(D39="","",IF(D39="M3",VLOOKUP($Q$1,Dmax!A$5:D$18,4,0),IF(D39="M2",VLOOKUP($Q$1,Dmax!A$5:D$18,3,0),IF(D39="M1",VLOOKUP($Q$1,Dmax!A$5:D$18,2,0),IF(D39="M4","Voir doc","Module??")))))</f>
        <v/>
      </c>
      <c r="R39" s="24" t="str">
        <f>IF(D39="","",IF(AC39=2,'Export RVT'!M36,'Export RVT'!R36))</f>
        <v/>
      </c>
      <c r="S39" s="72" t="str">
        <f>IF(D39="","",IF(AC39=2,"Sans objet",'Export RVT'!P36+'Export RVT'!Q36-'Export RVT'!R36))</f>
        <v/>
      </c>
      <c r="T39" s="19" t="str">
        <f t="shared" si="8"/>
        <v/>
      </c>
      <c r="U39" s="23" t="str">
        <f t="shared" si="11"/>
        <v/>
      </c>
      <c r="V39" s="24" t="str">
        <f>IF(D39="","",'Export RVT'!N36)</f>
        <v/>
      </c>
      <c r="W39" s="24" t="str">
        <f>IF(D39="","",'Export RVT'!O36)</f>
        <v/>
      </c>
      <c r="X39" s="19" t="str">
        <f t="shared" si="12"/>
        <v/>
      </c>
      <c r="Y39" s="35" t="str">
        <f>IF(D39="M1","Sans objet",IF(D39="","",IF(AND(I39=0,J39=0),"---",VLOOKUP(ROUNDUP(E39,1),Amax!A$6:B$39,2,FALSE))))</f>
        <v/>
      </c>
      <c r="Z39" s="49" t="str">
        <f>IF(D39="M1","---",IF(D39="","",IF(I39=0,"---",G39/2+F39-'Export RVT'!P36)))</f>
        <v/>
      </c>
      <c r="AA39" s="49" t="str">
        <f>IF(D39="M1","---",IF(D39="","",IF(J39=0,"---",G39/2+H39-'Export RVT'!Q36)))</f>
        <v/>
      </c>
      <c r="AB39" s="19" t="str">
        <f t="shared" si="9"/>
        <v/>
      </c>
      <c r="AC39" s="54" t="str">
        <f>IF(D39="","",VLOOKUP(Q$1,'Nbre attaches et Cmax'!A$5:G$28,IF(D39="M1",4,IF(D39="M2",5,IF(D39="M3",6,IF(D39="M4",7,"???"))))))</f>
        <v/>
      </c>
      <c r="AD39" s="63" t="str">
        <f>IF(D39="","",IF(D39="M1",VLOOKUP(Q$1,'Le max'!A$5:E$28,2,FALSE),IF(AND(D39="M2",I39=0),VLOOKUP(Q$1,'Le max'!A$5:E$28,3,FALSE),IF(AND(D39="M2",I39=1),MIN(0.5,VLOOKUP(Q$1,'Le max'!A$5:E$28,3,FALSE)),IF(AND(D39="M3",I39=0),VLOOKUP(Q$1,'Le max'!A$5:E$28,4,FALSE),IF(AND(D39="M3",I39=1),MIN(1.25,VLOOKUP(Q$1,'Le max'!A$5:E$28,4,FALSE)),IF(AND(D39="M4",I39=0),VLOOKUP(Q$1,'Le max'!A$5:E$28,5,FALSE),IF(AND(D39="M2",I39=1),MIN(1.25,VLOOKUP(Q$1,'Le max'!A$5:E$28,5,FALSE)),"???"))))))))</f>
        <v/>
      </c>
      <c r="AE39" s="64" t="str">
        <f t="shared" si="13"/>
        <v/>
      </c>
      <c r="AF39" s="64" t="str">
        <f t="shared" si="14"/>
        <v/>
      </c>
      <c r="AG39" s="63" t="str">
        <f>IF(D39="","",IF(D39="M1",VLOOKUP(Q$1,'Le max'!A$5:E$28,2,FALSE),IF(AND(D39="M2",J39=0),VLOOKUP(Q$1,'Le max'!A$5:E$28,3,FALSE),IF(AND(D39="M2",J39=1),MIN(0.5,VLOOKUP(Q$1,'Le max'!A$5:E$28,3,FALSE)),IF(AND(D39="M3",J39=0),VLOOKUP(Q$1,'Le max'!A$5:E$28,4,FALSE),IF(AND(D39="M3",J39=1),MIN(1.25,VLOOKUP(Q$1,'Le max'!A$5:E$28,4,FALSE)),IF(AND(D39="M4",J39=0),VLOOKUP(Q$1,'Le max'!A$5:E$28,5,FALSE),IF(AND(D39="M2",J39=1),MIN(1.25,VLOOKUP(Q$1,'Le max'!A$5:E$28,5,FALSE)),"???"))))))))</f>
        <v/>
      </c>
      <c r="AH39" s="67" t="str">
        <f t="shared" si="15"/>
        <v/>
      </c>
      <c r="AI39" s="20" t="str">
        <f t="shared" si="16"/>
        <v/>
      </c>
      <c r="AJ39" s="22" t="str">
        <f t="shared" si="17"/>
        <v/>
      </c>
    </row>
    <row r="40" spans="1:36" x14ac:dyDescent="0.45">
      <c r="A40" s="1">
        <f>'Export RVT'!S37</f>
        <v>0</v>
      </c>
      <c r="C40" s="20" t="str">
        <f>IF('Export RVT'!D37="","",'Export RVT'!D37)</f>
        <v/>
      </c>
      <c r="D40" s="21" t="str">
        <f>IF('Export RVT'!C37="","",'Export RVT'!C37)</f>
        <v/>
      </c>
      <c r="E40" s="21" t="str">
        <f>IF('Export RVT'!E37="","",'Export RVT'!E37)</f>
        <v/>
      </c>
      <c r="F40" s="21" t="str">
        <f>IF('Export RVT'!F37="","",'Export RVT'!F37)</f>
        <v/>
      </c>
      <c r="G40" s="21" t="str">
        <f>IF('Export RVT'!B37="","",'Export RVT'!B37)</f>
        <v/>
      </c>
      <c r="H40" s="21" t="str">
        <f>IF('Export RVT'!G37="","",'Export RVT'!G37)</f>
        <v/>
      </c>
      <c r="I40" s="21" t="str">
        <f>IF('Export RVT'!H37="","",'Export RVT'!H37)</f>
        <v/>
      </c>
      <c r="J40" s="21" t="str">
        <f>IF('Export RVT'!I37="","",'Export RVT'!I37)</f>
        <v/>
      </c>
      <c r="K40" s="22" t="str">
        <f>IF('Export RVT'!J37="","",'Export RVT'!J37)</f>
        <v/>
      </c>
      <c r="M40" s="23" t="str">
        <f>IF(D40="","",IF(K40=0,VLOOKUP($Q$1,'Nbre attaches et Cmax'!A$5:G$28,2,FALSE),VLOOKUP($Q$1,'Nbre attaches et Cmax'!A$5:G$28,3,FALSE)))</f>
        <v/>
      </c>
      <c r="N40" s="24" t="str">
        <f>IF(D40="","",IF('Export RVT'!P37&lt;Calculs!G40/2-0.15,"---",IF(AND('Export RVT'!P37&gt;(Calculs!G40/2-0.15),'Export RVT'!P37&lt;(Calculs!G40/2+0.15)),"A VERIFIER",'Export RVT'!P37-Calculs!G40/2)))</f>
        <v/>
      </c>
      <c r="O40" s="24" t="str">
        <f>IF(D40="","",IF('Export RVT'!Q37&lt;Calculs!G40/2-0.15,"---",IF(AND('Export RVT'!Q37&gt;(Calculs!G40/2-0.15),'Export RVT'!Q37&lt;(Calculs!G40/2+0.15)),"A VERIFIER",'Export RVT'!Q37-Calculs!G40/2)))</f>
        <v/>
      </c>
      <c r="P40" s="19" t="str">
        <f t="shared" si="10"/>
        <v/>
      </c>
      <c r="Q40" s="23" t="str">
        <f>IF(D40="","",IF(D40="M3",VLOOKUP($Q$1,Dmax!A$5:D$18,4,0),IF(D40="M2",VLOOKUP($Q$1,Dmax!A$5:D$18,3,0),IF(D40="M1",VLOOKUP($Q$1,Dmax!A$5:D$18,2,0),IF(D40="M4","Voir doc","Module??")))))</f>
        <v/>
      </c>
      <c r="R40" s="24" t="str">
        <f>IF(D40="","",IF(AC40=2,'Export RVT'!M37,'Export RVT'!R37))</f>
        <v/>
      </c>
      <c r="S40" s="72" t="str">
        <f>IF(D40="","",IF(AC40=2,"Sans objet",'Export RVT'!P37+'Export RVT'!Q37-'Export RVT'!R37))</f>
        <v/>
      </c>
      <c r="T40" s="19" t="str">
        <f t="shared" si="8"/>
        <v/>
      </c>
      <c r="U40" s="23" t="str">
        <f t="shared" si="11"/>
        <v/>
      </c>
      <c r="V40" s="24" t="str">
        <f>IF(D40="","",'Export RVT'!N37)</f>
        <v/>
      </c>
      <c r="W40" s="24" t="str">
        <f>IF(D40="","",'Export RVT'!O37)</f>
        <v/>
      </c>
      <c r="X40" s="19" t="str">
        <f t="shared" si="12"/>
        <v/>
      </c>
      <c r="Y40" s="35" t="str">
        <f>IF(D40="M1","Sans objet",IF(D40="","",IF(AND(I40=0,J40=0),"---",VLOOKUP(ROUNDUP(E40,1),Amax!A$6:B$39,2,FALSE))))</f>
        <v/>
      </c>
      <c r="Z40" s="49" t="str">
        <f>IF(D40="M1","---",IF(D40="","",IF(I40=0,"---",G40/2+F40-'Export RVT'!P37)))</f>
        <v/>
      </c>
      <c r="AA40" s="49" t="str">
        <f>IF(D40="M1","---",IF(D40="","",IF(J40=0,"---",G40/2+H40-'Export RVT'!Q37)))</f>
        <v/>
      </c>
      <c r="AB40" s="19" t="str">
        <f t="shared" si="9"/>
        <v/>
      </c>
      <c r="AC40" s="54" t="str">
        <f>IF(D40="","",VLOOKUP(Q$1,'Nbre attaches et Cmax'!A$5:G$28,IF(D40="M1",4,IF(D40="M2",5,IF(D40="M3",6,IF(D40="M4",7,"???"))))))</f>
        <v/>
      </c>
      <c r="AD40" s="63" t="str">
        <f>IF(D40="","",IF(D40="M1",VLOOKUP(Q$1,'Le max'!A$5:E$28,2,FALSE),IF(AND(D40="M2",I40=0),VLOOKUP(Q$1,'Le max'!A$5:E$28,3,FALSE),IF(AND(D40="M2",I40=1),MIN(0.5,VLOOKUP(Q$1,'Le max'!A$5:E$28,3,FALSE)),IF(AND(D40="M3",I40=0),VLOOKUP(Q$1,'Le max'!A$5:E$28,4,FALSE),IF(AND(D40="M3",I40=1),MIN(1.25,VLOOKUP(Q$1,'Le max'!A$5:E$28,4,FALSE)),IF(AND(D40="M4",I40=0),VLOOKUP(Q$1,'Le max'!A$5:E$28,5,FALSE),IF(AND(D40="M2",I40=1),MIN(1.25,VLOOKUP(Q$1,'Le max'!A$5:E$28,5,FALSE)),"???"))))))))</f>
        <v/>
      </c>
      <c r="AE40" s="64" t="str">
        <f t="shared" si="13"/>
        <v/>
      </c>
      <c r="AF40" s="64" t="str">
        <f t="shared" si="14"/>
        <v/>
      </c>
      <c r="AG40" s="63" t="str">
        <f>IF(D40="","",IF(D40="M1",VLOOKUP(Q$1,'Le max'!A$5:E$28,2,FALSE),IF(AND(D40="M2",J40=0),VLOOKUP(Q$1,'Le max'!A$5:E$28,3,FALSE),IF(AND(D40="M2",J40=1),MIN(0.5,VLOOKUP(Q$1,'Le max'!A$5:E$28,3,FALSE)),IF(AND(D40="M3",J40=0),VLOOKUP(Q$1,'Le max'!A$5:E$28,4,FALSE),IF(AND(D40="M3",J40=1),MIN(1.25,VLOOKUP(Q$1,'Le max'!A$5:E$28,4,FALSE)),IF(AND(D40="M4",J40=0),VLOOKUP(Q$1,'Le max'!A$5:E$28,5,FALSE),IF(AND(D40="M2",J40=1),MIN(1.25,VLOOKUP(Q$1,'Le max'!A$5:E$28,5,FALSE)),"???"))))))))</f>
        <v/>
      </c>
      <c r="AH40" s="67" t="str">
        <f t="shared" si="15"/>
        <v/>
      </c>
      <c r="AI40" s="20" t="str">
        <f t="shared" si="16"/>
        <v/>
      </c>
      <c r="AJ40" s="22" t="str">
        <f t="shared" si="17"/>
        <v/>
      </c>
    </row>
    <row r="41" spans="1:36" x14ac:dyDescent="0.45">
      <c r="A41" s="1">
        <f>'Export RVT'!S38</f>
        <v>0</v>
      </c>
      <c r="C41" s="20" t="str">
        <f>IF('Export RVT'!D38="","",'Export RVT'!D38)</f>
        <v/>
      </c>
      <c r="D41" s="21" t="str">
        <f>IF('Export RVT'!C38="","",'Export RVT'!C38)</f>
        <v/>
      </c>
      <c r="E41" s="21" t="str">
        <f>IF('Export RVT'!E38="","",'Export RVT'!E38)</f>
        <v/>
      </c>
      <c r="F41" s="21" t="str">
        <f>IF('Export RVT'!F38="","",'Export RVT'!F38)</f>
        <v/>
      </c>
      <c r="G41" s="21" t="str">
        <f>IF('Export RVT'!B38="","",'Export RVT'!B38)</f>
        <v/>
      </c>
      <c r="H41" s="21" t="str">
        <f>IF('Export RVT'!G38="","",'Export RVT'!G38)</f>
        <v/>
      </c>
      <c r="I41" s="21" t="str">
        <f>IF('Export RVT'!H38="","",'Export RVT'!H38)</f>
        <v/>
      </c>
      <c r="J41" s="21" t="str">
        <f>IF('Export RVT'!I38="","",'Export RVT'!I38)</f>
        <v/>
      </c>
      <c r="K41" s="22" t="str">
        <f>IF('Export RVT'!J38="","",'Export RVT'!J38)</f>
        <v/>
      </c>
      <c r="M41" s="23" t="str">
        <f>IF(D41="","",IF(K41=0,VLOOKUP($Q$1,'Nbre attaches et Cmax'!A$5:G$28,2,FALSE),VLOOKUP($Q$1,'Nbre attaches et Cmax'!A$5:G$28,3,FALSE)))</f>
        <v/>
      </c>
      <c r="N41" s="24" t="str">
        <f>IF(D41="","",IF('Export RVT'!P38&lt;Calculs!G41/2-0.15,"---",IF(AND('Export RVT'!P38&gt;(Calculs!G41/2-0.15),'Export RVT'!P38&lt;(Calculs!G41/2+0.15)),"A VERIFIER",'Export RVT'!P38-Calculs!G41/2)))</f>
        <v/>
      </c>
      <c r="O41" s="24" t="str">
        <f>IF(D41="","",IF('Export RVT'!Q38&lt;Calculs!G41/2-0.15,"---",IF(AND('Export RVT'!Q38&gt;(Calculs!G41/2-0.15),'Export RVT'!Q38&lt;(Calculs!G41/2+0.15)),"A VERIFIER",'Export RVT'!Q38-Calculs!G41/2)))</f>
        <v/>
      </c>
      <c r="P41" s="19" t="str">
        <f t="shared" si="10"/>
        <v/>
      </c>
      <c r="Q41" s="23" t="str">
        <f>IF(D41="","",IF(D41="M3",VLOOKUP($Q$1,Dmax!A$5:D$18,4,0),IF(D41="M2",VLOOKUP($Q$1,Dmax!A$5:D$18,3,0),IF(D41="M1",VLOOKUP($Q$1,Dmax!A$5:D$18,2,0),IF(D41="M4","Voir doc","Module??")))))</f>
        <v/>
      </c>
      <c r="R41" s="24" t="str">
        <f>IF(D41="","",IF(AC41=2,'Export RVT'!M38,'Export RVT'!R38))</f>
        <v/>
      </c>
      <c r="S41" s="72" t="str">
        <f>IF(D41="","",IF(AC41=2,"Sans objet",'Export RVT'!P38+'Export RVT'!Q38-'Export RVT'!R38))</f>
        <v/>
      </c>
      <c r="T41" s="19" t="str">
        <f t="shared" si="8"/>
        <v/>
      </c>
      <c r="U41" s="23" t="str">
        <f t="shared" si="11"/>
        <v/>
      </c>
      <c r="V41" s="24" t="str">
        <f>IF(D41="","",'Export RVT'!N38)</f>
        <v/>
      </c>
      <c r="W41" s="24" t="str">
        <f>IF(D41="","",'Export RVT'!O38)</f>
        <v/>
      </c>
      <c r="X41" s="19" t="str">
        <f t="shared" si="12"/>
        <v/>
      </c>
      <c r="Y41" s="35" t="str">
        <f>IF(D41="M1","Sans objet",IF(D41="","",IF(AND(I41=0,J41=0),"---",VLOOKUP(ROUNDUP(E41,1),Amax!A$6:B$39,2,FALSE))))</f>
        <v/>
      </c>
      <c r="Z41" s="49" t="str">
        <f>IF(D41="M1","---",IF(D41="","",IF(I41=0,"---",G41/2+F41-'Export RVT'!P38)))</f>
        <v/>
      </c>
      <c r="AA41" s="49" t="str">
        <f>IF(D41="M1","---",IF(D41="","",IF(J41=0,"---",G41/2+H41-'Export RVT'!Q38)))</f>
        <v/>
      </c>
      <c r="AB41" s="19" t="str">
        <f t="shared" si="9"/>
        <v/>
      </c>
      <c r="AC41" s="54" t="str">
        <f>IF(D41="","",VLOOKUP(Q$1,'Nbre attaches et Cmax'!A$5:G$28,IF(D41="M1",4,IF(D41="M2",5,IF(D41="M3",6,IF(D41="M4",7,"???"))))))</f>
        <v/>
      </c>
      <c r="AD41" s="63" t="str">
        <f>IF(D41="","",IF(D41="M1",VLOOKUP(Q$1,'Le max'!A$5:E$28,2,FALSE),IF(AND(D41="M2",I41=0),VLOOKUP(Q$1,'Le max'!A$5:E$28,3,FALSE),IF(AND(D41="M2",I41=1),MIN(0.5,VLOOKUP(Q$1,'Le max'!A$5:E$28,3,FALSE)),IF(AND(D41="M3",I41=0),VLOOKUP(Q$1,'Le max'!A$5:E$28,4,FALSE),IF(AND(D41="M3",I41=1),MIN(1.25,VLOOKUP(Q$1,'Le max'!A$5:E$28,4,FALSE)),IF(AND(D41="M4",I41=0),VLOOKUP(Q$1,'Le max'!A$5:E$28,5,FALSE),IF(AND(D41="M2",I41=1),MIN(1.25,VLOOKUP(Q$1,'Le max'!A$5:E$28,5,FALSE)),"???"))))))))</f>
        <v/>
      </c>
      <c r="AE41" s="64" t="str">
        <f t="shared" si="13"/>
        <v/>
      </c>
      <c r="AF41" s="64" t="str">
        <f t="shared" si="14"/>
        <v/>
      </c>
      <c r="AG41" s="63" t="str">
        <f>IF(D41="","",IF(D41="M1",VLOOKUP(Q$1,'Le max'!A$5:E$28,2,FALSE),IF(AND(D41="M2",J41=0),VLOOKUP(Q$1,'Le max'!A$5:E$28,3,FALSE),IF(AND(D41="M2",J41=1),MIN(0.5,VLOOKUP(Q$1,'Le max'!A$5:E$28,3,FALSE)),IF(AND(D41="M3",J41=0),VLOOKUP(Q$1,'Le max'!A$5:E$28,4,FALSE),IF(AND(D41="M3",J41=1),MIN(1.25,VLOOKUP(Q$1,'Le max'!A$5:E$28,4,FALSE)),IF(AND(D41="M4",J41=0),VLOOKUP(Q$1,'Le max'!A$5:E$28,5,FALSE),IF(AND(D41="M2",J41=1),MIN(1.25,VLOOKUP(Q$1,'Le max'!A$5:E$28,5,FALSE)),"???"))))))))</f>
        <v/>
      </c>
      <c r="AH41" s="67" t="str">
        <f t="shared" si="15"/>
        <v/>
      </c>
      <c r="AI41" s="20" t="str">
        <f t="shared" si="16"/>
        <v/>
      </c>
      <c r="AJ41" s="22" t="str">
        <f t="shared" si="17"/>
        <v/>
      </c>
    </row>
    <row r="42" spans="1:36" x14ac:dyDescent="0.45">
      <c r="A42" s="1">
        <f>'Export RVT'!S39</f>
        <v>0</v>
      </c>
      <c r="C42" s="20" t="str">
        <f>IF('Export RVT'!D39="","",'Export RVT'!D39)</f>
        <v/>
      </c>
      <c r="D42" s="21" t="str">
        <f>IF('Export RVT'!C39="","",'Export RVT'!C39)</f>
        <v/>
      </c>
      <c r="E42" s="21" t="str">
        <f>IF('Export RVT'!E39="","",'Export RVT'!E39)</f>
        <v/>
      </c>
      <c r="F42" s="21" t="str">
        <f>IF('Export RVT'!F39="","",'Export RVT'!F39)</f>
        <v/>
      </c>
      <c r="G42" s="21" t="str">
        <f>IF('Export RVT'!B39="","",'Export RVT'!B39)</f>
        <v/>
      </c>
      <c r="H42" s="21" t="str">
        <f>IF('Export RVT'!G39="","",'Export RVT'!G39)</f>
        <v/>
      </c>
      <c r="I42" s="21" t="str">
        <f>IF('Export RVT'!H39="","",'Export RVT'!H39)</f>
        <v/>
      </c>
      <c r="J42" s="21" t="str">
        <f>IF('Export RVT'!I39="","",'Export RVT'!I39)</f>
        <v/>
      </c>
      <c r="K42" s="22" t="str">
        <f>IF('Export RVT'!J39="","",'Export RVT'!J39)</f>
        <v/>
      </c>
      <c r="M42" s="23" t="str">
        <f>IF(D42="","",IF(K42=0,VLOOKUP($Q$1,'Nbre attaches et Cmax'!A$5:G$28,2,FALSE),VLOOKUP($Q$1,'Nbre attaches et Cmax'!A$5:G$28,3,FALSE)))</f>
        <v/>
      </c>
      <c r="N42" s="24" t="str">
        <f>IF(D42="","",IF('Export RVT'!P39&lt;Calculs!G42/2-0.15,"---",IF(AND('Export RVT'!P39&gt;(Calculs!G42/2-0.15),'Export RVT'!P39&lt;(Calculs!G42/2+0.15)),"A VERIFIER",'Export RVT'!P39-Calculs!G42/2)))</f>
        <v/>
      </c>
      <c r="O42" s="24" t="str">
        <f>IF(D42="","",IF('Export RVT'!Q39&lt;Calculs!G42/2-0.15,"---",IF(AND('Export RVT'!Q39&gt;(Calculs!G42/2-0.15),'Export RVT'!Q39&lt;(Calculs!G42/2+0.15)),"A VERIFIER",'Export RVT'!Q39-Calculs!G42/2)))</f>
        <v/>
      </c>
      <c r="P42" s="19" t="str">
        <f t="shared" si="10"/>
        <v/>
      </c>
      <c r="Q42" s="23" t="str">
        <f>IF(D42="","",IF(D42="M3",VLOOKUP($Q$1,Dmax!A$5:D$18,4,0),IF(D42="M2",VLOOKUP($Q$1,Dmax!A$5:D$18,3,0),IF(D42="M1",VLOOKUP($Q$1,Dmax!A$5:D$18,2,0),IF(D42="M4","Voir doc","Module??")))))</f>
        <v/>
      </c>
      <c r="R42" s="24" t="str">
        <f>IF(D42="","",IF(AC42=2,'Export RVT'!M39,'Export RVT'!R39))</f>
        <v/>
      </c>
      <c r="S42" s="72" t="str">
        <f>IF(D42="","",IF(AC42=2,"Sans objet",'Export RVT'!P39+'Export RVT'!Q39-'Export RVT'!R39))</f>
        <v/>
      </c>
      <c r="T42" s="19" t="str">
        <f t="shared" si="8"/>
        <v/>
      </c>
      <c r="U42" s="23" t="str">
        <f t="shared" si="11"/>
        <v/>
      </c>
      <c r="V42" s="24" t="str">
        <f>IF(D42="","",'Export RVT'!N39)</f>
        <v/>
      </c>
      <c r="W42" s="24" t="str">
        <f>IF(D42="","",'Export RVT'!O39)</f>
        <v/>
      </c>
      <c r="X42" s="19" t="str">
        <f t="shared" si="12"/>
        <v/>
      </c>
      <c r="Y42" s="35" t="str">
        <f>IF(D42="M1","Sans objet",IF(D42="","",IF(AND(I42=0,J42=0),"---",VLOOKUP(ROUNDUP(E42,1),Amax!A$6:B$39,2,FALSE))))</f>
        <v/>
      </c>
      <c r="Z42" s="49" t="str">
        <f>IF(D42="M1","---",IF(D42="","",IF(I42=0,"---",G42/2+F42-'Export RVT'!P39)))</f>
        <v/>
      </c>
      <c r="AA42" s="49" t="str">
        <f>IF(D42="M1","---",IF(D42="","",IF(J42=0,"---",G42/2+H42-'Export RVT'!Q39)))</f>
        <v/>
      </c>
      <c r="AB42" s="19" t="str">
        <f t="shared" si="9"/>
        <v/>
      </c>
      <c r="AC42" s="54" t="str">
        <f>IF(D42="","",VLOOKUP(Q$1,'Nbre attaches et Cmax'!A$5:G$28,IF(D42="M1",4,IF(D42="M2",5,IF(D42="M3",6,IF(D42="M4",7,"???"))))))</f>
        <v/>
      </c>
      <c r="AD42" s="63" t="str">
        <f>IF(D42="","",IF(D42="M1",VLOOKUP(Q$1,'Le max'!A$5:E$28,2,FALSE),IF(AND(D42="M2",I42=0),VLOOKUP(Q$1,'Le max'!A$5:E$28,3,FALSE),IF(AND(D42="M2",I42=1),MIN(0.5,VLOOKUP(Q$1,'Le max'!A$5:E$28,3,FALSE)),IF(AND(D42="M3",I42=0),VLOOKUP(Q$1,'Le max'!A$5:E$28,4,FALSE),IF(AND(D42="M3",I42=1),MIN(1.25,VLOOKUP(Q$1,'Le max'!A$5:E$28,4,FALSE)),IF(AND(D42="M4",I42=0),VLOOKUP(Q$1,'Le max'!A$5:E$28,5,FALSE),IF(AND(D42="M2",I42=1),MIN(1.25,VLOOKUP(Q$1,'Le max'!A$5:E$28,5,FALSE)),"???"))))))))</f>
        <v/>
      </c>
      <c r="AE42" s="64" t="str">
        <f t="shared" si="13"/>
        <v/>
      </c>
      <c r="AF42" s="64" t="str">
        <f t="shared" si="14"/>
        <v/>
      </c>
      <c r="AG42" s="63" t="str">
        <f>IF(D42="","",IF(D42="M1",VLOOKUP(Q$1,'Le max'!A$5:E$28,2,FALSE),IF(AND(D42="M2",J42=0),VLOOKUP(Q$1,'Le max'!A$5:E$28,3,FALSE),IF(AND(D42="M2",J42=1),MIN(0.5,VLOOKUP(Q$1,'Le max'!A$5:E$28,3,FALSE)),IF(AND(D42="M3",J42=0),VLOOKUP(Q$1,'Le max'!A$5:E$28,4,FALSE),IF(AND(D42="M3",J42=1),MIN(1.25,VLOOKUP(Q$1,'Le max'!A$5:E$28,4,FALSE)),IF(AND(D42="M4",J42=0),VLOOKUP(Q$1,'Le max'!A$5:E$28,5,FALSE),IF(AND(D42="M2",J42=1),MIN(1.25,VLOOKUP(Q$1,'Le max'!A$5:E$28,5,FALSE)),"???"))))))))</f>
        <v/>
      </c>
      <c r="AH42" s="67" t="str">
        <f t="shared" si="15"/>
        <v/>
      </c>
      <c r="AI42" s="20" t="str">
        <f t="shared" si="16"/>
        <v/>
      </c>
      <c r="AJ42" s="22" t="str">
        <f t="shared" si="17"/>
        <v/>
      </c>
    </row>
    <row r="43" spans="1:36" x14ac:dyDescent="0.45">
      <c r="A43" s="1">
        <f>'Export RVT'!S40</f>
        <v>0</v>
      </c>
      <c r="C43" s="20" t="str">
        <f>IF('Export RVT'!D40="","",'Export RVT'!D40)</f>
        <v/>
      </c>
      <c r="D43" s="21" t="str">
        <f>IF('Export RVT'!C40="","",'Export RVT'!C40)</f>
        <v/>
      </c>
      <c r="E43" s="21" t="str">
        <f>IF('Export RVT'!E40="","",'Export RVT'!E40)</f>
        <v/>
      </c>
      <c r="F43" s="21" t="str">
        <f>IF('Export RVT'!F40="","",'Export RVT'!F40)</f>
        <v/>
      </c>
      <c r="G43" s="21" t="str">
        <f>IF('Export RVT'!B40="","",'Export RVT'!B40)</f>
        <v/>
      </c>
      <c r="H43" s="21" t="str">
        <f>IF('Export RVT'!G40="","",'Export RVT'!G40)</f>
        <v/>
      </c>
      <c r="I43" s="21" t="str">
        <f>IF('Export RVT'!H40="","",'Export RVT'!H40)</f>
        <v/>
      </c>
      <c r="J43" s="21" t="str">
        <f>IF('Export RVT'!I40="","",'Export RVT'!I40)</f>
        <v/>
      </c>
      <c r="K43" s="22" t="str">
        <f>IF('Export RVT'!J40="","",'Export RVT'!J40)</f>
        <v/>
      </c>
      <c r="M43" s="23" t="str">
        <f>IF(D43="","",IF(K43=0,VLOOKUP($Q$1,'Nbre attaches et Cmax'!A$5:G$28,2,FALSE),VLOOKUP($Q$1,'Nbre attaches et Cmax'!A$5:G$28,3,FALSE)))</f>
        <v/>
      </c>
      <c r="N43" s="24" t="str">
        <f>IF(D43="","",IF('Export RVT'!P40&lt;Calculs!G43/2-0.15,"---",IF(AND('Export RVT'!P40&gt;(Calculs!G43/2-0.15),'Export RVT'!P40&lt;(Calculs!G43/2+0.15)),"A VERIFIER",'Export RVT'!P40-Calculs!G43/2)))</f>
        <v/>
      </c>
      <c r="O43" s="24" t="str">
        <f>IF(D43="","",IF('Export RVT'!Q40&lt;Calculs!G43/2-0.15,"---",IF(AND('Export RVT'!Q40&gt;(Calculs!G43/2-0.15),'Export RVT'!Q40&lt;(Calculs!G43/2+0.15)),"A VERIFIER",'Export RVT'!Q40-Calculs!G43/2)))</f>
        <v/>
      </c>
      <c r="P43" s="19" t="str">
        <f t="shared" si="10"/>
        <v/>
      </c>
      <c r="Q43" s="23" t="str">
        <f>IF(D43="","",IF(D43="M3",VLOOKUP($Q$1,Dmax!A$5:D$18,4,0),IF(D43="M2",VLOOKUP($Q$1,Dmax!A$5:D$18,3,0),IF(D43="M1",VLOOKUP($Q$1,Dmax!A$5:D$18,2,0),IF(D43="M4","Voir doc","Module??")))))</f>
        <v/>
      </c>
      <c r="R43" s="24" t="str">
        <f>IF(D43="","",IF(AC43=2,'Export RVT'!M40,'Export RVT'!R40))</f>
        <v/>
      </c>
      <c r="S43" s="72" t="str">
        <f>IF(D43="","",IF(AC43=2,"Sans objet",'Export RVT'!P40+'Export RVT'!Q40-'Export RVT'!R40))</f>
        <v/>
      </c>
      <c r="T43" s="19" t="str">
        <f t="shared" si="8"/>
        <v/>
      </c>
      <c r="U43" s="23" t="str">
        <f t="shared" si="11"/>
        <v/>
      </c>
      <c r="V43" s="24" t="str">
        <f>IF(D43="","",'Export RVT'!N40)</f>
        <v/>
      </c>
      <c r="W43" s="24" t="str">
        <f>IF(D43="","",'Export RVT'!O40)</f>
        <v/>
      </c>
      <c r="X43" s="19" t="str">
        <f t="shared" si="12"/>
        <v/>
      </c>
      <c r="Y43" s="35" t="str">
        <f>IF(D43="M1","Sans objet",IF(D43="","",IF(AND(I43=0,J43=0),"---",VLOOKUP(ROUNDUP(E43,1),Amax!A$6:B$39,2,FALSE))))</f>
        <v/>
      </c>
      <c r="Z43" s="49" t="str">
        <f>IF(D43="M1","---",IF(D43="","",IF(I43=0,"---",G43/2+F43-'Export RVT'!P40)))</f>
        <v/>
      </c>
      <c r="AA43" s="49" t="str">
        <f>IF(D43="M1","---",IF(D43="","",IF(J43=0,"---",G43/2+H43-'Export RVT'!Q40)))</f>
        <v/>
      </c>
      <c r="AB43" s="19" t="str">
        <f t="shared" si="9"/>
        <v/>
      </c>
      <c r="AC43" s="54" t="str">
        <f>IF(D43="","",VLOOKUP(Q$1,'Nbre attaches et Cmax'!A$5:G$28,IF(D43="M1",4,IF(D43="M2",5,IF(D43="M3",6,IF(D43="M4",7,"???"))))))</f>
        <v/>
      </c>
      <c r="AD43" s="63" t="str">
        <f>IF(D43="","",IF(D43="M1",VLOOKUP(Q$1,'Le max'!A$5:E$28,2,FALSE),IF(AND(D43="M2",I43=0),VLOOKUP(Q$1,'Le max'!A$5:E$28,3,FALSE),IF(AND(D43="M2",I43=1),MIN(0.5,VLOOKUP(Q$1,'Le max'!A$5:E$28,3,FALSE)),IF(AND(D43="M3",I43=0),VLOOKUP(Q$1,'Le max'!A$5:E$28,4,FALSE),IF(AND(D43="M3",I43=1),MIN(1.25,VLOOKUP(Q$1,'Le max'!A$5:E$28,4,FALSE)),IF(AND(D43="M4",I43=0),VLOOKUP(Q$1,'Le max'!A$5:E$28,5,FALSE),IF(AND(D43="M2",I43=1),MIN(1.25,VLOOKUP(Q$1,'Le max'!A$5:E$28,5,FALSE)),"???"))))))))</f>
        <v/>
      </c>
      <c r="AE43" s="64" t="str">
        <f t="shared" si="13"/>
        <v/>
      </c>
      <c r="AF43" s="64" t="str">
        <f t="shared" si="14"/>
        <v/>
      </c>
      <c r="AG43" s="63" t="str">
        <f>IF(D43="","",IF(D43="M1",VLOOKUP(Q$1,'Le max'!A$5:E$28,2,FALSE),IF(AND(D43="M2",J43=0),VLOOKUP(Q$1,'Le max'!A$5:E$28,3,FALSE),IF(AND(D43="M2",J43=1),MIN(0.5,VLOOKUP(Q$1,'Le max'!A$5:E$28,3,FALSE)),IF(AND(D43="M3",J43=0),VLOOKUP(Q$1,'Le max'!A$5:E$28,4,FALSE),IF(AND(D43="M3",J43=1),MIN(1.25,VLOOKUP(Q$1,'Le max'!A$5:E$28,4,FALSE)),IF(AND(D43="M4",J43=0),VLOOKUP(Q$1,'Le max'!A$5:E$28,5,FALSE),IF(AND(D43="M2",J43=1),MIN(1.25,VLOOKUP(Q$1,'Le max'!A$5:E$28,5,FALSE)),"???"))))))))</f>
        <v/>
      </c>
      <c r="AH43" s="67" t="str">
        <f t="shared" si="15"/>
        <v/>
      </c>
      <c r="AI43" s="20" t="str">
        <f t="shared" si="16"/>
        <v/>
      </c>
      <c r="AJ43" s="22" t="str">
        <f t="shared" si="17"/>
        <v/>
      </c>
    </row>
    <row r="44" spans="1:36" x14ac:dyDescent="0.45">
      <c r="A44" s="1">
        <f>'Export RVT'!S41</f>
        <v>0</v>
      </c>
      <c r="C44" s="20" t="str">
        <f>IF('Export RVT'!D41="","",'Export RVT'!D41)</f>
        <v/>
      </c>
      <c r="D44" s="21" t="str">
        <f>IF('Export RVT'!C41="","",'Export RVT'!C41)</f>
        <v/>
      </c>
      <c r="E44" s="21" t="str">
        <f>IF('Export RVT'!E41="","",'Export RVT'!E41)</f>
        <v/>
      </c>
      <c r="F44" s="21" t="str">
        <f>IF('Export RVT'!F41="","",'Export RVT'!F41)</f>
        <v/>
      </c>
      <c r="G44" s="21" t="str">
        <f>IF('Export RVT'!B41="","",'Export RVT'!B41)</f>
        <v/>
      </c>
      <c r="H44" s="21" t="str">
        <f>IF('Export RVT'!G41="","",'Export RVT'!G41)</f>
        <v/>
      </c>
      <c r="I44" s="21" t="str">
        <f>IF('Export RVT'!H41="","",'Export RVT'!H41)</f>
        <v/>
      </c>
      <c r="J44" s="21" t="str">
        <f>IF('Export RVT'!I41="","",'Export RVT'!I41)</f>
        <v/>
      </c>
      <c r="K44" s="22" t="str">
        <f>IF('Export RVT'!J41="","",'Export RVT'!J41)</f>
        <v/>
      </c>
      <c r="M44" s="23" t="str">
        <f>IF(D44="","",IF(K44=0,VLOOKUP($Q$1,'Nbre attaches et Cmax'!A$5:G$28,2,FALSE),VLOOKUP($Q$1,'Nbre attaches et Cmax'!A$5:G$28,3,FALSE)))</f>
        <v/>
      </c>
      <c r="N44" s="24" t="str">
        <f>IF(D44="","",IF('Export RVT'!P41&lt;Calculs!G44/2-0.15,"---",IF(AND('Export RVT'!P41&gt;(Calculs!G44/2-0.15),'Export RVT'!P41&lt;(Calculs!G44/2+0.15)),"A VERIFIER",'Export RVT'!P41-Calculs!G44/2)))</f>
        <v/>
      </c>
      <c r="O44" s="24" t="str">
        <f>IF(D44="","",IF('Export RVT'!Q41&lt;Calculs!G44/2-0.15,"---",IF(AND('Export RVT'!Q41&gt;(Calculs!G44/2-0.15),'Export RVT'!Q41&lt;(Calculs!G44/2+0.15)),"A VERIFIER",'Export RVT'!Q41-Calculs!G44/2)))</f>
        <v/>
      </c>
      <c r="P44" s="19" t="str">
        <f t="shared" si="10"/>
        <v/>
      </c>
      <c r="Q44" s="23" t="str">
        <f>IF(D44="","",IF(D44="M3",VLOOKUP($Q$1,Dmax!A$5:D$18,4,0),IF(D44="M2",VLOOKUP($Q$1,Dmax!A$5:D$18,3,0),IF(D44="M1",VLOOKUP($Q$1,Dmax!A$5:D$18,2,0),IF(D44="M4","Voir doc","Module??")))))</f>
        <v/>
      </c>
      <c r="R44" s="24" t="str">
        <f>IF(D44="","",IF(AC44=2,'Export RVT'!M41,'Export RVT'!R41))</f>
        <v/>
      </c>
      <c r="S44" s="72" t="str">
        <f>IF(D44="","",IF(AC44=2,"Sans objet",'Export RVT'!P41+'Export RVT'!Q41-'Export RVT'!R41))</f>
        <v/>
      </c>
      <c r="T44" s="19" t="str">
        <f t="shared" si="8"/>
        <v/>
      </c>
      <c r="U44" s="23" t="str">
        <f t="shared" si="11"/>
        <v/>
      </c>
      <c r="V44" s="24" t="str">
        <f>IF(D44="","",'Export RVT'!N41)</f>
        <v/>
      </c>
      <c r="W44" s="24" t="str">
        <f>IF(D44="","",'Export RVT'!O41)</f>
        <v/>
      </c>
      <c r="X44" s="19" t="str">
        <f t="shared" si="12"/>
        <v/>
      </c>
      <c r="Y44" s="35" t="str">
        <f>IF(D44="M1","Sans objet",IF(D44="","",IF(AND(I44=0,J44=0),"---",VLOOKUP(ROUNDUP(E44,1),Amax!A$6:B$39,2,FALSE))))</f>
        <v/>
      </c>
      <c r="Z44" s="49" t="str">
        <f>IF(D44="M1","---",IF(D44="","",IF(I44=0,"---",G44/2+F44-'Export RVT'!P41)))</f>
        <v/>
      </c>
      <c r="AA44" s="49" t="str">
        <f>IF(D44="M1","---",IF(D44="","",IF(J44=0,"---",G44/2+H44-'Export RVT'!Q41)))</f>
        <v/>
      </c>
      <c r="AB44" s="19" t="str">
        <f t="shared" si="9"/>
        <v/>
      </c>
      <c r="AC44" s="54" t="str">
        <f>IF(D44="","",VLOOKUP(Q$1,'Nbre attaches et Cmax'!A$5:G$28,IF(D44="M1",4,IF(D44="M2",5,IF(D44="M3",6,IF(D44="M4",7,"???"))))))</f>
        <v/>
      </c>
      <c r="AD44" s="63" t="str">
        <f>IF(D44="","",IF(D44="M1",VLOOKUP(Q$1,'Le max'!A$5:E$28,2,FALSE),IF(AND(D44="M2",I44=0),VLOOKUP(Q$1,'Le max'!A$5:E$28,3,FALSE),IF(AND(D44="M2",I44=1),MIN(0.5,VLOOKUP(Q$1,'Le max'!A$5:E$28,3,FALSE)),IF(AND(D44="M3",I44=0),VLOOKUP(Q$1,'Le max'!A$5:E$28,4,FALSE),IF(AND(D44="M3",I44=1),MIN(1.25,VLOOKUP(Q$1,'Le max'!A$5:E$28,4,FALSE)),IF(AND(D44="M4",I44=0),VLOOKUP(Q$1,'Le max'!A$5:E$28,5,FALSE),IF(AND(D44="M2",I44=1),MIN(1.25,VLOOKUP(Q$1,'Le max'!A$5:E$28,5,FALSE)),"???"))))))))</f>
        <v/>
      </c>
      <c r="AE44" s="64" t="str">
        <f t="shared" si="13"/>
        <v/>
      </c>
      <c r="AF44" s="64" t="str">
        <f t="shared" si="14"/>
        <v/>
      </c>
      <c r="AG44" s="63" t="str">
        <f>IF(D44="","",IF(D44="M1",VLOOKUP(Q$1,'Le max'!A$5:E$28,2,FALSE),IF(AND(D44="M2",J44=0),VLOOKUP(Q$1,'Le max'!A$5:E$28,3,FALSE),IF(AND(D44="M2",J44=1),MIN(0.5,VLOOKUP(Q$1,'Le max'!A$5:E$28,3,FALSE)),IF(AND(D44="M3",J44=0),VLOOKUP(Q$1,'Le max'!A$5:E$28,4,FALSE),IF(AND(D44="M3",J44=1),MIN(1.25,VLOOKUP(Q$1,'Le max'!A$5:E$28,4,FALSE)),IF(AND(D44="M4",J44=0),VLOOKUP(Q$1,'Le max'!A$5:E$28,5,FALSE),IF(AND(D44="M2",J44=1),MIN(1.25,VLOOKUP(Q$1,'Le max'!A$5:E$28,5,FALSE)),"???"))))))))</f>
        <v/>
      </c>
      <c r="AH44" s="67" t="str">
        <f t="shared" si="15"/>
        <v/>
      </c>
      <c r="AI44" s="20" t="str">
        <f t="shared" si="16"/>
        <v/>
      </c>
      <c r="AJ44" s="22" t="str">
        <f t="shared" si="17"/>
        <v/>
      </c>
    </row>
    <row r="45" spans="1:36" x14ac:dyDescent="0.45">
      <c r="A45" s="1">
        <f>'Export RVT'!S42</f>
        <v>0</v>
      </c>
      <c r="C45" s="20" t="str">
        <f>IF('Export RVT'!D42="","",'Export RVT'!D42)</f>
        <v/>
      </c>
      <c r="D45" s="21" t="str">
        <f>IF('Export RVT'!C42="","",'Export RVT'!C42)</f>
        <v/>
      </c>
      <c r="E45" s="21" t="str">
        <f>IF('Export RVT'!E42="","",'Export RVT'!E42)</f>
        <v/>
      </c>
      <c r="F45" s="21" t="str">
        <f>IF('Export RVT'!F42="","",'Export RVT'!F42)</f>
        <v/>
      </c>
      <c r="G45" s="21" t="str">
        <f>IF('Export RVT'!B42="","",'Export RVT'!B42)</f>
        <v/>
      </c>
      <c r="H45" s="21" t="str">
        <f>IF('Export RVT'!G42="","",'Export RVT'!G42)</f>
        <v/>
      </c>
      <c r="I45" s="21" t="str">
        <f>IF('Export RVT'!H42="","",'Export RVT'!H42)</f>
        <v/>
      </c>
      <c r="J45" s="21" t="str">
        <f>IF('Export RVT'!I42="","",'Export RVT'!I42)</f>
        <v/>
      </c>
      <c r="K45" s="22" t="str">
        <f>IF('Export RVT'!J42="","",'Export RVT'!J42)</f>
        <v/>
      </c>
      <c r="M45" s="23" t="str">
        <f>IF(D45="","",IF(K45=0,VLOOKUP($Q$1,'Nbre attaches et Cmax'!A$5:G$28,2,FALSE),VLOOKUP($Q$1,'Nbre attaches et Cmax'!A$5:G$28,3,FALSE)))</f>
        <v/>
      </c>
      <c r="N45" s="24" t="str">
        <f>IF(D45="","",IF('Export RVT'!P42&lt;Calculs!G45/2-0.15,"---",IF(AND('Export RVT'!P42&gt;(Calculs!G45/2-0.15),'Export RVT'!P42&lt;(Calculs!G45/2+0.15)),"A VERIFIER",'Export RVT'!P42-Calculs!G45/2)))</f>
        <v/>
      </c>
      <c r="O45" s="24" t="str">
        <f>IF(D45="","",IF('Export RVT'!Q42&lt;Calculs!G45/2-0.15,"---",IF(AND('Export RVT'!Q42&gt;(Calculs!G45/2-0.15),'Export RVT'!Q42&lt;(Calculs!G45/2+0.15)),"A VERIFIER",'Export RVT'!Q42-Calculs!G45/2)))</f>
        <v/>
      </c>
      <c r="P45" s="19" t="str">
        <f t="shared" si="10"/>
        <v/>
      </c>
      <c r="Q45" s="23" t="str">
        <f>IF(D45="","",IF(D45="M3",VLOOKUP($Q$1,Dmax!A$5:D$18,4,0),IF(D45="M2",VLOOKUP($Q$1,Dmax!A$5:D$18,3,0),IF(D45="M1",VLOOKUP($Q$1,Dmax!A$5:D$18,2,0),IF(D45="M4","Voir doc","Module??")))))</f>
        <v/>
      </c>
      <c r="R45" s="24" t="str">
        <f>IF(D45="","",IF(AC45=2,'Export RVT'!M42,'Export RVT'!R42))</f>
        <v/>
      </c>
      <c r="S45" s="72" t="str">
        <f>IF(D45="","",IF(AC45=2,"Sans objet",'Export RVT'!P42+'Export RVT'!Q42-'Export RVT'!R42))</f>
        <v/>
      </c>
      <c r="T45" s="19" t="str">
        <f t="shared" si="8"/>
        <v/>
      </c>
      <c r="U45" s="23" t="str">
        <f t="shared" si="11"/>
        <v/>
      </c>
      <c r="V45" s="24" t="str">
        <f>IF(D45="","",'Export RVT'!N42)</f>
        <v/>
      </c>
      <c r="W45" s="24" t="str">
        <f>IF(D45="","",'Export RVT'!O42)</f>
        <v/>
      </c>
      <c r="X45" s="19" t="str">
        <f t="shared" si="12"/>
        <v/>
      </c>
      <c r="Y45" s="35" t="str">
        <f>IF(D45="M1","Sans objet",IF(D45="","",IF(AND(I45=0,J45=0),"---",VLOOKUP(ROUNDUP(E45,1),Amax!A$6:B$39,2,FALSE))))</f>
        <v/>
      </c>
      <c r="Z45" s="49" t="str">
        <f>IF(D45="M1","---",IF(D45="","",IF(I45=0,"---",G45/2+F45-'Export RVT'!P42)))</f>
        <v/>
      </c>
      <c r="AA45" s="49" t="str">
        <f>IF(D45="M1","---",IF(D45="","",IF(J45=0,"---",G45/2+H45-'Export RVT'!Q42)))</f>
        <v/>
      </c>
      <c r="AB45" s="19" t="str">
        <f t="shared" si="9"/>
        <v/>
      </c>
      <c r="AC45" s="54" t="str">
        <f>IF(D45="","",VLOOKUP(Q$1,'Nbre attaches et Cmax'!A$5:G$28,IF(D45="M1",4,IF(D45="M2",5,IF(D45="M3",6,IF(D45="M4",7,"???"))))))</f>
        <v/>
      </c>
      <c r="AD45" s="63" t="str">
        <f>IF(D45="","",IF(D45="M1",VLOOKUP(Q$1,'Le max'!A$5:E$28,2,FALSE),IF(AND(D45="M2",I45=0),VLOOKUP(Q$1,'Le max'!A$5:E$28,3,FALSE),IF(AND(D45="M2",I45=1),MIN(0.5,VLOOKUP(Q$1,'Le max'!A$5:E$28,3,FALSE)),IF(AND(D45="M3",I45=0),VLOOKUP(Q$1,'Le max'!A$5:E$28,4,FALSE),IF(AND(D45="M3",I45=1),MIN(1.25,VLOOKUP(Q$1,'Le max'!A$5:E$28,4,FALSE)),IF(AND(D45="M4",I45=0),VLOOKUP(Q$1,'Le max'!A$5:E$28,5,FALSE),IF(AND(D45="M2",I45=1),MIN(1.25,VLOOKUP(Q$1,'Le max'!A$5:E$28,5,FALSE)),"???"))))))))</f>
        <v/>
      </c>
      <c r="AE45" s="64" t="str">
        <f t="shared" si="13"/>
        <v/>
      </c>
      <c r="AF45" s="64" t="str">
        <f t="shared" si="14"/>
        <v/>
      </c>
      <c r="AG45" s="63" t="str">
        <f>IF(D45="","",IF(D45="M1",VLOOKUP(Q$1,'Le max'!A$5:E$28,2,FALSE),IF(AND(D45="M2",J45=0),VLOOKUP(Q$1,'Le max'!A$5:E$28,3,FALSE),IF(AND(D45="M2",J45=1),MIN(0.5,VLOOKUP(Q$1,'Le max'!A$5:E$28,3,FALSE)),IF(AND(D45="M3",J45=0),VLOOKUP(Q$1,'Le max'!A$5:E$28,4,FALSE),IF(AND(D45="M3",J45=1),MIN(1.25,VLOOKUP(Q$1,'Le max'!A$5:E$28,4,FALSE)),IF(AND(D45="M4",J45=0),VLOOKUP(Q$1,'Le max'!A$5:E$28,5,FALSE),IF(AND(D45="M2",J45=1),MIN(1.25,VLOOKUP(Q$1,'Le max'!A$5:E$28,5,FALSE)),"???"))))))))</f>
        <v/>
      </c>
      <c r="AH45" s="67" t="str">
        <f t="shared" si="15"/>
        <v/>
      </c>
      <c r="AI45" s="20" t="str">
        <f t="shared" si="16"/>
        <v/>
      </c>
      <c r="AJ45" s="22" t="str">
        <f t="shared" si="17"/>
        <v/>
      </c>
    </row>
    <row r="46" spans="1:36" x14ac:dyDescent="0.45">
      <c r="A46" s="1">
        <f>'Export RVT'!S43</f>
        <v>0</v>
      </c>
      <c r="C46" s="20" t="str">
        <f>IF('Export RVT'!D43="","",'Export RVT'!D43)</f>
        <v/>
      </c>
      <c r="D46" s="21" t="str">
        <f>IF('Export RVT'!C43="","",'Export RVT'!C43)</f>
        <v/>
      </c>
      <c r="E46" s="21" t="str">
        <f>IF('Export RVT'!E43="","",'Export RVT'!E43)</f>
        <v/>
      </c>
      <c r="F46" s="21" t="str">
        <f>IF('Export RVT'!F43="","",'Export RVT'!F43)</f>
        <v/>
      </c>
      <c r="G46" s="21" t="str">
        <f>IF('Export RVT'!B43="","",'Export RVT'!B43)</f>
        <v/>
      </c>
      <c r="H46" s="21" t="str">
        <f>IF('Export RVT'!G43="","",'Export RVT'!G43)</f>
        <v/>
      </c>
      <c r="I46" s="21" t="str">
        <f>IF('Export RVT'!H43="","",'Export RVT'!H43)</f>
        <v/>
      </c>
      <c r="J46" s="21" t="str">
        <f>IF('Export RVT'!I43="","",'Export RVT'!I43)</f>
        <v/>
      </c>
      <c r="K46" s="22" t="str">
        <f>IF('Export RVT'!J43="","",'Export RVT'!J43)</f>
        <v/>
      </c>
      <c r="M46" s="23" t="str">
        <f>IF(D46="","",IF(K46=0,VLOOKUP($Q$1,'Nbre attaches et Cmax'!A$5:G$28,2,FALSE),VLOOKUP($Q$1,'Nbre attaches et Cmax'!A$5:G$28,3,FALSE)))</f>
        <v/>
      </c>
      <c r="N46" s="24" t="str">
        <f>IF(D46="","",IF('Export RVT'!P43&lt;Calculs!G46/2-0.15,"---",IF(AND('Export RVT'!P43&gt;(Calculs!G46/2-0.15),'Export RVT'!P43&lt;(Calculs!G46/2+0.15)),"A VERIFIER",'Export RVT'!P43-Calculs!G46/2)))</f>
        <v/>
      </c>
      <c r="O46" s="24" t="str">
        <f>IF(D46="","",IF('Export RVT'!Q43&lt;Calculs!G46/2-0.15,"---",IF(AND('Export RVT'!Q43&gt;(Calculs!G46/2-0.15),'Export RVT'!Q43&lt;(Calculs!G46/2+0.15)),"A VERIFIER",'Export RVT'!Q43-Calculs!G46/2)))</f>
        <v/>
      </c>
      <c r="P46" s="19" t="str">
        <f t="shared" si="10"/>
        <v/>
      </c>
      <c r="Q46" s="23" t="str">
        <f>IF(D46="","",IF(D46="M3",VLOOKUP($Q$1,Dmax!A$5:D$18,4,0),IF(D46="M2",VLOOKUP($Q$1,Dmax!A$5:D$18,3,0),IF(D46="M1",VLOOKUP($Q$1,Dmax!A$5:D$18,2,0),IF(D46="M4","Voir doc","Module??")))))</f>
        <v/>
      </c>
      <c r="R46" s="24" t="str">
        <f>IF(D46="","",IF(AC46=2,'Export RVT'!M43,'Export RVT'!R43))</f>
        <v/>
      </c>
      <c r="S46" s="72" t="str">
        <f>IF(D46="","",IF(AC46=2,"Sans objet",'Export RVT'!P43+'Export RVT'!Q43-'Export RVT'!R43))</f>
        <v/>
      </c>
      <c r="T46" s="19" t="str">
        <f t="shared" si="8"/>
        <v/>
      </c>
      <c r="U46" s="23" t="str">
        <f t="shared" si="11"/>
        <v/>
      </c>
      <c r="V46" s="24" t="str">
        <f>IF(D46="","",'Export RVT'!N43)</f>
        <v/>
      </c>
      <c r="W46" s="24" t="str">
        <f>IF(D46="","",'Export RVT'!O43)</f>
        <v/>
      </c>
      <c r="X46" s="19" t="str">
        <f t="shared" si="12"/>
        <v/>
      </c>
      <c r="Y46" s="35" t="str">
        <f>IF(D46="M1","Sans objet",IF(D46="","",IF(AND(I46=0,J46=0),"---",VLOOKUP(ROUNDUP(E46,1),Amax!A$6:B$39,2,FALSE))))</f>
        <v/>
      </c>
      <c r="Z46" s="49" t="str">
        <f>IF(D46="M1","---",IF(D46="","",IF(I46=0,"---",G46/2+F46-'Export RVT'!P43)))</f>
        <v/>
      </c>
      <c r="AA46" s="49" t="str">
        <f>IF(D46="M1","---",IF(D46="","",IF(J46=0,"---",G46/2+H46-'Export RVT'!Q43)))</f>
        <v/>
      </c>
      <c r="AB46" s="19" t="str">
        <f t="shared" si="9"/>
        <v/>
      </c>
      <c r="AC46" s="54" t="str">
        <f>IF(D46="","",VLOOKUP(Q$1,'Nbre attaches et Cmax'!A$5:G$28,IF(D46="M1",4,IF(D46="M2",5,IF(D46="M3",6,IF(D46="M4",7,"???"))))))</f>
        <v/>
      </c>
      <c r="AD46" s="63" t="str">
        <f>IF(D46="","",IF(D46="M1",VLOOKUP(Q$1,'Le max'!A$5:E$28,2,FALSE),IF(AND(D46="M2",I46=0),VLOOKUP(Q$1,'Le max'!A$5:E$28,3,FALSE),IF(AND(D46="M2",I46=1),MIN(0.5,VLOOKUP(Q$1,'Le max'!A$5:E$28,3,FALSE)),IF(AND(D46="M3",I46=0),VLOOKUP(Q$1,'Le max'!A$5:E$28,4,FALSE),IF(AND(D46="M3",I46=1),MIN(1.25,VLOOKUP(Q$1,'Le max'!A$5:E$28,4,FALSE)),IF(AND(D46="M4",I46=0),VLOOKUP(Q$1,'Le max'!A$5:E$28,5,FALSE),IF(AND(D46="M2",I46=1),MIN(1.25,VLOOKUP(Q$1,'Le max'!A$5:E$28,5,FALSE)),"???"))))))))</f>
        <v/>
      </c>
      <c r="AE46" s="64" t="str">
        <f t="shared" si="13"/>
        <v/>
      </c>
      <c r="AF46" s="64" t="str">
        <f t="shared" si="14"/>
        <v/>
      </c>
      <c r="AG46" s="63" t="str">
        <f>IF(D46="","",IF(D46="M1",VLOOKUP(Q$1,'Le max'!A$5:E$28,2,FALSE),IF(AND(D46="M2",J46=0),VLOOKUP(Q$1,'Le max'!A$5:E$28,3,FALSE),IF(AND(D46="M2",J46=1),MIN(0.5,VLOOKUP(Q$1,'Le max'!A$5:E$28,3,FALSE)),IF(AND(D46="M3",J46=0),VLOOKUP(Q$1,'Le max'!A$5:E$28,4,FALSE),IF(AND(D46="M3",J46=1),MIN(1.25,VLOOKUP(Q$1,'Le max'!A$5:E$28,4,FALSE)),IF(AND(D46="M4",J46=0),VLOOKUP(Q$1,'Le max'!A$5:E$28,5,FALSE),IF(AND(D46="M2",J46=1),MIN(1.25,VLOOKUP(Q$1,'Le max'!A$5:E$28,5,FALSE)),"???"))))))))</f>
        <v/>
      </c>
      <c r="AH46" s="67" t="str">
        <f t="shared" si="15"/>
        <v/>
      </c>
      <c r="AI46" s="20" t="str">
        <f t="shared" si="16"/>
        <v/>
      </c>
      <c r="AJ46" s="22" t="str">
        <f t="shared" si="17"/>
        <v/>
      </c>
    </row>
    <row r="47" spans="1:36" x14ac:dyDescent="0.45">
      <c r="A47" s="1">
        <f>'Export RVT'!S44</f>
        <v>0</v>
      </c>
      <c r="C47" s="20" t="str">
        <f>IF('Export RVT'!D44="","",'Export RVT'!D44)</f>
        <v/>
      </c>
      <c r="D47" s="21" t="str">
        <f>IF('Export RVT'!C44="","",'Export RVT'!C44)</f>
        <v/>
      </c>
      <c r="E47" s="21" t="str">
        <f>IF('Export RVT'!E44="","",'Export RVT'!E44)</f>
        <v/>
      </c>
      <c r="F47" s="21" t="str">
        <f>IF('Export RVT'!F44="","",'Export RVT'!F44)</f>
        <v/>
      </c>
      <c r="G47" s="21" t="str">
        <f>IF('Export RVT'!B44="","",'Export RVT'!B44)</f>
        <v/>
      </c>
      <c r="H47" s="21" t="str">
        <f>IF('Export RVT'!G44="","",'Export RVT'!G44)</f>
        <v/>
      </c>
      <c r="I47" s="21" t="str">
        <f>IF('Export RVT'!H44="","",'Export RVT'!H44)</f>
        <v/>
      </c>
      <c r="J47" s="21" t="str">
        <f>IF('Export RVT'!I44="","",'Export RVT'!I44)</f>
        <v/>
      </c>
      <c r="K47" s="22" t="str">
        <f>IF('Export RVT'!J44="","",'Export RVT'!J44)</f>
        <v/>
      </c>
      <c r="M47" s="23" t="str">
        <f>IF(D47="","",IF(K47=0,VLOOKUP($Q$1,'Nbre attaches et Cmax'!A$5:G$28,2,FALSE),VLOOKUP($Q$1,'Nbre attaches et Cmax'!A$5:G$28,3,FALSE)))</f>
        <v/>
      </c>
      <c r="N47" s="24" t="str">
        <f>IF(D47="","",IF('Export RVT'!P44&lt;Calculs!G47/2-0.15,"---",IF(AND('Export RVT'!P44&gt;(Calculs!G47/2-0.15),'Export RVT'!P44&lt;(Calculs!G47/2+0.15)),"A VERIFIER",'Export RVT'!P44-Calculs!G47/2)))</f>
        <v/>
      </c>
      <c r="O47" s="24" t="str">
        <f>IF(D47="","",IF('Export RVT'!Q44&lt;Calculs!G47/2-0.15,"---",IF(AND('Export RVT'!Q44&gt;(Calculs!G47/2-0.15),'Export RVT'!Q44&lt;(Calculs!G47/2+0.15)),"A VERIFIER",'Export RVT'!Q44-Calculs!G47/2)))</f>
        <v/>
      </c>
      <c r="P47" s="19" t="str">
        <f t="shared" si="10"/>
        <v/>
      </c>
      <c r="Q47" s="23" t="str">
        <f>IF(D47="","",IF(D47="M3",VLOOKUP($Q$1,Dmax!A$5:D$18,4,0),IF(D47="M2",VLOOKUP($Q$1,Dmax!A$5:D$18,3,0),IF(D47="M1",VLOOKUP($Q$1,Dmax!A$5:D$18,2,0),IF(D47="M4","Voir doc","Module??")))))</f>
        <v/>
      </c>
      <c r="R47" s="24" t="str">
        <f>IF(D47="","",IF(AC47=2,'Export RVT'!M44,'Export RVT'!R44))</f>
        <v/>
      </c>
      <c r="S47" s="72" t="str">
        <f>IF(D47="","",IF(AC47=2,"Sans objet",'Export RVT'!P44+'Export RVT'!Q44-'Export RVT'!R44))</f>
        <v/>
      </c>
      <c r="T47" s="19" t="str">
        <f t="shared" si="8"/>
        <v/>
      </c>
      <c r="U47" s="23" t="str">
        <f t="shared" si="11"/>
        <v/>
      </c>
      <c r="V47" s="24" t="str">
        <f>IF(D47="","",'Export RVT'!N44)</f>
        <v/>
      </c>
      <c r="W47" s="24" t="str">
        <f>IF(D47="","",'Export RVT'!O44)</f>
        <v/>
      </c>
      <c r="X47" s="19" t="str">
        <f t="shared" si="12"/>
        <v/>
      </c>
      <c r="Y47" s="35" t="str">
        <f>IF(D47="M1","Sans objet",IF(D47="","",IF(AND(I47=0,J47=0),"---",VLOOKUP(ROUNDUP(E47,1),Amax!A$6:B$39,2,FALSE))))</f>
        <v/>
      </c>
      <c r="Z47" s="49" t="str">
        <f>IF(D47="M1","---",IF(D47="","",IF(I47=0,"---",G47/2+F47-'Export RVT'!P44)))</f>
        <v/>
      </c>
      <c r="AA47" s="49" t="str">
        <f>IF(D47="M1","---",IF(D47="","",IF(J47=0,"---",G47/2+H47-'Export RVT'!Q44)))</f>
        <v/>
      </c>
      <c r="AB47" s="19" t="str">
        <f t="shared" si="9"/>
        <v/>
      </c>
      <c r="AC47" s="54" t="str">
        <f>IF(D47="","",VLOOKUP(Q$1,'Nbre attaches et Cmax'!A$5:G$28,IF(D47="M1",4,IF(D47="M2",5,IF(D47="M3",6,IF(D47="M4",7,"???"))))))</f>
        <v/>
      </c>
      <c r="AD47" s="63" t="str">
        <f>IF(D47="","",IF(D47="M1",VLOOKUP(Q$1,'Le max'!A$5:E$28,2,FALSE),IF(AND(D47="M2",I47=0),VLOOKUP(Q$1,'Le max'!A$5:E$28,3,FALSE),IF(AND(D47="M2",I47=1),MIN(0.5,VLOOKUP(Q$1,'Le max'!A$5:E$28,3,FALSE)),IF(AND(D47="M3",I47=0),VLOOKUP(Q$1,'Le max'!A$5:E$28,4,FALSE),IF(AND(D47="M3",I47=1),MIN(1.25,VLOOKUP(Q$1,'Le max'!A$5:E$28,4,FALSE)),IF(AND(D47="M4",I47=0),VLOOKUP(Q$1,'Le max'!A$5:E$28,5,FALSE),IF(AND(D47="M2",I47=1),MIN(1.25,VLOOKUP(Q$1,'Le max'!A$5:E$28,5,FALSE)),"???"))))))))</f>
        <v/>
      </c>
      <c r="AE47" s="64" t="str">
        <f t="shared" si="13"/>
        <v/>
      </c>
      <c r="AF47" s="64" t="str">
        <f t="shared" si="14"/>
        <v/>
      </c>
      <c r="AG47" s="63" t="str">
        <f>IF(D47="","",IF(D47="M1",VLOOKUP(Q$1,'Le max'!A$5:E$28,2,FALSE),IF(AND(D47="M2",J47=0),VLOOKUP(Q$1,'Le max'!A$5:E$28,3,FALSE),IF(AND(D47="M2",J47=1),MIN(0.5,VLOOKUP(Q$1,'Le max'!A$5:E$28,3,FALSE)),IF(AND(D47="M3",J47=0),VLOOKUP(Q$1,'Le max'!A$5:E$28,4,FALSE),IF(AND(D47="M3",J47=1),MIN(1.25,VLOOKUP(Q$1,'Le max'!A$5:E$28,4,FALSE)),IF(AND(D47="M4",J47=0),VLOOKUP(Q$1,'Le max'!A$5:E$28,5,FALSE),IF(AND(D47="M2",J47=1),MIN(1.25,VLOOKUP(Q$1,'Le max'!A$5:E$28,5,FALSE)),"???"))))))))</f>
        <v/>
      </c>
      <c r="AH47" s="67" t="str">
        <f t="shared" si="15"/>
        <v/>
      </c>
      <c r="AI47" s="20" t="str">
        <f t="shared" si="16"/>
        <v/>
      </c>
      <c r="AJ47" s="22" t="str">
        <f t="shared" si="17"/>
        <v/>
      </c>
    </row>
    <row r="48" spans="1:36" x14ac:dyDescent="0.45">
      <c r="A48" s="1">
        <f>'Export RVT'!S45</f>
        <v>0</v>
      </c>
      <c r="C48" s="20" t="str">
        <f>IF('Export RVT'!D45="","",'Export RVT'!D45)</f>
        <v/>
      </c>
      <c r="D48" s="21" t="str">
        <f>IF('Export RVT'!C45="","",'Export RVT'!C45)</f>
        <v/>
      </c>
      <c r="E48" s="21" t="str">
        <f>IF('Export RVT'!E45="","",'Export RVT'!E45)</f>
        <v/>
      </c>
      <c r="F48" s="21" t="str">
        <f>IF('Export RVT'!F45="","",'Export RVT'!F45)</f>
        <v/>
      </c>
      <c r="G48" s="21" t="str">
        <f>IF('Export RVT'!B45="","",'Export RVT'!B45)</f>
        <v/>
      </c>
      <c r="H48" s="21" t="str">
        <f>IF('Export RVT'!G45="","",'Export RVT'!G45)</f>
        <v/>
      </c>
      <c r="I48" s="21" t="str">
        <f>IF('Export RVT'!H45="","",'Export RVT'!H45)</f>
        <v/>
      </c>
      <c r="J48" s="21" t="str">
        <f>IF('Export RVT'!I45="","",'Export RVT'!I45)</f>
        <v/>
      </c>
      <c r="K48" s="22" t="str">
        <f>IF('Export RVT'!J45="","",'Export RVT'!J45)</f>
        <v/>
      </c>
      <c r="M48" s="23" t="str">
        <f>IF(D48="","",IF(K48=0,VLOOKUP($Q$1,'Nbre attaches et Cmax'!A$5:G$28,2,FALSE),VLOOKUP($Q$1,'Nbre attaches et Cmax'!A$5:G$28,3,FALSE)))</f>
        <v/>
      </c>
      <c r="N48" s="24" t="str">
        <f>IF(D48="","",IF('Export RVT'!P45&lt;Calculs!G48/2-0.15,"---",IF(AND('Export RVT'!P45&gt;(Calculs!G48/2-0.15),'Export RVT'!P45&lt;(Calculs!G48/2+0.15)),"A VERIFIER",'Export RVT'!P45-Calculs!G48/2)))</f>
        <v/>
      </c>
      <c r="O48" s="24" t="str">
        <f>IF(D48="","",IF('Export RVT'!Q45&lt;Calculs!G48/2-0.15,"---",IF(AND('Export RVT'!Q45&gt;(Calculs!G48/2-0.15),'Export RVT'!Q45&lt;(Calculs!G48/2+0.15)),"A VERIFIER",'Export RVT'!Q45-Calculs!G48/2)))</f>
        <v/>
      </c>
      <c r="P48" s="19" t="str">
        <f t="shared" si="10"/>
        <v/>
      </c>
      <c r="Q48" s="23" t="str">
        <f>IF(D48="","",IF(D48="M3",VLOOKUP($Q$1,Dmax!A$5:D$18,4,0),IF(D48="M2",VLOOKUP($Q$1,Dmax!A$5:D$18,3,0),IF(D48="M1",VLOOKUP($Q$1,Dmax!A$5:D$18,2,0),IF(D48="M4","Voir doc","Module??")))))</f>
        <v/>
      </c>
      <c r="R48" s="24" t="str">
        <f>IF(D48="","",IF(AC48=2,'Export RVT'!M45,'Export RVT'!R45))</f>
        <v/>
      </c>
      <c r="S48" s="72" t="str">
        <f>IF(D48="","",IF(AC48=2,"Sans objet",'Export RVT'!P45+'Export RVT'!Q45-'Export RVT'!R45))</f>
        <v/>
      </c>
      <c r="T48" s="19" t="str">
        <f t="shared" si="8"/>
        <v/>
      </c>
      <c r="U48" s="23" t="str">
        <f t="shared" si="11"/>
        <v/>
      </c>
      <c r="V48" s="24" t="str">
        <f>IF(D48="","",'Export RVT'!N45)</f>
        <v/>
      </c>
      <c r="W48" s="24" t="str">
        <f>IF(D48="","",'Export RVT'!O45)</f>
        <v/>
      </c>
      <c r="X48" s="19" t="str">
        <f t="shared" si="12"/>
        <v/>
      </c>
      <c r="Y48" s="35" t="str">
        <f>IF(D48="M1","Sans objet",IF(D48="","",IF(AND(I48=0,J48=0),"---",VLOOKUP(ROUNDUP(E48,1),Amax!A$6:B$39,2,FALSE))))</f>
        <v/>
      </c>
      <c r="Z48" s="49" t="str">
        <f>IF(D48="M1","---",IF(D48="","",IF(I48=0,"---",G48/2+F48-'Export RVT'!P45)))</f>
        <v/>
      </c>
      <c r="AA48" s="49" t="str">
        <f>IF(D48="M1","---",IF(D48="","",IF(J48=0,"---",G48/2+H48-'Export RVT'!Q45)))</f>
        <v/>
      </c>
      <c r="AB48" s="19" t="str">
        <f t="shared" si="9"/>
        <v/>
      </c>
      <c r="AC48" s="54" t="str">
        <f>IF(D48="","",VLOOKUP(Q$1,'Nbre attaches et Cmax'!A$5:G$28,IF(D48="M1",4,IF(D48="M2",5,IF(D48="M3",6,IF(D48="M4",7,"???"))))))</f>
        <v/>
      </c>
      <c r="AD48" s="63" t="str">
        <f>IF(D48="","",IF(D48="M1",VLOOKUP(Q$1,'Le max'!A$5:E$28,2,FALSE),IF(AND(D48="M2",I48=0),VLOOKUP(Q$1,'Le max'!A$5:E$28,3,FALSE),IF(AND(D48="M2",I48=1),MIN(0.5,VLOOKUP(Q$1,'Le max'!A$5:E$28,3,FALSE)),IF(AND(D48="M3",I48=0),VLOOKUP(Q$1,'Le max'!A$5:E$28,4,FALSE),IF(AND(D48="M3",I48=1),MIN(1.25,VLOOKUP(Q$1,'Le max'!A$5:E$28,4,FALSE)),IF(AND(D48="M4",I48=0),VLOOKUP(Q$1,'Le max'!A$5:E$28,5,FALSE),IF(AND(D48="M2",I48=1),MIN(1.25,VLOOKUP(Q$1,'Le max'!A$5:E$28,5,FALSE)),"???"))))))))</f>
        <v/>
      </c>
      <c r="AE48" s="64" t="str">
        <f t="shared" si="13"/>
        <v/>
      </c>
      <c r="AF48" s="64" t="str">
        <f t="shared" si="14"/>
        <v/>
      </c>
      <c r="AG48" s="63" t="str">
        <f>IF(D48="","",IF(D48="M1",VLOOKUP(Q$1,'Le max'!A$5:E$28,2,FALSE),IF(AND(D48="M2",J48=0),VLOOKUP(Q$1,'Le max'!A$5:E$28,3,FALSE),IF(AND(D48="M2",J48=1),MIN(0.5,VLOOKUP(Q$1,'Le max'!A$5:E$28,3,FALSE)),IF(AND(D48="M3",J48=0),VLOOKUP(Q$1,'Le max'!A$5:E$28,4,FALSE),IF(AND(D48="M3",J48=1),MIN(1.25,VLOOKUP(Q$1,'Le max'!A$5:E$28,4,FALSE)),IF(AND(D48="M4",J48=0),VLOOKUP(Q$1,'Le max'!A$5:E$28,5,FALSE),IF(AND(D48="M2",J48=1),MIN(1.25,VLOOKUP(Q$1,'Le max'!A$5:E$28,5,FALSE)),"???"))))))))</f>
        <v/>
      </c>
      <c r="AH48" s="67" t="str">
        <f t="shared" si="15"/>
        <v/>
      </c>
      <c r="AI48" s="20" t="str">
        <f t="shared" si="16"/>
        <v/>
      </c>
      <c r="AJ48" s="22" t="str">
        <f t="shared" si="17"/>
        <v/>
      </c>
    </row>
    <row r="49" spans="1:36" x14ac:dyDescent="0.45">
      <c r="A49" s="1">
        <f>'Export RVT'!S46</f>
        <v>0</v>
      </c>
      <c r="C49" s="20" t="str">
        <f>IF('Export RVT'!D46="","",'Export RVT'!D46)</f>
        <v/>
      </c>
      <c r="D49" s="21" t="str">
        <f>IF('Export RVT'!C46="","",'Export RVT'!C46)</f>
        <v/>
      </c>
      <c r="E49" s="21" t="str">
        <f>IF('Export RVT'!E46="","",'Export RVT'!E46)</f>
        <v/>
      </c>
      <c r="F49" s="21" t="str">
        <f>IF('Export RVT'!F46="","",'Export RVT'!F46)</f>
        <v/>
      </c>
      <c r="G49" s="21" t="str">
        <f>IF('Export RVT'!B46="","",'Export RVT'!B46)</f>
        <v/>
      </c>
      <c r="H49" s="21" t="str">
        <f>IF('Export RVT'!G46="","",'Export RVT'!G46)</f>
        <v/>
      </c>
      <c r="I49" s="21" t="str">
        <f>IF('Export RVT'!H46="","",'Export RVT'!H46)</f>
        <v/>
      </c>
      <c r="J49" s="21" t="str">
        <f>IF('Export RVT'!I46="","",'Export RVT'!I46)</f>
        <v/>
      </c>
      <c r="K49" s="22" t="str">
        <f>IF('Export RVT'!J46="","",'Export RVT'!J46)</f>
        <v/>
      </c>
      <c r="M49" s="23" t="str">
        <f>IF(D49="","",IF(K49=0,VLOOKUP($Q$1,'Nbre attaches et Cmax'!A$5:G$28,2,FALSE),VLOOKUP($Q$1,'Nbre attaches et Cmax'!A$5:G$28,3,FALSE)))</f>
        <v/>
      </c>
      <c r="N49" s="24" t="str">
        <f>IF(D49="","",IF('Export RVT'!P46&lt;Calculs!G49/2-0.15,"---",IF(AND('Export RVT'!P46&gt;(Calculs!G49/2-0.15),'Export RVT'!P46&lt;(Calculs!G49/2+0.15)),"A VERIFIER",'Export RVT'!P46-Calculs!G49/2)))</f>
        <v/>
      </c>
      <c r="O49" s="24" t="str">
        <f>IF(D49="","",IF('Export RVT'!Q46&lt;Calculs!G49/2-0.15,"---",IF(AND('Export RVT'!Q46&gt;(Calculs!G49/2-0.15),'Export RVT'!Q46&lt;(Calculs!G49/2+0.15)),"A VERIFIER",'Export RVT'!Q46-Calculs!G49/2)))</f>
        <v/>
      </c>
      <c r="P49" s="19" t="str">
        <f t="shared" si="10"/>
        <v/>
      </c>
      <c r="Q49" s="23" t="str">
        <f>IF(D49="","",IF(D49="M3",VLOOKUP($Q$1,Dmax!A$5:D$18,4,0),IF(D49="M2",VLOOKUP($Q$1,Dmax!A$5:D$18,3,0),IF(D49="M1",VLOOKUP($Q$1,Dmax!A$5:D$18,2,0),IF(D49="M4","Voir doc","Module??")))))</f>
        <v/>
      </c>
      <c r="R49" s="24" t="str">
        <f>IF(D49="","",IF(AC49=2,'Export RVT'!M46,'Export RVT'!R46))</f>
        <v/>
      </c>
      <c r="S49" s="72" t="str">
        <f>IF(D49="","",IF(AC49=2,"Sans objet",'Export RVT'!P46+'Export RVT'!Q46-'Export RVT'!R46))</f>
        <v/>
      </c>
      <c r="T49" s="19" t="str">
        <f t="shared" si="8"/>
        <v/>
      </c>
      <c r="U49" s="23" t="str">
        <f t="shared" si="11"/>
        <v/>
      </c>
      <c r="V49" s="24" t="str">
        <f>IF(D49="","",'Export RVT'!N46)</f>
        <v/>
      </c>
      <c r="W49" s="24" t="str">
        <f>IF(D49="","",'Export RVT'!O46)</f>
        <v/>
      </c>
      <c r="X49" s="19" t="str">
        <f t="shared" si="12"/>
        <v/>
      </c>
      <c r="Y49" s="35" t="str">
        <f>IF(D49="M1","Sans objet",IF(D49="","",IF(AND(I49=0,J49=0),"---",VLOOKUP(ROUNDUP(E49,1),Amax!A$6:B$39,2,FALSE))))</f>
        <v/>
      </c>
      <c r="Z49" s="49" t="str">
        <f>IF(D49="M1","---",IF(D49="","",IF(I49=0,"---",G49/2+F49-'Export RVT'!P46)))</f>
        <v/>
      </c>
      <c r="AA49" s="49" t="str">
        <f>IF(D49="M1","---",IF(D49="","",IF(J49=0,"---",G49/2+H49-'Export RVT'!Q46)))</f>
        <v/>
      </c>
      <c r="AB49" s="19" t="str">
        <f t="shared" si="9"/>
        <v/>
      </c>
      <c r="AC49" s="54" t="str">
        <f>IF(D49="","",VLOOKUP(Q$1,'Nbre attaches et Cmax'!A$5:G$28,IF(D49="M1",4,IF(D49="M2",5,IF(D49="M3",6,IF(D49="M4",7,"???"))))))</f>
        <v/>
      </c>
      <c r="AD49" s="63" t="str">
        <f>IF(D49="","",IF(D49="M1",VLOOKUP(Q$1,'Le max'!A$5:E$28,2,FALSE),IF(AND(D49="M2",I49=0),VLOOKUP(Q$1,'Le max'!A$5:E$28,3,FALSE),IF(AND(D49="M2",I49=1),MIN(0.5,VLOOKUP(Q$1,'Le max'!A$5:E$28,3,FALSE)),IF(AND(D49="M3",I49=0),VLOOKUP(Q$1,'Le max'!A$5:E$28,4,FALSE),IF(AND(D49="M3",I49=1),MIN(1.25,VLOOKUP(Q$1,'Le max'!A$5:E$28,4,FALSE)),IF(AND(D49="M4",I49=0),VLOOKUP(Q$1,'Le max'!A$5:E$28,5,FALSE),IF(AND(D49="M2",I49=1),MIN(1.25,VLOOKUP(Q$1,'Le max'!A$5:E$28,5,FALSE)),"???"))))))))</f>
        <v/>
      </c>
      <c r="AE49" s="64" t="str">
        <f t="shared" si="13"/>
        <v/>
      </c>
      <c r="AF49" s="64" t="str">
        <f t="shared" si="14"/>
        <v/>
      </c>
      <c r="AG49" s="63" t="str">
        <f>IF(D49="","",IF(D49="M1",VLOOKUP(Q$1,'Le max'!A$5:E$28,2,FALSE),IF(AND(D49="M2",J49=0),VLOOKUP(Q$1,'Le max'!A$5:E$28,3,FALSE),IF(AND(D49="M2",J49=1),MIN(0.5,VLOOKUP(Q$1,'Le max'!A$5:E$28,3,FALSE)),IF(AND(D49="M3",J49=0),VLOOKUP(Q$1,'Le max'!A$5:E$28,4,FALSE),IF(AND(D49="M3",J49=1),MIN(1.25,VLOOKUP(Q$1,'Le max'!A$5:E$28,4,FALSE)),IF(AND(D49="M4",J49=0),VLOOKUP(Q$1,'Le max'!A$5:E$28,5,FALSE),IF(AND(D49="M2",J49=1),MIN(1.25,VLOOKUP(Q$1,'Le max'!A$5:E$28,5,FALSE)),"???"))))))))</f>
        <v/>
      </c>
      <c r="AH49" s="67" t="str">
        <f t="shared" si="15"/>
        <v/>
      </c>
      <c r="AI49" s="20" t="str">
        <f t="shared" si="16"/>
        <v/>
      </c>
      <c r="AJ49" s="22" t="str">
        <f t="shared" si="17"/>
        <v/>
      </c>
    </row>
    <row r="50" spans="1:36" x14ac:dyDescent="0.45">
      <c r="A50" s="1">
        <f>'Export RVT'!S47</f>
        <v>0</v>
      </c>
      <c r="C50" s="20" t="str">
        <f>IF('Export RVT'!D47="","",'Export RVT'!D47)</f>
        <v/>
      </c>
      <c r="D50" s="21" t="str">
        <f>IF('Export RVT'!C47="","",'Export RVT'!C47)</f>
        <v/>
      </c>
      <c r="E50" s="21" t="str">
        <f>IF('Export RVT'!E47="","",'Export RVT'!E47)</f>
        <v/>
      </c>
      <c r="F50" s="21" t="str">
        <f>IF('Export RVT'!F47="","",'Export RVT'!F47)</f>
        <v/>
      </c>
      <c r="G50" s="21" t="str">
        <f>IF('Export RVT'!B47="","",'Export RVT'!B47)</f>
        <v/>
      </c>
      <c r="H50" s="21" t="str">
        <f>IF('Export RVT'!G47="","",'Export RVT'!G47)</f>
        <v/>
      </c>
      <c r="I50" s="21" t="str">
        <f>IF('Export RVT'!H47="","",'Export RVT'!H47)</f>
        <v/>
      </c>
      <c r="J50" s="21" t="str">
        <f>IF('Export RVT'!I47="","",'Export RVT'!I47)</f>
        <v/>
      </c>
      <c r="K50" s="22" t="str">
        <f>IF('Export RVT'!J47="","",'Export RVT'!J47)</f>
        <v/>
      </c>
      <c r="M50" s="23" t="str">
        <f>IF(D50="","",IF(K50=0,VLOOKUP($Q$1,'Nbre attaches et Cmax'!A$5:G$28,2,FALSE),VLOOKUP($Q$1,'Nbre attaches et Cmax'!A$5:G$28,3,FALSE)))</f>
        <v/>
      </c>
      <c r="N50" s="24" t="str">
        <f>IF(D50="","",IF('Export RVT'!P47&lt;Calculs!G50/2-0.15,"---",IF(AND('Export RVT'!P47&gt;(Calculs!G50/2-0.15),'Export RVT'!P47&lt;(Calculs!G50/2+0.15)),"A VERIFIER",'Export RVT'!P47-Calculs!G50/2)))</f>
        <v/>
      </c>
      <c r="O50" s="24" t="str">
        <f>IF(D50="","",IF('Export RVT'!Q47&lt;Calculs!G50/2-0.15,"---",IF(AND('Export RVT'!Q47&gt;(Calculs!G50/2-0.15),'Export RVT'!Q47&lt;(Calculs!G50/2+0.15)),"A VERIFIER",'Export RVT'!Q47-Calculs!G50/2)))</f>
        <v/>
      </c>
      <c r="P50" s="19" t="str">
        <f t="shared" si="10"/>
        <v/>
      </c>
      <c r="Q50" s="23" t="str">
        <f>IF(D50="","",IF(D50="M3",VLOOKUP($Q$1,Dmax!A$5:D$18,4,0),IF(D50="M2",VLOOKUP($Q$1,Dmax!A$5:D$18,3,0),IF(D50="M1",VLOOKUP($Q$1,Dmax!A$5:D$18,2,0),IF(D50="M4","Voir doc","Module??")))))</f>
        <v/>
      </c>
      <c r="R50" s="24" t="str">
        <f>IF(D50="","",IF(AC50=2,'Export RVT'!M47,'Export RVT'!R47))</f>
        <v/>
      </c>
      <c r="S50" s="72" t="str">
        <f>IF(D50="","",IF(AC50=2,"Sans objet",'Export RVT'!P47+'Export RVT'!Q47-'Export RVT'!R47))</f>
        <v/>
      </c>
      <c r="T50" s="19" t="str">
        <f t="shared" si="8"/>
        <v/>
      </c>
      <c r="U50" s="23" t="str">
        <f t="shared" si="11"/>
        <v/>
      </c>
      <c r="V50" s="24" t="str">
        <f>IF(D50="","",'Export RVT'!N47)</f>
        <v/>
      </c>
      <c r="W50" s="24" t="str">
        <f>IF(D50="","",'Export RVT'!O47)</f>
        <v/>
      </c>
      <c r="X50" s="19" t="str">
        <f t="shared" si="12"/>
        <v/>
      </c>
      <c r="Y50" s="35" t="str">
        <f>IF(D50="M1","Sans objet",IF(D50="","",IF(AND(I50=0,J50=0),"---",VLOOKUP(ROUNDUP(E50,1),Amax!A$6:B$39,2,FALSE))))</f>
        <v/>
      </c>
      <c r="Z50" s="49" t="str">
        <f>IF(D50="M1","---",IF(D50="","",IF(I50=0,"---",G50/2+F50-'Export RVT'!P47)))</f>
        <v/>
      </c>
      <c r="AA50" s="49" t="str">
        <f>IF(D50="M1","---",IF(D50="","",IF(J50=0,"---",G50/2+H50-'Export RVT'!Q47)))</f>
        <v/>
      </c>
      <c r="AB50" s="19" t="str">
        <f t="shared" si="9"/>
        <v/>
      </c>
      <c r="AC50" s="54" t="str">
        <f>IF(D50="","",VLOOKUP(Q$1,'Nbre attaches et Cmax'!A$5:G$28,IF(D50="M1",4,IF(D50="M2",5,IF(D50="M3",6,IF(D50="M4",7,"???"))))))</f>
        <v/>
      </c>
      <c r="AD50" s="63" t="str">
        <f>IF(D50="","",IF(D50="M1",VLOOKUP(Q$1,'Le max'!A$5:E$28,2,FALSE),IF(AND(D50="M2",I50=0),VLOOKUP(Q$1,'Le max'!A$5:E$28,3,FALSE),IF(AND(D50="M2",I50=1),MIN(0.5,VLOOKUP(Q$1,'Le max'!A$5:E$28,3,FALSE)),IF(AND(D50="M3",I50=0),VLOOKUP(Q$1,'Le max'!A$5:E$28,4,FALSE),IF(AND(D50="M3",I50=1),MIN(1.25,VLOOKUP(Q$1,'Le max'!A$5:E$28,4,FALSE)),IF(AND(D50="M4",I50=0),VLOOKUP(Q$1,'Le max'!A$5:E$28,5,FALSE),IF(AND(D50="M2",I50=1),MIN(1.25,VLOOKUP(Q$1,'Le max'!A$5:E$28,5,FALSE)),"???"))))))))</f>
        <v/>
      </c>
      <c r="AE50" s="64" t="str">
        <f t="shared" si="13"/>
        <v/>
      </c>
      <c r="AF50" s="64" t="str">
        <f t="shared" si="14"/>
        <v/>
      </c>
      <c r="AG50" s="63" t="str">
        <f>IF(D50="","",IF(D50="M1",VLOOKUP(Q$1,'Le max'!A$5:E$28,2,FALSE),IF(AND(D50="M2",J50=0),VLOOKUP(Q$1,'Le max'!A$5:E$28,3,FALSE),IF(AND(D50="M2",J50=1),MIN(0.5,VLOOKUP(Q$1,'Le max'!A$5:E$28,3,FALSE)),IF(AND(D50="M3",J50=0),VLOOKUP(Q$1,'Le max'!A$5:E$28,4,FALSE),IF(AND(D50="M3",J50=1),MIN(1.25,VLOOKUP(Q$1,'Le max'!A$5:E$28,4,FALSE)),IF(AND(D50="M4",J50=0),VLOOKUP(Q$1,'Le max'!A$5:E$28,5,FALSE),IF(AND(D50="M2",J50=1),MIN(1.25,VLOOKUP(Q$1,'Le max'!A$5:E$28,5,FALSE)),"???"))))))))</f>
        <v/>
      </c>
      <c r="AH50" s="67" t="str">
        <f t="shared" si="15"/>
        <v/>
      </c>
      <c r="AI50" s="20" t="str">
        <f t="shared" si="16"/>
        <v/>
      </c>
      <c r="AJ50" s="22" t="str">
        <f t="shared" si="17"/>
        <v/>
      </c>
    </row>
    <row r="51" spans="1:36" x14ac:dyDescent="0.45">
      <c r="A51" s="1">
        <f>'Export RVT'!S48</f>
        <v>0</v>
      </c>
      <c r="C51" s="20" t="str">
        <f>IF('Export RVT'!D48="","",'Export RVT'!D48)</f>
        <v/>
      </c>
      <c r="D51" s="21" t="str">
        <f>IF('Export RVT'!C48="","",'Export RVT'!C48)</f>
        <v/>
      </c>
      <c r="E51" s="21" t="str">
        <f>IF('Export RVT'!E48="","",'Export RVT'!E48)</f>
        <v/>
      </c>
      <c r="F51" s="21" t="str">
        <f>IF('Export RVT'!F48="","",'Export RVT'!F48)</f>
        <v/>
      </c>
      <c r="G51" s="21" t="str">
        <f>IF('Export RVT'!B48="","",'Export RVT'!B48)</f>
        <v/>
      </c>
      <c r="H51" s="21" t="str">
        <f>IF('Export RVT'!G48="","",'Export RVT'!G48)</f>
        <v/>
      </c>
      <c r="I51" s="21" t="str">
        <f>IF('Export RVT'!H48="","",'Export RVT'!H48)</f>
        <v/>
      </c>
      <c r="J51" s="21" t="str">
        <f>IF('Export RVT'!I48="","",'Export RVT'!I48)</f>
        <v/>
      </c>
      <c r="K51" s="22" t="str">
        <f>IF('Export RVT'!J48="","",'Export RVT'!J48)</f>
        <v/>
      </c>
      <c r="M51" s="23" t="str">
        <f>IF(D51="","",IF(K51=0,VLOOKUP($Q$1,'Nbre attaches et Cmax'!A$5:G$28,2,FALSE),VLOOKUP($Q$1,'Nbre attaches et Cmax'!A$5:G$28,3,FALSE)))</f>
        <v/>
      </c>
      <c r="N51" s="24" t="str">
        <f>IF(D51="","",IF('Export RVT'!P48&lt;Calculs!G51/2-0.15,"---",IF(AND('Export RVT'!P48&gt;(Calculs!G51/2-0.15),'Export RVT'!P48&lt;(Calculs!G51/2+0.15)),"A VERIFIER",'Export RVT'!P48-Calculs!G51/2)))</f>
        <v/>
      </c>
      <c r="O51" s="24" t="str">
        <f>IF(D51="","",IF('Export RVT'!Q48&lt;Calculs!G51/2-0.15,"---",IF(AND('Export RVT'!Q48&gt;(Calculs!G51/2-0.15),'Export RVT'!Q48&lt;(Calculs!G51/2+0.15)),"A VERIFIER",'Export RVT'!Q48-Calculs!G51/2)))</f>
        <v/>
      </c>
      <c r="P51" s="19" t="str">
        <f t="shared" si="10"/>
        <v/>
      </c>
      <c r="Q51" s="23" t="str">
        <f>IF(D51="","",IF(D51="M3",VLOOKUP($Q$1,Dmax!A$5:D$18,4,0),IF(D51="M2",VLOOKUP($Q$1,Dmax!A$5:D$18,3,0),IF(D51="M1",VLOOKUP($Q$1,Dmax!A$5:D$18,2,0),IF(D51="M4","Voir doc","Module??")))))</f>
        <v/>
      </c>
      <c r="R51" s="24" t="str">
        <f>IF(D51="","",IF(AC51=2,'Export RVT'!M48,'Export RVT'!R48))</f>
        <v/>
      </c>
      <c r="S51" s="72" t="str">
        <f>IF(D51="","",IF(AC51=2,"Sans objet",'Export RVT'!P48+'Export RVT'!Q48-'Export RVT'!R48))</f>
        <v/>
      </c>
      <c r="T51" s="19" t="str">
        <f t="shared" si="8"/>
        <v/>
      </c>
      <c r="U51" s="23" t="str">
        <f t="shared" si="11"/>
        <v/>
      </c>
      <c r="V51" s="24" t="str">
        <f>IF(D51="","",'Export RVT'!N48)</f>
        <v/>
      </c>
      <c r="W51" s="24" t="str">
        <f>IF(D51="","",'Export RVT'!O48)</f>
        <v/>
      </c>
      <c r="X51" s="19" t="str">
        <f t="shared" si="12"/>
        <v/>
      </c>
      <c r="Y51" s="35" t="str">
        <f>IF(D51="M1","Sans objet",IF(D51="","",IF(AND(I51=0,J51=0),"---",VLOOKUP(ROUNDUP(E51,1),Amax!A$6:B$39,2,FALSE))))</f>
        <v/>
      </c>
      <c r="Z51" s="49" t="str">
        <f>IF(D51="M1","---",IF(D51="","",IF(I51=0,"---",G51/2+F51-'Export RVT'!P48)))</f>
        <v/>
      </c>
      <c r="AA51" s="49" t="str">
        <f>IF(D51="M1","---",IF(D51="","",IF(J51=0,"---",G51/2+H51-'Export RVT'!Q48)))</f>
        <v/>
      </c>
      <c r="AB51" s="19" t="str">
        <f t="shared" si="9"/>
        <v/>
      </c>
      <c r="AC51" s="54" t="str">
        <f>IF(D51="","",VLOOKUP(Q$1,'Nbre attaches et Cmax'!A$5:G$28,IF(D51="M1",4,IF(D51="M2",5,IF(D51="M3",6,IF(D51="M4",7,"???"))))))</f>
        <v/>
      </c>
      <c r="AD51" s="63" t="str">
        <f>IF(D51="","",IF(D51="M1",VLOOKUP(Q$1,'Le max'!A$5:E$28,2,FALSE),IF(AND(D51="M2",I51=0),VLOOKUP(Q$1,'Le max'!A$5:E$28,3,FALSE),IF(AND(D51="M2",I51=1),MIN(0.5,VLOOKUP(Q$1,'Le max'!A$5:E$28,3,FALSE)),IF(AND(D51="M3",I51=0),VLOOKUP(Q$1,'Le max'!A$5:E$28,4,FALSE),IF(AND(D51="M3",I51=1),MIN(1.25,VLOOKUP(Q$1,'Le max'!A$5:E$28,4,FALSE)),IF(AND(D51="M4",I51=0),VLOOKUP(Q$1,'Le max'!A$5:E$28,5,FALSE),IF(AND(D51="M2",I51=1),MIN(1.25,VLOOKUP(Q$1,'Le max'!A$5:E$28,5,FALSE)),"???"))))))))</f>
        <v/>
      </c>
      <c r="AE51" s="64" t="str">
        <f t="shared" si="13"/>
        <v/>
      </c>
      <c r="AF51" s="64" t="str">
        <f t="shared" si="14"/>
        <v/>
      </c>
      <c r="AG51" s="63" t="str">
        <f>IF(D51="","",IF(D51="M1",VLOOKUP(Q$1,'Le max'!A$5:E$28,2,FALSE),IF(AND(D51="M2",J51=0),VLOOKUP(Q$1,'Le max'!A$5:E$28,3,FALSE),IF(AND(D51="M2",J51=1),MIN(0.5,VLOOKUP(Q$1,'Le max'!A$5:E$28,3,FALSE)),IF(AND(D51="M3",J51=0),VLOOKUP(Q$1,'Le max'!A$5:E$28,4,FALSE),IF(AND(D51="M3",J51=1),MIN(1.25,VLOOKUP(Q$1,'Le max'!A$5:E$28,4,FALSE)),IF(AND(D51="M4",J51=0),VLOOKUP(Q$1,'Le max'!A$5:E$28,5,FALSE),IF(AND(D51="M2",J51=1),MIN(1.25,VLOOKUP(Q$1,'Le max'!A$5:E$28,5,FALSE)),"???"))))))))</f>
        <v/>
      </c>
      <c r="AH51" s="67" t="str">
        <f t="shared" si="15"/>
        <v/>
      </c>
      <c r="AI51" s="20" t="str">
        <f t="shared" si="16"/>
        <v/>
      </c>
      <c r="AJ51" s="22" t="str">
        <f t="shared" si="17"/>
        <v/>
      </c>
    </row>
    <row r="52" spans="1:36" x14ac:dyDescent="0.45">
      <c r="A52" s="1">
        <f>'Export RVT'!S49</f>
        <v>0</v>
      </c>
      <c r="C52" s="20" t="str">
        <f>IF('Export RVT'!D49="","",'Export RVT'!D49)</f>
        <v/>
      </c>
      <c r="D52" s="21" t="str">
        <f>IF('Export RVT'!C49="","",'Export RVT'!C49)</f>
        <v/>
      </c>
      <c r="E52" s="21" t="str">
        <f>IF('Export RVT'!E49="","",'Export RVT'!E49)</f>
        <v/>
      </c>
      <c r="F52" s="21" t="str">
        <f>IF('Export RVT'!F49="","",'Export RVT'!F49)</f>
        <v/>
      </c>
      <c r="G52" s="21" t="str">
        <f>IF('Export RVT'!B49="","",'Export RVT'!B49)</f>
        <v/>
      </c>
      <c r="H52" s="21" t="str">
        <f>IF('Export RVT'!G49="","",'Export RVT'!G49)</f>
        <v/>
      </c>
      <c r="I52" s="21" t="str">
        <f>IF('Export RVT'!H49="","",'Export RVT'!H49)</f>
        <v/>
      </c>
      <c r="J52" s="21" t="str">
        <f>IF('Export RVT'!I49="","",'Export RVT'!I49)</f>
        <v/>
      </c>
      <c r="K52" s="22" t="str">
        <f>IF('Export RVT'!J49="","",'Export RVT'!J49)</f>
        <v/>
      </c>
      <c r="M52" s="23" t="str">
        <f>IF(D52="","",IF(K52=0,VLOOKUP($Q$1,'Nbre attaches et Cmax'!A$5:G$28,2,FALSE),VLOOKUP($Q$1,'Nbre attaches et Cmax'!A$5:G$28,3,FALSE)))</f>
        <v/>
      </c>
      <c r="N52" s="24" t="str">
        <f>IF(D52="","",IF('Export RVT'!P49&lt;Calculs!G52/2-0.15,"---",IF(AND('Export RVT'!P49&gt;(Calculs!G52/2-0.15),'Export RVT'!P49&lt;(Calculs!G52/2+0.15)),"A VERIFIER",'Export RVT'!P49-Calculs!G52/2)))</f>
        <v/>
      </c>
      <c r="O52" s="24" t="str">
        <f>IF(D52="","",IF('Export RVT'!Q49&lt;Calculs!G52/2-0.15,"---",IF(AND('Export RVT'!Q49&gt;(Calculs!G52/2-0.15),'Export RVT'!Q49&lt;(Calculs!G52/2+0.15)),"A VERIFIER",'Export RVT'!Q49-Calculs!G52/2)))</f>
        <v/>
      </c>
      <c r="P52" s="19" t="str">
        <f t="shared" si="10"/>
        <v/>
      </c>
      <c r="Q52" s="23" t="str">
        <f>IF(D52="","",IF(D52="M3",VLOOKUP($Q$1,Dmax!A$5:D$18,4,0),IF(D52="M2",VLOOKUP($Q$1,Dmax!A$5:D$18,3,0),IF(D52="M1",VLOOKUP($Q$1,Dmax!A$5:D$18,2,0),IF(D52="M4","Voir doc","Module??")))))</f>
        <v/>
      </c>
      <c r="R52" s="24" t="str">
        <f>IF(D52="","",IF(AC52=2,'Export RVT'!M49,'Export RVT'!R49))</f>
        <v/>
      </c>
      <c r="S52" s="72" t="str">
        <f>IF(D52="","",IF(AC52=2,"Sans objet",'Export RVT'!P49+'Export RVT'!Q49-'Export RVT'!R49))</f>
        <v/>
      </c>
      <c r="T52" s="19" t="str">
        <f t="shared" si="8"/>
        <v/>
      </c>
      <c r="U52" s="23" t="str">
        <f t="shared" si="11"/>
        <v/>
      </c>
      <c r="V52" s="24" t="str">
        <f>IF(D52="","",'Export RVT'!N49)</f>
        <v/>
      </c>
      <c r="W52" s="24" t="str">
        <f>IF(D52="","",'Export RVT'!O49)</f>
        <v/>
      </c>
      <c r="X52" s="19" t="str">
        <f t="shared" si="12"/>
        <v/>
      </c>
      <c r="Y52" s="35" t="str">
        <f>IF(D52="M1","Sans objet",IF(D52="","",IF(AND(I52=0,J52=0),"---",VLOOKUP(ROUNDUP(E52,1),Amax!A$6:B$39,2,FALSE))))</f>
        <v/>
      </c>
      <c r="Z52" s="49" t="str">
        <f>IF(D52="M1","---",IF(D52="","",IF(I52=0,"---",G52/2+F52-'Export RVT'!P49)))</f>
        <v/>
      </c>
      <c r="AA52" s="49" t="str">
        <f>IF(D52="M1","---",IF(D52="","",IF(J52=0,"---",G52/2+H52-'Export RVT'!Q49)))</f>
        <v/>
      </c>
      <c r="AB52" s="19" t="str">
        <f t="shared" si="9"/>
        <v/>
      </c>
      <c r="AC52" s="54" t="str">
        <f>IF(D52="","",VLOOKUP(Q$1,'Nbre attaches et Cmax'!A$5:G$28,IF(D52="M1",4,IF(D52="M2",5,IF(D52="M3",6,IF(D52="M4",7,"???"))))))</f>
        <v/>
      </c>
      <c r="AD52" s="63" t="str">
        <f>IF(D52="","",IF(D52="M1",VLOOKUP(Q$1,'Le max'!A$5:E$28,2,FALSE),IF(AND(D52="M2",I52=0),VLOOKUP(Q$1,'Le max'!A$5:E$28,3,FALSE),IF(AND(D52="M2",I52=1),MIN(0.5,VLOOKUP(Q$1,'Le max'!A$5:E$28,3,FALSE)),IF(AND(D52="M3",I52=0),VLOOKUP(Q$1,'Le max'!A$5:E$28,4,FALSE),IF(AND(D52="M3",I52=1),MIN(1.25,VLOOKUP(Q$1,'Le max'!A$5:E$28,4,FALSE)),IF(AND(D52="M4",I52=0),VLOOKUP(Q$1,'Le max'!A$5:E$28,5,FALSE),IF(AND(D52="M2",I52=1),MIN(1.25,VLOOKUP(Q$1,'Le max'!A$5:E$28,5,FALSE)),"???"))))))))</f>
        <v/>
      </c>
      <c r="AE52" s="64" t="str">
        <f t="shared" si="13"/>
        <v/>
      </c>
      <c r="AF52" s="64" t="str">
        <f t="shared" si="14"/>
        <v/>
      </c>
      <c r="AG52" s="63" t="str">
        <f>IF(D52="","",IF(D52="M1",VLOOKUP(Q$1,'Le max'!A$5:E$28,2,FALSE),IF(AND(D52="M2",J52=0),VLOOKUP(Q$1,'Le max'!A$5:E$28,3,FALSE),IF(AND(D52="M2",J52=1),MIN(0.5,VLOOKUP(Q$1,'Le max'!A$5:E$28,3,FALSE)),IF(AND(D52="M3",J52=0),VLOOKUP(Q$1,'Le max'!A$5:E$28,4,FALSE),IF(AND(D52="M3",J52=1),MIN(1.25,VLOOKUP(Q$1,'Le max'!A$5:E$28,4,FALSE)),IF(AND(D52="M4",J52=0),VLOOKUP(Q$1,'Le max'!A$5:E$28,5,FALSE),IF(AND(D52="M2",J52=1),MIN(1.25,VLOOKUP(Q$1,'Le max'!A$5:E$28,5,FALSE)),"???"))))))))</f>
        <v/>
      </c>
      <c r="AH52" s="67" t="str">
        <f t="shared" si="15"/>
        <v/>
      </c>
      <c r="AI52" s="20" t="str">
        <f t="shared" si="16"/>
        <v/>
      </c>
      <c r="AJ52" s="22" t="str">
        <f t="shared" si="17"/>
        <v/>
      </c>
    </row>
    <row r="53" spans="1:36" x14ac:dyDescent="0.45">
      <c r="A53" s="1">
        <f>'Export RVT'!S50</f>
        <v>0</v>
      </c>
      <c r="C53" s="20" t="str">
        <f>IF('Export RVT'!D50="","",'Export RVT'!D50)</f>
        <v/>
      </c>
      <c r="D53" s="21" t="str">
        <f>IF('Export RVT'!C50="","",'Export RVT'!C50)</f>
        <v/>
      </c>
      <c r="E53" s="21" t="str">
        <f>IF('Export RVT'!E50="","",'Export RVT'!E50)</f>
        <v/>
      </c>
      <c r="F53" s="21" t="str">
        <f>IF('Export RVT'!F50="","",'Export RVT'!F50)</f>
        <v/>
      </c>
      <c r="G53" s="21" t="str">
        <f>IF('Export RVT'!B50="","",'Export RVT'!B50)</f>
        <v/>
      </c>
      <c r="H53" s="21" t="str">
        <f>IF('Export RVT'!G50="","",'Export RVT'!G50)</f>
        <v/>
      </c>
      <c r="I53" s="21" t="str">
        <f>IF('Export RVT'!H50="","",'Export RVT'!H50)</f>
        <v/>
      </c>
      <c r="J53" s="21" t="str">
        <f>IF('Export RVT'!I50="","",'Export RVT'!I50)</f>
        <v/>
      </c>
      <c r="K53" s="22" t="str">
        <f>IF('Export RVT'!J50="","",'Export RVT'!J50)</f>
        <v/>
      </c>
      <c r="M53" s="23" t="str">
        <f>IF(D53="","",IF(K53=0,VLOOKUP($Q$1,'Nbre attaches et Cmax'!A$5:G$28,2,FALSE),VLOOKUP($Q$1,'Nbre attaches et Cmax'!A$5:G$28,3,FALSE)))</f>
        <v/>
      </c>
      <c r="N53" s="24" t="str">
        <f>IF(D53="","",IF('Export RVT'!P50&lt;Calculs!G53/2-0.15,"---",IF(AND('Export RVT'!P50&gt;(Calculs!G53/2-0.15),'Export RVT'!P50&lt;(Calculs!G53/2+0.15)),"A VERIFIER",'Export RVT'!P50-Calculs!G53/2)))</f>
        <v/>
      </c>
      <c r="O53" s="24" t="str">
        <f>IF(D53="","",IF('Export RVT'!Q50&lt;Calculs!G53/2-0.15,"---",IF(AND('Export RVT'!Q50&gt;(Calculs!G53/2-0.15),'Export RVT'!Q50&lt;(Calculs!G53/2+0.15)),"A VERIFIER",'Export RVT'!Q50-Calculs!G53/2)))</f>
        <v/>
      </c>
      <c r="P53" s="19" t="str">
        <f t="shared" si="10"/>
        <v/>
      </c>
      <c r="Q53" s="23" t="str">
        <f>IF(D53="","",IF(D53="M3",VLOOKUP($Q$1,Dmax!A$5:D$18,4,0),IF(D53="M2",VLOOKUP($Q$1,Dmax!A$5:D$18,3,0),IF(D53="M1",VLOOKUP($Q$1,Dmax!A$5:D$18,2,0),IF(D53="M4","Voir doc","Module??")))))</f>
        <v/>
      </c>
      <c r="R53" s="24" t="str">
        <f>IF(D53="","",IF(AC53=2,'Export RVT'!M50,'Export RVT'!R50))</f>
        <v/>
      </c>
      <c r="S53" s="72" t="str">
        <f>IF(D53="","",IF(AC53=2,"Sans objet",'Export RVT'!P50+'Export RVT'!Q50-'Export RVT'!R50))</f>
        <v/>
      </c>
      <c r="T53" s="19" t="str">
        <f t="shared" si="8"/>
        <v/>
      </c>
      <c r="U53" s="23" t="str">
        <f t="shared" si="11"/>
        <v/>
      </c>
      <c r="V53" s="24" t="str">
        <f>IF(D53="","",'Export RVT'!N50)</f>
        <v/>
      </c>
      <c r="W53" s="24" t="str">
        <f>IF(D53="","",'Export RVT'!O50)</f>
        <v/>
      </c>
      <c r="X53" s="19" t="str">
        <f t="shared" si="12"/>
        <v/>
      </c>
      <c r="Y53" s="35" t="str">
        <f>IF(D53="M1","Sans objet",IF(D53="","",IF(AND(I53=0,J53=0),"---",VLOOKUP(ROUNDUP(E53,1),Amax!A$6:B$39,2,FALSE))))</f>
        <v/>
      </c>
      <c r="Z53" s="49" t="str">
        <f>IF(D53="M1","---",IF(D53="","",IF(I53=0,"---",G53/2+F53-'Export RVT'!P50)))</f>
        <v/>
      </c>
      <c r="AA53" s="49" t="str">
        <f>IF(D53="M1","---",IF(D53="","",IF(J53=0,"---",G53/2+H53-'Export RVT'!Q50)))</f>
        <v/>
      </c>
      <c r="AB53" s="19" t="str">
        <f t="shared" si="9"/>
        <v/>
      </c>
      <c r="AC53" s="54" t="str">
        <f>IF(D53="","",VLOOKUP(Q$1,'Nbre attaches et Cmax'!A$5:G$28,IF(D53="M1",4,IF(D53="M2",5,IF(D53="M3",6,IF(D53="M4",7,"???"))))))</f>
        <v/>
      </c>
      <c r="AD53" s="63" t="str">
        <f>IF(D53="","",IF(D53="M1",VLOOKUP(Q$1,'Le max'!A$5:E$28,2,FALSE),IF(AND(D53="M2",I53=0),VLOOKUP(Q$1,'Le max'!A$5:E$28,3,FALSE),IF(AND(D53="M2",I53=1),MIN(0.5,VLOOKUP(Q$1,'Le max'!A$5:E$28,3,FALSE)),IF(AND(D53="M3",I53=0),VLOOKUP(Q$1,'Le max'!A$5:E$28,4,FALSE),IF(AND(D53="M3",I53=1),MIN(1.25,VLOOKUP(Q$1,'Le max'!A$5:E$28,4,FALSE)),IF(AND(D53="M4",I53=0),VLOOKUP(Q$1,'Le max'!A$5:E$28,5,FALSE),IF(AND(D53="M2",I53=1),MIN(1.25,VLOOKUP(Q$1,'Le max'!A$5:E$28,5,FALSE)),"???"))))))))</f>
        <v/>
      </c>
      <c r="AE53" s="64" t="str">
        <f t="shared" si="13"/>
        <v/>
      </c>
      <c r="AF53" s="64" t="str">
        <f t="shared" si="14"/>
        <v/>
      </c>
      <c r="AG53" s="63" t="str">
        <f>IF(D53="","",IF(D53="M1",VLOOKUP(Q$1,'Le max'!A$5:E$28,2,FALSE),IF(AND(D53="M2",J53=0),VLOOKUP(Q$1,'Le max'!A$5:E$28,3,FALSE),IF(AND(D53="M2",J53=1),MIN(0.5,VLOOKUP(Q$1,'Le max'!A$5:E$28,3,FALSE)),IF(AND(D53="M3",J53=0),VLOOKUP(Q$1,'Le max'!A$5:E$28,4,FALSE),IF(AND(D53="M3",J53=1),MIN(1.25,VLOOKUP(Q$1,'Le max'!A$5:E$28,4,FALSE)),IF(AND(D53="M4",J53=0),VLOOKUP(Q$1,'Le max'!A$5:E$28,5,FALSE),IF(AND(D53="M2",J53=1),MIN(1.25,VLOOKUP(Q$1,'Le max'!A$5:E$28,5,FALSE)),"???"))))))))</f>
        <v/>
      </c>
      <c r="AH53" s="67" t="str">
        <f t="shared" si="15"/>
        <v/>
      </c>
      <c r="AI53" s="20" t="str">
        <f t="shared" si="16"/>
        <v/>
      </c>
      <c r="AJ53" s="22" t="str">
        <f t="shared" si="17"/>
        <v/>
      </c>
    </row>
    <row r="54" spans="1:36" x14ac:dyDescent="0.45">
      <c r="A54" s="1">
        <f>'Export RVT'!S51</f>
        <v>0</v>
      </c>
      <c r="C54" s="20" t="str">
        <f>IF('Export RVT'!D51="","",'Export RVT'!D51)</f>
        <v/>
      </c>
      <c r="D54" s="21" t="str">
        <f>IF('Export RVT'!C51="","",'Export RVT'!C51)</f>
        <v/>
      </c>
      <c r="E54" s="21" t="str">
        <f>IF('Export RVT'!E51="","",'Export RVT'!E51)</f>
        <v/>
      </c>
      <c r="F54" s="21" t="str">
        <f>IF('Export RVT'!F51="","",'Export RVT'!F51)</f>
        <v/>
      </c>
      <c r="G54" s="21" t="str">
        <f>IF('Export RVT'!B51="","",'Export RVT'!B51)</f>
        <v/>
      </c>
      <c r="H54" s="21" t="str">
        <f>IF('Export RVT'!G51="","",'Export RVT'!G51)</f>
        <v/>
      </c>
      <c r="I54" s="21" t="str">
        <f>IF('Export RVT'!H51="","",'Export RVT'!H51)</f>
        <v/>
      </c>
      <c r="J54" s="21" t="str">
        <f>IF('Export RVT'!I51="","",'Export RVT'!I51)</f>
        <v/>
      </c>
      <c r="K54" s="22" t="str">
        <f>IF('Export RVT'!J51="","",'Export RVT'!J51)</f>
        <v/>
      </c>
      <c r="M54" s="23" t="str">
        <f>IF(D54="","",IF(K54=0,VLOOKUP($Q$1,'Nbre attaches et Cmax'!A$5:G$28,2,FALSE),VLOOKUP($Q$1,'Nbre attaches et Cmax'!A$5:G$28,3,FALSE)))</f>
        <v/>
      </c>
      <c r="N54" s="24" t="str">
        <f>IF(D54="","",IF('Export RVT'!P51&lt;Calculs!G54/2-0.15,"---",IF(AND('Export RVT'!P51&gt;(Calculs!G54/2-0.15),'Export RVT'!P51&lt;(Calculs!G54/2+0.15)),"A VERIFIER",'Export RVT'!P51-Calculs!G54/2)))</f>
        <v/>
      </c>
      <c r="O54" s="24" t="str">
        <f>IF(D54="","",IF('Export RVT'!Q51&lt;Calculs!G54/2-0.15,"---",IF(AND('Export RVT'!Q51&gt;(Calculs!G54/2-0.15),'Export RVT'!Q51&lt;(Calculs!G54/2+0.15)),"A VERIFIER",'Export RVT'!Q51-Calculs!G54/2)))</f>
        <v/>
      </c>
      <c r="P54" s="19" t="str">
        <f t="shared" si="10"/>
        <v/>
      </c>
      <c r="Q54" s="23" t="str">
        <f>IF(D54="","",IF(D54="M3",VLOOKUP($Q$1,Dmax!A$5:D$18,4,0),IF(D54="M2",VLOOKUP($Q$1,Dmax!A$5:D$18,3,0),IF(D54="M1",VLOOKUP($Q$1,Dmax!A$5:D$18,2,0),IF(D54="M4","Voir doc","Module??")))))</f>
        <v/>
      </c>
      <c r="R54" s="24" t="str">
        <f>IF(D54="","",IF(AC54=2,'Export RVT'!M51,'Export RVT'!R51))</f>
        <v/>
      </c>
      <c r="S54" s="72" t="str">
        <f>IF(D54="","",IF(AC54=2,"Sans objet",'Export RVT'!P51+'Export RVT'!Q51-'Export RVT'!R51))</f>
        <v/>
      </c>
      <c r="T54" s="19" t="str">
        <f t="shared" si="8"/>
        <v/>
      </c>
      <c r="U54" s="23" t="str">
        <f t="shared" si="11"/>
        <v/>
      </c>
      <c r="V54" s="24" t="str">
        <f>IF(D54="","",'Export RVT'!N51)</f>
        <v/>
      </c>
      <c r="W54" s="24" t="str">
        <f>IF(D54="","",'Export RVT'!O51)</f>
        <v/>
      </c>
      <c r="X54" s="19" t="str">
        <f t="shared" si="12"/>
        <v/>
      </c>
      <c r="Y54" s="35" t="str">
        <f>IF(D54="M1","Sans objet",IF(D54="","",IF(AND(I54=0,J54=0),"---",VLOOKUP(ROUNDUP(E54,1),Amax!A$6:B$39,2,FALSE))))</f>
        <v/>
      </c>
      <c r="Z54" s="49" t="str">
        <f>IF(D54="M1","---",IF(D54="","",IF(I54=0,"---",G54/2+F54-'Export RVT'!P51)))</f>
        <v/>
      </c>
      <c r="AA54" s="49" t="str">
        <f>IF(D54="M1","---",IF(D54="","",IF(J54=0,"---",G54/2+H54-'Export RVT'!Q51)))</f>
        <v/>
      </c>
      <c r="AB54" s="19" t="str">
        <f t="shared" si="9"/>
        <v/>
      </c>
      <c r="AC54" s="54" t="str">
        <f>IF(D54="","",VLOOKUP(Q$1,'Nbre attaches et Cmax'!A$5:G$28,IF(D54="M1",4,IF(D54="M2",5,IF(D54="M3",6,IF(D54="M4",7,"???"))))))</f>
        <v/>
      </c>
      <c r="AD54" s="63" t="str">
        <f>IF(D54="","",IF(D54="M1",VLOOKUP(Q$1,'Le max'!A$5:E$28,2,FALSE),IF(AND(D54="M2",I54=0),VLOOKUP(Q$1,'Le max'!A$5:E$28,3,FALSE),IF(AND(D54="M2",I54=1),MIN(0.5,VLOOKUP(Q$1,'Le max'!A$5:E$28,3,FALSE)),IF(AND(D54="M3",I54=0),VLOOKUP(Q$1,'Le max'!A$5:E$28,4,FALSE),IF(AND(D54="M3",I54=1),MIN(1.25,VLOOKUP(Q$1,'Le max'!A$5:E$28,4,FALSE)),IF(AND(D54="M4",I54=0),VLOOKUP(Q$1,'Le max'!A$5:E$28,5,FALSE),IF(AND(D54="M2",I54=1),MIN(1.25,VLOOKUP(Q$1,'Le max'!A$5:E$28,5,FALSE)),"???"))))))))</f>
        <v/>
      </c>
      <c r="AE54" s="64" t="str">
        <f t="shared" si="13"/>
        <v/>
      </c>
      <c r="AF54" s="64" t="str">
        <f t="shared" si="14"/>
        <v/>
      </c>
      <c r="AG54" s="63" t="str">
        <f>IF(D54="","",IF(D54="M1",VLOOKUP(Q$1,'Le max'!A$5:E$28,2,FALSE),IF(AND(D54="M2",J54=0),VLOOKUP(Q$1,'Le max'!A$5:E$28,3,FALSE),IF(AND(D54="M2",J54=1),MIN(0.5,VLOOKUP(Q$1,'Le max'!A$5:E$28,3,FALSE)),IF(AND(D54="M3",J54=0),VLOOKUP(Q$1,'Le max'!A$5:E$28,4,FALSE),IF(AND(D54="M3",J54=1),MIN(1.25,VLOOKUP(Q$1,'Le max'!A$5:E$28,4,FALSE)),IF(AND(D54="M4",J54=0),VLOOKUP(Q$1,'Le max'!A$5:E$28,5,FALSE),IF(AND(D54="M2",J54=1),MIN(1.25,VLOOKUP(Q$1,'Le max'!A$5:E$28,5,FALSE)),"???"))))))))</f>
        <v/>
      </c>
      <c r="AH54" s="67" t="str">
        <f t="shared" si="15"/>
        <v/>
      </c>
      <c r="AI54" s="20" t="str">
        <f t="shared" si="16"/>
        <v/>
      </c>
      <c r="AJ54" s="22" t="str">
        <f t="shared" si="17"/>
        <v/>
      </c>
    </row>
    <row r="55" spans="1:36" x14ac:dyDescent="0.45">
      <c r="A55" s="1">
        <f>'Export RVT'!S52</f>
        <v>0</v>
      </c>
      <c r="C55" s="20" t="str">
        <f>IF('Export RVT'!D52="","",'Export RVT'!D52)</f>
        <v/>
      </c>
      <c r="D55" s="21" t="str">
        <f>IF('Export RVT'!C52="","",'Export RVT'!C52)</f>
        <v/>
      </c>
      <c r="E55" s="21" t="str">
        <f>IF('Export RVT'!E52="","",'Export RVT'!E52)</f>
        <v/>
      </c>
      <c r="F55" s="21" t="str">
        <f>IF('Export RVT'!F52="","",'Export RVT'!F52)</f>
        <v/>
      </c>
      <c r="G55" s="21" t="str">
        <f>IF('Export RVT'!B52="","",'Export RVT'!B52)</f>
        <v/>
      </c>
      <c r="H55" s="21" t="str">
        <f>IF('Export RVT'!G52="","",'Export RVT'!G52)</f>
        <v/>
      </c>
      <c r="I55" s="21" t="str">
        <f>IF('Export RVT'!H52="","",'Export RVT'!H52)</f>
        <v/>
      </c>
      <c r="J55" s="21" t="str">
        <f>IF('Export RVT'!I52="","",'Export RVT'!I52)</f>
        <v/>
      </c>
      <c r="K55" s="22" t="str">
        <f>IF('Export RVT'!J52="","",'Export RVT'!J52)</f>
        <v/>
      </c>
      <c r="M55" s="23" t="str">
        <f>IF(D55="","",IF(K55=0,VLOOKUP($Q$1,'Nbre attaches et Cmax'!A$5:G$28,2,FALSE),VLOOKUP($Q$1,'Nbre attaches et Cmax'!A$5:G$28,3,FALSE)))</f>
        <v/>
      </c>
      <c r="N55" s="24" t="str">
        <f>IF(D55="","",IF('Export RVT'!P52&lt;Calculs!G55/2-0.15,"---",IF(AND('Export RVT'!P52&gt;(Calculs!G55/2-0.15),'Export RVT'!P52&lt;(Calculs!G55/2+0.15)),"A VERIFIER",'Export RVT'!P52-Calculs!G55/2)))</f>
        <v/>
      </c>
      <c r="O55" s="24" t="str">
        <f>IF(D55="","",IF('Export RVT'!Q52&lt;Calculs!G55/2-0.15,"---",IF(AND('Export RVT'!Q52&gt;(Calculs!G55/2-0.15),'Export RVT'!Q52&lt;(Calculs!G55/2+0.15)),"A VERIFIER",'Export RVT'!Q52-Calculs!G55/2)))</f>
        <v/>
      </c>
      <c r="P55" s="19" t="str">
        <f t="shared" si="10"/>
        <v/>
      </c>
      <c r="Q55" s="23" t="str">
        <f>IF(D55="","",IF(D55="M3",VLOOKUP($Q$1,Dmax!A$5:D$18,4,0),IF(D55="M2",VLOOKUP($Q$1,Dmax!A$5:D$18,3,0),IF(D55="M1",VLOOKUP($Q$1,Dmax!A$5:D$18,2,0),IF(D55="M4","Voir doc","Module??")))))</f>
        <v/>
      </c>
      <c r="R55" s="24" t="str">
        <f>IF(D55="","",IF(AC55=2,'Export RVT'!M52,'Export RVT'!R52))</f>
        <v/>
      </c>
      <c r="S55" s="72" t="str">
        <f>IF(D55="","",IF(AC55=2,"Sans objet",'Export RVT'!P52+'Export RVT'!Q52-'Export RVT'!R52))</f>
        <v/>
      </c>
      <c r="T55" s="19" t="str">
        <f t="shared" si="8"/>
        <v/>
      </c>
      <c r="U55" s="23" t="str">
        <f t="shared" si="11"/>
        <v/>
      </c>
      <c r="V55" s="24" t="str">
        <f>IF(D55="","",'Export RVT'!N52)</f>
        <v/>
      </c>
      <c r="W55" s="24" t="str">
        <f>IF(D55="","",'Export RVT'!O52)</f>
        <v/>
      </c>
      <c r="X55" s="19" t="str">
        <f t="shared" si="12"/>
        <v/>
      </c>
      <c r="Y55" s="35" t="str">
        <f>IF(D55="M1","Sans objet",IF(D55="","",IF(AND(I55=0,J55=0),"---",VLOOKUP(ROUNDUP(E55,1),Amax!A$6:B$39,2,FALSE))))</f>
        <v/>
      </c>
      <c r="Z55" s="49" t="str">
        <f>IF(D55="M1","---",IF(D55="","",IF(I55=0,"---",G55/2+F55-'Export RVT'!P52)))</f>
        <v/>
      </c>
      <c r="AA55" s="49" t="str">
        <f>IF(D55="M1","---",IF(D55="","",IF(J55=0,"---",G55/2+H55-'Export RVT'!Q52)))</f>
        <v/>
      </c>
      <c r="AB55" s="19" t="str">
        <f t="shared" si="9"/>
        <v/>
      </c>
      <c r="AC55" s="54" t="str">
        <f>IF(D55="","",VLOOKUP(Q$1,'Nbre attaches et Cmax'!A$5:G$28,IF(D55="M1",4,IF(D55="M2",5,IF(D55="M3",6,IF(D55="M4",7,"???"))))))</f>
        <v/>
      </c>
      <c r="AD55" s="63" t="str">
        <f>IF(D55="","",IF(D55="M1",VLOOKUP(Q$1,'Le max'!A$5:E$28,2,FALSE),IF(AND(D55="M2",I55=0),VLOOKUP(Q$1,'Le max'!A$5:E$28,3,FALSE),IF(AND(D55="M2",I55=1),MIN(0.5,VLOOKUP(Q$1,'Le max'!A$5:E$28,3,FALSE)),IF(AND(D55="M3",I55=0),VLOOKUP(Q$1,'Le max'!A$5:E$28,4,FALSE),IF(AND(D55="M3",I55=1),MIN(1.25,VLOOKUP(Q$1,'Le max'!A$5:E$28,4,FALSE)),IF(AND(D55="M4",I55=0),VLOOKUP(Q$1,'Le max'!A$5:E$28,5,FALSE),IF(AND(D55="M2",I55=1),MIN(1.25,VLOOKUP(Q$1,'Le max'!A$5:E$28,5,FALSE)),"???"))))))))</f>
        <v/>
      </c>
      <c r="AE55" s="64" t="str">
        <f t="shared" si="13"/>
        <v/>
      </c>
      <c r="AF55" s="64" t="str">
        <f t="shared" si="14"/>
        <v/>
      </c>
      <c r="AG55" s="63" t="str">
        <f>IF(D55="","",IF(D55="M1",VLOOKUP(Q$1,'Le max'!A$5:E$28,2,FALSE),IF(AND(D55="M2",J55=0),VLOOKUP(Q$1,'Le max'!A$5:E$28,3,FALSE),IF(AND(D55="M2",J55=1),MIN(0.5,VLOOKUP(Q$1,'Le max'!A$5:E$28,3,FALSE)),IF(AND(D55="M3",J55=0),VLOOKUP(Q$1,'Le max'!A$5:E$28,4,FALSE),IF(AND(D55="M3",J55=1),MIN(1.25,VLOOKUP(Q$1,'Le max'!A$5:E$28,4,FALSE)),IF(AND(D55="M4",J55=0),VLOOKUP(Q$1,'Le max'!A$5:E$28,5,FALSE),IF(AND(D55="M2",J55=1),MIN(1.25,VLOOKUP(Q$1,'Le max'!A$5:E$28,5,FALSE)),"???"))))))))</f>
        <v/>
      </c>
      <c r="AH55" s="67" t="str">
        <f t="shared" si="15"/>
        <v/>
      </c>
      <c r="AI55" s="20" t="str">
        <f t="shared" si="16"/>
        <v/>
      </c>
      <c r="AJ55" s="22" t="str">
        <f t="shared" si="17"/>
        <v/>
      </c>
    </row>
    <row r="56" spans="1:36" x14ac:dyDescent="0.45">
      <c r="A56" s="1">
        <f>'Export RVT'!S53</f>
        <v>0</v>
      </c>
      <c r="C56" s="20" t="str">
        <f>IF('Export RVT'!D53="","",'Export RVT'!D53)</f>
        <v/>
      </c>
      <c r="D56" s="21" t="str">
        <f>IF('Export RVT'!C53="","",'Export RVT'!C53)</f>
        <v/>
      </c>
      <c r="E56" s="21" t="str">
        <f>IF('Export RVT'!E53="","",'Export RVT'!E53)</f>
        <v/>
      </c>
      <c r="F56" s="21" t="str">
        <f>IF('Export RVT'!F53="","",'Export RVT'!F53)</f>
        <v/>
      </c>
      <c r="G56" s="21" t="str">
        <f>IF('Export RVT'!B53="","",'Export RVT'!B53)</f>
        <v/>
      </c>
      <c r="H56" s="21" t="str">
        <f>IF('Export RVT'!G53="","",'Export RVT'!G53)</f>
        <v/>
      </c>
      <c r="I56" s="21" t="str">
        <f>IF('Export RVT'!H53="","",'Export RVT'!H53)</f>
        <v/>
      </c>
      <c r="J56" s="21" t="str">
        <f>IF('Export RVT'!I53="","",'Export RVT'!I53)</f>
        <v/>
      </c>
      <c r="K56" s="22" t="str">
        <f>IF('Export RVT'!J53="","",'Export RVT'!J53)</f>
        <v/>
      </c>
      <c r="M56" s="23" t="str">
        <f>IF(D56="","",IF(K56=0,VLOOKUP($Q$1,'Nbre attaches et Cmax'!A$5:G$28,2,FALSE),VLOOKUP($Q$1,'Nbre attaches et Cmax'!A$5:G$28,3,FALSE)))</f>
        <v/>
      </c>
      <c r="N56" s="24" t="str">
        <f>IF(D56="","",IF('Export RVT'!P53&lt;Calculs!G56/2-0.15,"---",IF(AND('Export RVT'!P53&gt;(Calculs!G56/2-0.15),'Export RVT'!P53&lt;(Calculs!G56/2+0.15)),"A VERIFIER",'Export RVT'!P53-Calculs!G56/2)))</f>
        <v/>
      </c>
      <c r="O56" s="24" t="str">
        <f>IF(D56="","",IF('Export RVT'!Q53&lt;Calculs!G56/2-0.15,"---",IF(AND('Export RVT'!Q53&gt;(Calculs!G56/2-0.15),'Export RVT'!Q53&lt;(Calculs!G56/2+0.15)),"A VERIFIER",'Export RVT'!Q53-Calculs!G56/2)))</f>
        <v/>
      </c>
      <c r="P56" s="19" t="str">
        <f t="shared" si="10"/>
        <v/>
      </c>
      <c r="Q56" s="23" t="str">
        <f>IF(D56="","",IF(D56="M3",VLOOKUP($Q$1,Dmax!A$5:D$18,4,0),IF(D56="M2",VLOOKUP($Q$1,Dmax!A$5:D$18,3,0),IF(D56="M1",VLOOKUP($Q$1,Dmax!A$5:D$18,2,0),IF(D56="M4","Voir doc","Module??")))))</f>
        <v/>
      </c>
      <c r="R56" s="24" t="str">
        <f>IF(D56="","",IF(AC56=2,'Export RVT'!M53,'Export RVT'!R53))</f>
        <v/>
      </c>
      <c r="S56" s="72" t="str">
        <f>IF(D56="","",IF(AC56=2,"Sans objet",'Export RVT'!P53+'Export RVT'!Q53-'Export RVT'!R53))</f>
        <v/>
      </c>
      <c r="T56" s="19" t="str">
        <f t="shared" si="8"/>
        <v/>
      </c>
      <c r="U56" s="23" t="str">
        <f t="shared" si="11"/>
        <v/>
      </c>
      <c r="V56" s="24" t="str">
        <f>IF(D56="","",'Export RVT'!N53)</f>
        <v/>
      </c>
      <c r="W56" s="24" t="str">
        <f>IF(D56="","",'Export RVT'!O53)</f>
        <v/>
      </c>
      <c r="X56" s="19" t="str">
        <f t="shared" si="12"/>
        <v/>
      </c>
      <c r="Y56" s="35" t="str">
        <f>IF(D56="M1","Sans objet",IF(D56="","",IF(AND(I56=0,J56=0),"---",VLOOKUP(ROUNDUP(E56,1),Amax!A$6:B$39,2,FALSE))))</f>
        <v/>
      </c>
      <c r="Z56" s="49" t="str">
        <f>IF(D56="M1","---",IF(D56="","",IF(I56=0,"---",G56/2+F56-'Export RVT'!P53)))</f>
        <v/>
      </c>
      <c r="AA56" s="49" t="str">
        <f>IF(D56="M1","---",IF(D56="","",IF(J56=0,"---",G56/2+H56-'Export RVT'!Q53)))</f>
        <v/>
      </c>
      <c r="AB56" s="19" t="str">
        <f t="shared" si="9"/>
        <v/>
      </c>
      <c r="AC56" s="54" t="str">
        <f>IF(D56="","",VLOOKUP(Q$1,'Nbre attaches et Cmax'!A$5:G$28,IF(D56="M1",4,IF(D56="M2",5,IF(D56="M3",6,IF(D56="M4",7,"???"))))))</f>
        <v/>
      </c>
      <c r="AD56" s="63" t="str">
        <f>IF(D56="","",IF(D56="M1",VLOOKUP(Q$1,'Le max'!A$5:E$28,2,FALSE),IF(AND(D56="M2",I56=0),VLOOKUP(Q$1,'Le max'!A$5:E$28,3,FALSE),IF(AND(D56="M2",I56=1),MIN(0.5,VLOOKUP(Q$1,'Le max'!A$5:E$28,3,FALSE)),IF(AND(D56="M3",I56=0),VLOOKUP(Q$1,'Le max'!A$5:E$28,4,FALSE),IF(AND(D56="M3",I56=1),MIN(1.25,VLOOKUP(Q$1,'Le max'!A$5:E$28,4,FALSE)),IF(AND(D56="M4",I56=0),VLOOKUP(Q$1,'Le max'!A$5:E$28,5,FALSE),IF(AND(D56="M2",I56=1),MIN(1.25,VLOOKUP(Q$1,'Le max'!A$5:E$28,5,FALSE)),"???"))))))))</f>
        <v/>
      </c>
      <c r="AE56" s="64" t="str">
        <f t="shared" si="13"/>
        <v/>
      </c>
      <c r="AF56" s="64" t="str">
        <f t="shared" si="14"/>
        <v/>
      </c>
      <c r="AG56" s="63" t="str">
        <f>IF(D56="","",IF(D56="M1",VLOOKUP(Q$1,'Le max'!A$5:E$28,2,FALSE),IF(AND(D56="M2",J56=0),VLOOKUP(Q$1,'Le max'!A$5:E$28,3,FALSE),IF(AND(D56="M2",J56=1),MIN(0.5,VLOOKUP(Q$1,'Le max'!A$5:E$28,3,FALSE)),IF(AND(D56="M3",J56=0),VLOOKUP(Q$1,'Le max'!A$5:E$28,4,FALSE),IF(AND(D56="M3",J56=1),MIN(1.25,VLOOKUP(Q$1,'Le max'!A$5:E$28,4,FALSE)),IF(AND(D56="M4",J56=0),VLOOKUP(Q$1,'Le max'!A$5:E$28,5,FALSE),IF(AND(D56="M2",J56=1),MIN(1.25,VLOOKUP(Q$1,'Le max'!A$5:E$28,5,FALSE)),"???"))))))))</f>
        <v/>
      </c>
      <c r="AH56" s="67" t="str">
        <f t="shared" si="15"/>
        <v/>
      </c>
      <c r="AI56" s="20" t="str">
        <f t="shared" si="16"/>
        <v/>
      </c>
      <c r="AJ56" s="22" t="str">
        <f t="shared" si="17"/>
        <v/>
      </c>
    </row>
    <row r="57" spans="1:36" x14ac:dyDescent="0.45">
      <c r="A57" s="1">
        <f>'Export RVT'!S54</f>
        <v>0</v>
      </c>
      <c r="C57" s="20" t="str">
        <f>IF('Export RVT'!D54="","",'Export RVT'!D54)</f>
        <v/>
      </c>
      <c r="D57" s="21" t="str">
        <f>IF('Export RVT'!C54="","",'Export RVT'!C54)</f>
        <v/>
      </c>
      <c r="E57" s="21" t="str">
        <f>IF('Export RVT'!E54="","",'Export RVT'!E54)</f>
        <v/>
      </c>
      <c r="F57" s="21" t="str">
        <f>IF('Export RVT'!F54="","",'Export RVT'!F54)</f>
        <v/>
      </c>
      <c r="G57" s="21" t="str">
        <f>IF('Export RVT'!B54="","",'Export RVT'!B54)</f>
        <v/>
      </c>
      <c r="H57" s="21" t="str">
        <f>IF('Export RVT'!G54="","",'Export RVT'!G54)</f>
        <v/>
      </c>
      <c r="I57" s="21" t="str">
        <f>IF('Export RVT'!H54="","",'Export RVT'!H54)</f>
        <v/>
      </c>
      <c r="J57" s="21" t="str">
        <f>IF('Export RVT'!I54="","",'Export RVT'!I54)</f>
        <v/>
      </c>
      <c r="K57" s="22" t="str">
        <f>IF('Export RVT'!J54="","",'Export RVT'!J54)</f>
        <v/>
      </c>
      <c r="M57" s="23" t="str">
        <f>IF(D57="","",IF(K57=0,VLOOKUP($Q$1,'Nbre attaches et Cmax'!A$5:G$28,2,FALSE),VLOOKUP($Q$1,'Nbre attaches et Cmax'!A$5:G$28,3,FALSE)))</f>
        <v/>
      </c>
      <c r="N57" s="24" t="str">
        <f>IF(D57="","",IF('Export RVT'!P54&lt;Calculs!G57/2-0.15,"---",IF(AND('Export RVT'!P54&gt;(Calculs!G57/2-0.15),'Export RVT'!P54&lt;(Calculs!G57/2+0.15)),"A VERIFIER",'Export RVT'!P54-Calculs!G57/2)))</f>
        <v/>
      </c>
      <c r="O57" s="24" t="str">
        <f>IF(D57="","",IF('Export RVT'!Q54&lt;Calculs!G57/2-0.15,"---",IF(AND('Export RVT'!Q54&gt;(Calculs!G57/2-0.15),'Export RVT'!Q54&lt;(Calculs!G57/2+0.15)),"A VERIFIER",'Export RVT'!Q54-Calculs!G57/2)))</f>
        <v/>
      </c>
      <c r="P57" s="19" t="str">
        <f t="shared" si="10"/>
        <v/>
      </c>
      <c r="Q57" s="23" t="str">
        <f>IF(D57="","",IF(D57="M3",VLOOKUP($Q$1,Dmax!A$5:D$18,4,0),IF(D57="M2",VLOOKUP($Q$1,Dmax!A$5:D$18,3,0),IF(D57="M1",VLOOKUP($Q$1,Dmax!A$5:D$18,2,0),IF(D57="M4","Voir doc","Module??")))))</f>
        <v/>
      </c>
      <c r="R57" s="24" t="str">
        <f>IF(D57="","",IF(AC57=2,'Export RVT'!M54,'Export RVT'!R54))</f>
        <v/>
      </c>
      <c r="S57" s="72" t="str">
        <f>IF(D57="","",IF(AC57=2,"Sans objet",'Export RVT'!P54+'Export RVT'!Q54-'Export RVT'!R54))</f>
        <v/>
      </c>
      <c r="T57" s="19" t="str">
        <f t="shared" si="8"/>
        <v/>
      </c>
      <c r="U57" s="23" t="str">
        <f t="shared" si="11"/>
        <v/>
      </c>
      <c r="V57" s="24" t="str">
        <f>IF(D57="","",'Export RVT'!N54)</f>
        <v/>
      </c>
      <c r="W57" s="24" t="str">
        <f>IF(D57="","",'Export RVT'!O54)</f>
        <v/>
      </c>
      <c r="X57" s="19" t="str">
        <f t="shared" si="12"/>
        <v/>
      </c>
      <c r="Y57" s="35" t="str">
        <f>IF(D57="M1","Sans objet",IF(D57="","",IF(AND(I57=0,J57=0),"---",VLOOKUP(ROUNDUP(E57,1),Amax!A$6:B$39,2,FALSE))))</f>
        <v/>
      </c>
      <c r="Z57" s="49" t="str">
        <f>IF(D57="M1","---",IF(D57="","",IF(I57=0,"---",G57/2+F57-'Export RVT'!P54)))</f>
        <v/>
      </c>
      <c r="AA57" s="49" t="str">
        <f>IF(D57="M1","---",IF(D57="","",IF(J57=0,"---",G57/2+H57-'Export RVT'!Q54)))</f>
        <v/>
      </c>
      <c r="AB57" s="19" t="str">
        <f t="shared" si="9"/>
        <v/>
      </c>
      <c r="AC57" s="54" t="str">
        <f>IF(D57="","",VLOOKUP(Q$1,'Nbre attaches et Cmax'!A$5:G$28,IF(D57="M1",4,IF(D57="M2",5,IF(D57="M3",6,IF(D57="M4",7,"???"))))))</f>
        <v/>
      </c>
      <c r="AD57" s="63" t="str">
        <f>IF(D57="","",IF(D57="M1",VLOOKUP(Q$1,'Le max'!A$5:E$28,2,FALSE),IF(AND(D57="M2",I57=0),VLOOKUP(Q$1,'Le max'!A$5:E$28,3,FALSE),IF(AND(D57="M2",I57=1),MIN(0.5,VLOOKUP(Q$1,'Le max'!A$5:E$28,3,FALSE)),IF(AND(D57="M3",I57=0),VLOOKUP(Q$1,'Le max'!A$5:E$28,4,FALSE),IF(AND(D57="M3",I57=1),MIN(1.25,VLOOKUP(Q$1,'Le max'!A$5:E$28,4,FALSE)),IF(AND(D57="M4",I57=0),VLOOKUP(Q$1,'Le max'!A$5:E$28,5,FALSE),IF(AND(D57="M2",I57=1),MIN(1.25,VLOOKUP(Q$1,'Le max'!A$5:E$28,5,FALSE)),"???"))))))))</f>
        <v/>
      </c>
      <c r="AE57" s="64" t="str">
        <f t="shared" si="13"/>
        <v/>
      </c>
      <c r="AF57" s="64" t="str">
        <f t="shared" si="14"/>
        <v/>
      </c>
      <c r="AG57" s="63" t="str">
        <f>IF(D57="","",IF(D57="M1",VLOOKUP(Q$1,'Le max'!A$5:E$28,2,FALSE),IF(AND(D57="M2",J57=0),VLOOKUP(Q$1,'Le max'!A$5:E$28,3,FALSE),IF(AND(D57="M2",J57=1),MIN(0.5,VLOOKUP(Q$1,'Le max'!A$5:E$28,3,FALSE)),IF(AND(D57="M3",J57=0),VLOOKUP(Q$1,'Le max'!A$5:E$28,4,FALSE),IF(AND(D57="M3",J57=1),MIN(1.25,VLOOKUP(Q$1,'Le max'!A$5:E$28,4,FALSE)),IF(AND(D57="M4",J57=0),VLOOKUP(Q$1,'Le max'!A$5:E$28,5,FALSE),IF(AND(D57="M2",J57=1),MIN(1.25,VLOOKUP(Q$1,'Le max'!A$5:E$28,5,FALSE)),"???"))))))))</f>
        <v/>
      </c>
      <c r="AH57" s="67" t="str">
        <f t="shared" si="15"/>
        <v/>
      </c>
      <c r="AI57" s="20" t="str">
        <f t="shared" si="16"/>
        <v/>
      </c>
      <c r="AJ57" s="22" t="str">
        <f t="shared" si="17"/>
        <v/>
      </c>
    </row>
    <row r="58" spans="1:36" x14ac:dyDescent="0.45">
      <c r="A58" s="1">
        <f>'Export RVT'!S55</f>
        <v>0</v>
      </c>
      <c r="C58" s="20" t="str">
        <f>IF('Export RVT'!D55="","",'Export RVT'!D55)</f>
        <v/>
      </c>
      <c r="D58" s="21" t="str">
        <f>IF('Export RVT'!C55="","",'Export RVT'!C55)</f>
        <v/>
      </c>
      <c r="E58" s="21" t="str">
        <f>IF('Export RVT'!E55="","",'Export RVT'!E55)</f>
        <v/>
      </c>
      <c r="F58" s="21" t="str">
        <f>IF('Export RVT'!F55="","",'Export RVT'!F55)</f>
        <v/>
      </c>
      <c r="G58" s="21" t="str">
        <f>IF('Export RVT'!B55="","",'Export RVT'!B55)</f>
        <v/>
      </c>
      <c r="H58" s="21" t="str">
        <f>IF('Export RVT'!G55="","",'Export RVT'!G55)</f>
        <v/>
      </c>
      <c r="I58" s="21" t="str">
        <f>IF('Export RVT'!H55="","",'Export RVT'!H55)</f>
        <v/>
      </c>
      <c r="J58" s="21" t="str">
        <f>IF('Export RVT'!I55="","",'Export RVT'!I55)</f>
        <v/>
      </c>
      <c r="K58" s="22" t="str">
        <f>IF('Export RVT'!J55="","",'Export RVT'!J55)</f>
        <v/>
      </c>
      <c r="M58" s="23" t="str">
        <f>IF(D58="","",IF(K58=0,VLOOKUP($Q$1,'Nbre attaches et Cmax'!A$5:G$28,2,FALSE),VLOOKUP($Q$1,'Nbre attaches et Cmax'!A$5:G$28,3,FALSE)))</f>
        <v/>
      </c>
      <c r="N58" s="24" t="str">
        <f>IF(D58="","",IF('Export RVT'!P55&lt;Calculs!G58/2-0.15,"---",IF(AND('Export RVT'!P55&gt;(Calculs!G58/2-0.15),'Export RVT'!P55&lt;(Calculs!G58/2+0.15)),"A VERIFIER",'Export RVT'!P55-Calculs!G58/2)))</f>
        <v/>
      </c>
      <c r="O58" s="24" t="str">
        <f>IF(D58="","",IF('Export RVT'!Q55&lt;Calculs!G58/2-0.15,"---",IF(AND('Export RVT'!Q55&gt;(Calculs!G58/2-0.15),'Export RVT'!Q55&lt;(Calculs!G58/2+0.15)),"A VERIFIER",'Export RVT'!Q55-Calculs!G58/2)))</f>
        <v/>
      </c>
      <c r="P58" s="19" t="str">
        <f t="shared" si="10"/>
        <v/>
      </c>
      <c r="Q58" s="23" t="str">
        <f>IF(D58="","",IF(D58="M3",VLOOKUP($Q$1,Dmax!A$5:D$18,4,0),IF(D58="M2",VLOOKUP($Q$1,Dmax!A$5:D$18,3,0),IF(D58="M1",VLOOKUP($Q$1,Dmax!A$5:D$18,2,0),IF(D58="M4","Voir doc","Module??")))))</f>
        <v/>
      </c>
      <c r="R58" s="24" t="str">
        <f>IF(D58="","",IF(AC58=2,'Export RVT'!M55,'Export RVT'!R55))</f>
        <v/>
      </c>
      <c r="S58" s="72" t="str">
        <f>IF(D58="","",IF(AC58=2,"Sans objet",'Export RVT'!P55+'Export RVT'!Q55-'Export RVT'!R55))</f>
        <v/>
      </c>
      <c r="T58" s="19" t="str">
        <f t="shared" si="8"/>
        <v/>
      </c>
      <c r="U58" s="23" t="str">
        <f t="shared" si="11"/>
        <v/>
      </c>
      <c r="V58" s="24" t="str">
        <f>IF(D58="","",'Export RVT'!N55)</f>
        <v/>
      </c>
      <c r="W58" s="24" t="str">
        <f>IF(D58="","",'Export RVT'!O55)</f>
        <v/>
      </c>
      <c r="X58" s="19" t="str">
        <f t="shared" si="12"/>
        <v/>
      </c>
      <c r="Y58" s="35" t="str">
        <f>IF(D58="M1","Sans objet",IF(D58="","",IF(AND(I58=0,J58=0),"---",VLOOKUP(ROUNDUP(E58,1),Amax!A$6:B$39,2,FALSE))))</f>
        <v/>
      </c>
      <c r="Z58" s="49" t="str">
        <f>IF(D58="M1","---",IF(D58="","",IF(I58=0,"---",G58/2+F58-'Export RVT'!P55)))</f>
        <v/>
      </c>
      <c r="AA58" s="49" t="str">
        <f>IF(D58="M1","---",IF(D58="","",IF(J58=0,"---",G58/2+H58-'Export RVT'!Q55)))</f>
        <v/>
      </c>
      <c r="AB58" s="19" t="str">
        <f t="shared" si="9"/>
        <v/>
      </c>
      <c r="AC58" s="54" t="str">
        <f>IF(D58="","",VLOOKUP(Q$1,'Nbre attaches et Cmax'!A$5:G$28,IF(D58="M1",4,IF(D58="M2",5,IF(D58="M3",6,IF(D58="M4",7,"???"))))))</f>
        <v/>
      </c>
      <c r="AD58" s="63" t="str">
        <f>IF(D58="","",IF(D58="M1",VLOOKUP(Q$1,'Le max'!A$5:E$28,2,FALSE),IF(AND(D58="M2",I58=0),VLOOKUP(Q$1,'Le max'!A$5:E$28,3,FALSE),IF(AND(D58="M2",I58=1),MIN(0.5,VLOOKUP(Q$1,'Le max'!A$5:E$28,3,FALSE)),IF(AND(D58="M3",I58=0),VLOOKUP(Q$1,'Le max'!A$5:E$28,4,FALSE),IF(AND(D58="M3",I58=1),MIN(1.25,VLOOKUP(Q$1,'Le max'!A$5:E$28,4,FALSE)),IF(AND(D58="M4",I58=0),VLOOKUP(Q$1,'Le max'!A$5:E$28,5,FALSE),IF(AND(D58="M2",I58=1),MIN(1.25,VLOOKUP(Q$1,'Le max'!A$5:E$28,5,FALSE)),"???"))))))))</f>
        <v/>
      </c>
      <c r="AE58" s="64" t="str">
        <f t="shared" si="13"/>
        <v/>
      </c>
      <c r="AF58" s="64" t="str">
        <f t="shared" si="14"/>
        <v/>
      </c>
      <c r="AG58" s="63" t="str">
        <f>IF(D58="","",IF(D58="M1",VLOOKUP(Q$1,'Le max'!A$5:E$28,2,FALSE),IF(AND(D58="M2",J58=0),VLOOKUP(Q$1,'Le max'!A$5:E$28,3,FALSE),IF(AND(D58="M2",J58=1),MIN(0.5,VLOOKUP(Q$1,'Le max'!A$5:E$28,3,FALSE)),IF(AND(D58="M3",J58=0),VLOOKUP(Q$1,'Le max'!A$5:E$28,4,FALSE),IF(AND(D58="M3",J58=1),MIN(1.25,VLOOKUP(Q$1,'Le max'!A$5:E$28,4,FALSE)),IF(AND(D58="M4",J58=0),VLOOKUP(Q$1,'Le max'!A$5:E$28,5,FALSE),IF(AND(D58="M2",J58=1),MIN(1.25,VLOOKUP(Q$1,'Le max'!A$5:E$28,5,FALSE)),"???"))))))))</f>
        <v/>
      </c>
      <c r="AH58" s="67" t="str">
        <f t="shared" si="15"/>
        <v/>
      </c>
      <c r="AI58" s="20" t="str">
        <f t="shared" si="16"/>
        <v/>
      </c>
      <c r="AJ58" s="22" t="str">
        <f t="shared" si="17"/>
        <v/>
      </c>
    </row>
    <row r="59" spans="1:36" x14ac:dyDescent="0.45">
      <c r="A59" s="1">
        <f>'Export RVT'!S56</f>
        <v>0</v>
      </c>
      <c r="C59" s="20" t="str">
        <f>IF('Export RVT'!D56="","",'Export RVT'!D56)</f>
        <v/>
      </c>
      <c r="D59" s="21" t="str">
        <f>IF('Export RVT'!C56="","",'Export RVT'!C56)</f>
        <v/>
      </c>
      <c r="E59" s="21" t="str">
        <f>IF('Export RVT'!E56="","",'Export RVT'!E56)</f>
        <v/>
      </c>
      <c r="F59" s="21" t="str">
        <f>IF('Export RVT'!F56="","",'Export RVT'!F56)</f>
        <v/>
      </c>
      <c r="G59" s="21" t="str">
        <f>IF('Export RVT'!B56="","",'Export RVT'!B56)</f>
        <v/>
      </c>
      <c r="H59" s="21" t="str">
        <f>IF('Export RVT'!G56="","",'Export RVT'!G56)</f>
        <v/>
      </c>
      <c r="I59" s="21" t="str">
        <f>IF('Export RVT'!H56="","",'Export RVT'!H56)</f>
        <v/>
      </c>
      <c r="J59" s="21" t="str">
        <f>IF('Export RVT'!I56="","",'Export RVT'!I56)</f>
        <v/>
      </c>
      <c r="K59" s="22" t="str">
        <f>IF('Export RVT'!J56="","",'Export RVT'!J56)</f>
        <v/>
      </c>
      <c r="M59" s="23" t="str">
        <f>IF(D59="","",IF(K59=0,VLOOKUP($Q$1,'Nbre attaches et Cmax'!A$5:G$28,2,FALSE),VLOOKUP($Q$1,'Nbre attaches et Cmax'!A$5:G$28,3,FALSE)))</f>
        <v/>
      </c>
      <c r="N59" s="24" t="str">
        <f>IF(D59="","",IF('Export RVT'!P56&lt;Calculs!G59/2-0.15,"---",IF(AND('Export RVT'!P56&gt;(Calculs!G59/2-0.15),'Export RVT'!P56&lt;(Calculs!G59/2+0.15)),"A VERIFIER",'Export RVT'!P56-Calculs!G59/2)))</f>
        <v/>
      </c>
      <c r="O59" s="24" t="str">
        <f>IF(D59="","",IF('Export RVT'!Q56&lt;Calculs!G59/2-0.15,"---",IF(AND('Export RVT'!Q56&gt;(Calculs!G59/2-0.15),'Export RVT'!Q56&lt;(Calculs!G59/2+0.15)),"A VERIFIER",'Export RVT'!Q56-Calculs!G59/2)))</f>
        <v/>
      </c>
      <c r="P59" s="19" t="str">
        <f t="shared" si="10"/>
        <v/>
      </c>
      <c r="Q59" s="23" t="str">
        <f>IF(D59="","",IF(D59="M3",VLOOKUP($Q$1,Dmax!A$5:D$18,4,0),IF(D59="M2",VLOOKUP($Q$1,Dmax!A$5:D$18,3,0),IF(D59="M1",VLOOKUP($Q$1,Dmax!A$5:D$18,2,0),IF(D59="M4","Voir doc","Module??")))))</f>
        <v/>
      </c>
      <c r="R59" s="24" t="str">
        <f>IF(D59="","",IF(AC59=2,'Export RVT'!M56,'Export RVT'!R56))</f>
        <v/>
      </c>
      <c r="S59" s="72" t="str">
        <f>IF(D59="","",IF(AC59=2,"Sans objet",'Export RVT'!P56+'Export RVT'!Q56-'Export RVT'!R56))</f>
        <v/>
      </c>
      <c r="T59" s="19" t="str">
        <f t="shared" si="8"/>
        <v/>
      </c>
      <c r="U59" s="23" t="str">
        <f t="shared" si="11"/>
        <v/>
      </c>
      <c r="V59" s="24" t="str">
        <f>IF(D59="","",'Export RVT'!N56)</f>
        <v/>
      </c>
      <c r="W59" s="24" t="str">
        <f>IF(D59="","",'Export RVT'!O56)</f>
        <v/>
      </c>
      <c r="X59" s="19" t="str">
        <f t="shared" si="12"/>
        <v/>
      </c>
      <c r="Y59" s="35" t="str">
        <f>IF(D59="M1","Sans objet",IF(D59="","",IF(AND(I59=0,J59=0),"---",VLOOKUP(ROUNDUP(E59,1),Amax!A$6:B$39,2,FALSE))))</f>
        <v/>
      </c>
      <c r="Z59" s="49" t="str">
        <f>IF(D59="M1","---",IF(D59="","",IF(I59=0,"---",G59/2+F59-'Export RVT'!P56)))</f>
        <v/>
      </c>
      <c r="AA59" s="49" t="str">
        <f>IF(D59="M1","---",IF(D59="","",IF(J59=0,"---",G59/2+H59-'Export RVT'!Q56)))</f>
        <v/>
      </c>
      <c r="AB59" s="19" t="str">
        <f t="shared" si="9"/>
        <v/>
      </c>
      <c r="AC59" s="54" t="str">
        <f>IF(D59="","",VLOOKUP(Q$1,'Nbre attaches et Cmax'!A$5:G$28,IF(D59="M1",4,IF(D59="M2",5,IF(D59="M3",6,IF(D59="M4",7,"???"))))))</f>
        <v/>
      </c>
      <c r="AD59" s="63" t="str">
        <f>IF(D59="","",IF(D59="M1",VLOOKUP(Q$1,'Le max'!A$5:E$28,2,FALSE),IF(AND(D59="M2",I59=0),VLOOKUP(Q$1,'Le max'!A$5:E$28,3,FALSE),IF(AND(D59="M2",I59=1),MIN(0.5,VLOOKUP(Q$1,'Le max'!A$5:E$28,3,FALSE)),IF(AND(D59="M3",I59=0),VLOOKUP(Q$1,'Le max'!A$5:E$28,4,FALSE),IF(AND(D59="M3",I59=1),MIN(1.25,VLOOKUP(Q$1,'Le max'!A$5:E$28,4,FALSE)),IF(AND(D59="M4",I59=0),VLOOKUP(Q$1,'Le max'!A$5:E$28,5,FALSE),IF(AND(D59="M2",I59=1),MIN(1.25,VLOOKUP(Q$1,'Le max'!A$5:E$28,5,FALSE)),"???"))))))))</f>
        <v/>
      </c>
      <c r="AE59" s="64" t="str">
        <f t="shared" si="13"/>
        <v/>
      </c>
      <c r="AF59" s="64" t="str">
        <f t="shared" si="14"/>
        <v/>
      </c>
      <c r="AG59" s="63" t="str">
        <f>IF(D59="","",IF(D59="M1",VLOOKUP(Q$1,'Le max'!A$5:E$28,2,FALSE),IF(AND(D59="M2",J59=0),VLOOKUP(Q$1,'Le max'!A$5:E$28,3,FALSE),IF(AND(D59="M2",J59=1),MIN(0.5,VLOOKUP(Q$1,'Le max'!A$5:E$28,3,FALSE)),IF(AND(D59="M3",J59=0),VLOOKUP(Q$1,'Le max'!A$5:E$28,4,FALSE),IF(AND(D59="M3",J59=1),MIN(1.25,VLOOKUP(Q$1,'Le max'!A$5:E$28,4,FALSE)),IF(AND(D59="M4",J59=0),VLOOKUP(Q$1,'Le max'!A$5:E$28,5,FALSE),IF(AND(D59="M2",J59=1),MIN(1.25,VLOOKUP(Q$1,'Le max'!A$5:E$28,5,FALSE)),"???"))))))))</f>
        <v/>
      </c>
      <c r="AH59" s="67" t="str">
        <f t="shared" si="15"/>
        <v/>
      </c>
      <c r="AI59" s="20" t="str">
        <f t="shared" si="16"/>
        <v/>
      </c>
      <c r="AJ59" s="22" t="str">
        <f t="shared" si="17"/>
        <v/>
      </c>
    </row>
    <row r="60" spans="1:36" x14ac:dyDescent="0.45">
      <c r="A60" s="1">
        <f>'Export RVT'!S57</f>
        <v>0</v>
      </c>
      <c r="C60" s="20" t="str">
        <f>IF('Export RVT'!D57="","",'Export RVT'!D57)</f>
        <v/>
      </c>
      <c r="D60" s="21" t="str">
        <f>IF('Export RVT'!C57="","",'Export RVT'!C57)</f>
        <v/>
      </c>
      <c r="E60" s="21" t="str">
        <f>IF('Export RVT'!E57="","",'Export RVT'!E57)</f>
        <v/>
      </c>
      <c r="F60" s="21" t="str">
        <f>IF('Export RVT'!F57="","",'Export RVT'!F57)</f>
        <v/>
      </c>
      <c r="G60" s="21" t="str">
        <f>IF('Export RVT'!B57="","",'Export RVT'!B57)</f>
        <v/>
      </c>
      <c r="H60" s="21" t="str">
        <f>IF('Export RVT'!G57="","",'Export RVT'!G57)</f>
        <v/>
      </c>
      <c r="I60" s="21" t="str">
        <f>IF('Export RVT'!H57="","",'Export RVT'!H57)</f>
        <v/>
      </c>
      <c r="J60" s="21" t="str">
        <f>IF('Export RVT'!I57="","",'Export RVT'!I57)</f>
        <v/>
      </c>
      <c r="K60" s="22" t="str">
        <f>IF('Export RVT'!J57="","",'Export RVT'!J57)</f>
        <v/>
      </c>
      <c r="M60" s="23" t="str">
        <f>IF(D60="","",IF(K60=0,VLOOKUP($Q$1,'Nbre attaches et Cmax'!A$5:G$28,2,FALSE),VLOOKUP($Q$1,'Nbre attaches et Cmax'!A$5:G$28,3,FALSE)))</f>
        <v/>
      </c>
      <c r="N60" s="24" t="str">
        <f>IF(D60="","",IF('Export RVT'!P57&lt;Calculs!G60/2-0.15,"---",IF(AND('Export RVT'!P57&gt;(Calculs!G60/2-0.15),'Export RVT'!P57&lt;(Calculs!G60/2+0.15)),"A VERIFIER",'Export RVT'!P57-Calculs!G60/2)))</f>
        <v/>
      </c>
      <c r="O60" s="24" t="str">
        <f>IF(D60="","",IF('Export RVT'!Q57&lt;Calculs!G60/2-0.15,"---",IF(AND('Export RVT'!Q57&gt;(Calculs!G60/2-0.15),'Export RVT'!Q57&lt;(Calculs!G60/2+0.15)),"A VERIFIER",'Export RVT'!Q57-Calculs!G60/2)))</f>
        <v/>
      </c>
      <c r="P60" s="19" t="str">
        <f t="shared" si="10"/>
        <v/>
      </c>
      <c r="Q60" s="23" t="str">
        <f>IF(D60="","",IF(D60="M3",VLOOKUP($Q$1,Dmax!A$5:D$18,4,0),IF(D60="M2",VLOOKUP($Q$1,Dmax!A$5:D$18,3,0),IF(D60="M1",VLOOKUP($Q$1,Dmax!A$5:D$18,2,0),IF(D60="M4","Voir doc","Module??")))))</f>
        <v/>
      </c>
      <c r="R60" s="24" t="str">
        <f>IF(D60="","",IF(AC60=2,'Export RVT'!M57,'Export RVT'!R57))</f>
        <v/>
      </c>
      <c r="S60" s="72" t="str">
        <f>IF(D60="","",IF(AC60=2,"Sans objet",'Export RVT'!P57+'Export RVT'!Q57-'Export RVT'!R57))</f>
        <v/>
      </c>
      <c r="T60" s="19" t="str">
        <f t="shared" si="8"/>
        <v/>
      </c>
      <c r="U60" s="23" t="str">
        <f t="shared" si="11"/>
        <v/>
      </c>
      <c r="V60" s="24" t="str">
        <f>IF(D60="","",'Export RVT'!N57)</f>
        <v/>
      </c>
      <c r="W60" s="24" t="str">
        <f>IF(D60="","",'Export RVT'!O57)</f>
        <v/>
      </c>
      <c r="X60" s="19" t="str">
        <f t="shared" si="12"/>
        <v/>
      </c>
      <c r="Y60" s="35" t="str">
        <f>IF(D60="M1","Sans objet",IF(D60="","",IF(AND(I60=0,J60=0),"---",VLOOKUP(ROUNDUP(E60,1),Amax!A$6:B$39,2,FALSE))))</f>
        <v/>
      </c>
      <c r="Z60" s="49" t="str">
        <f>IF(D60="M1","---",IF(D60="","",IF(I60=0,"---",G60/2+F60-'Export RVT'!P57)))</f>
        <v/>
      </c>
      <c r="AA60" s="49" t="str">
        <f>IF(D60="M1","---",IF(D60="","",IF(J60=0,"---",G60/2+H60-'Export RVT'!Q57)))</f>
        <v/>
      </c>
      <c r="AB60" s="19" t="str">
        <f t="shared" si="9"/>
        <v/>
      </c>
      <c r="AC60" s="54" t="str">
        <f>IF(D60="","",VLOOKUP(Q$1,'Nbre attaches et Cmax'!A$5:G$28,IF(D60="M1",4,IF(D60="M2",5,IF(D60="M3",6,IF(D60="M4",7,"???"))))))</f>
        <v/>
      </c>
      <c r="AD60" s="63" t="str">
        <f>IF(D60="","",IF(D60="M1",VLOOKUP(Q$1,'Le max'!A$5:E$28,2,FALSE),IF(AND(D60="M2",I60=0),VLOOKUP(Q$1,'Le max'!A$5:E$28,3,FALSE),IF(AND(D60="M2",I60=1),MIN(0.5,VLOOKUP(Q$1,'Le max'!A$5:E$28,3,FALSE)),IF(AND(D60="M3",I60=0),VLOOKUP(Q$1,'Le max'!A$5:E$28,4,FALSE),IF(AND(D60="M3",I60=1),MIN(1.25,VLOOKUP(Q$1,'Le max'!A$5:E$28,4,FALSE)),IF(AND(D60="M4",I60=0),VLOOKUP(Q$1,'Le max'!A$5:E$28,5,FALSE),IF(AND(D60="M2",I60=1),MIN(1.25,VLOOKUP(Q$1,'Le max'!A$5:E$28,5,FALSE)),"???"))))))))</f>
        <v/>
      </c>
      <c r="AE60" s="64" t="str">
        <f t="shared" si="13"/>
        <v/>
      </c>
      <c r="AF60" s="64" t="str">
        <f t="shared" si="14"/>
        <v/>
      </c>
      <c r="AG60" s="63" t="str">
        <f>IF(D60="","",IF(D60="M1",VLOOKUP(Q$1,'Le max'!A$5:E$28,2,FALSE),IF(AND(D60="M2",J60=0),VLOOKUP(Q$1,'Le max'!A$5:E$28,3,FALSE),IF(AND(D60="M2",J60=1),MIN(0.5,VLOOKUP(Q$1,'Le max'!A$5:E$28,3,FALSE)),IF(AND(D60="M3",J60=0),VLOOKUP(Q$1,'Le max'!A$5:E$28,4,FALSE),IF(AND(D60="M3",J60=1),MIN(1.25,VLOOKUP(Q$1,'Le max'!A$5:E$28,4,FALSE)),IF(AND(D60="M4",J60=0),VLOOKUP(Q$1,'Le max'!A$5:E$28,5,FALSE),IF(AND(D60="M2",J60=1),MIN(1.25,VLOOKUP(Q$1,'Le max'!A$5:E$28,5,FALSE)),"???"))))))))</f>
        <v/>
      </c>
      <c r="AH60" s="67" t="str">
        <f t="shared" si="15"/>
        <v/>
      </c>
      <c r="AI60" s="20" t="str">
        <f t="shared" si="16"/>
        <v/>
      </c>
      <c r="AJ60" s="22" t="str">
        <f t="shared" si="17"/>
        <v/>
      </c>
    </row>
    <row r="61" spans="1:36" x14ac:dyDescent="0.45">
      <c r="A61" s="1">
        <f>'Export RVT'!S58</f>
        <v>0</v>
      </c>
      <c r="C61" s="20" t="str">
        <f>IF('Export RVT'!D58="","",'Export RVT'!D58)</f>
        <v/>
      </c>
      <c r="D61" s="21" t="str">
        <f>IF('Export RVT'!C58="","",'Export RVT'!C58)</f>
        <v/>
      </c>
      <c r="E61" s="21" t="str">
        <f>IF('Export RVT'!E58="","",'Export RVT'!E58)</f>
        <v/>
      </c>
      <c r="F61" s="21" t="str">
        <f>IF('Export RVT'!F58="","",'Export RVT'!F58)</f>
        <v/>
      </c>
      <c r="G61" s="21" t="str">
        <f>IF('Export RVT'!B58="","",'Export RVT'!B58)</f>
        <v/>
      </c>
      <c r="H61" s="21" t="str">
        <f>IF('Export RVT'!G58="","",'Export RVT'!G58)</f>
        <v/>
      </c>
      <c r="I61" s="21" t="str">
        <f>IF('Export RVT'!H58="","",'Export RVT'!H58)</f>
        <v/>
      </c>
      <c r="J61" s="21" t="str">
        <f>IF('Export RVT'!I58="","",'Export RVT'!I58)</f>
        <v/>
      </c>
      <c r="K61" s="22" t="str">
        <f>IF('Export RVT'!J58="","",'Export RVT'!J58)</f>
        <v/>
      </c>
      <c r="M61" s="23" t="str">
        <f>IF(D61="","",IF(K61=0,VLOOKUP($Q$1,'Nbre attaches et Cmax'!A$5:G$28,2,FALSE),VLOOKUP($Q$1,'Nbre attaches et Cmax'!A$5:G$28,3,FALSE)))</f>
        <v/>
      </c>
      <c r="N61" s="24" t="str">
        <f>IF(D61="","",IF('Export RVT'!P58&lt;Calculs!G61/2-0.15,"---",IF(AND('Export RVT'!P58&gt;(Calculs!G61/2-0.15),'Export RVT'!P58&lt;(Calculs!G61/2+0.15)),"A VERIFIER",'Export RVT'!P58-Calculs!G61/2)))</f>
        <v/>
      </c>
      <c r="O61" s="24" t="str">
        <f>IF(D61="","",IF('Export RVT'!Q58&lt;Calculs!G61/2-0.15,"---",IF(AND('Export RVT'!Q58&gt;(Calculs!G61/2-0.15),'Export RVT'!Q58&lt;(Calculs!G61/2+0.15)),"A VERIFIER",'Export RVT'!Q58-Calculs!G61/2)))</f>
        <v/>
      </c>
      <c r="P61" s="19" t="str">
        <f t="shared" si="10"/>
        <v/>
      </c>
      <c r="Q61" s="23" t="str">
        <f>IF(D61="","",IF(D61="M3",VLOOKUP($Q$1,Dmax!A$5:D$18,4,0),IF(D61="M2",VLOOKUP($Q$1,Dmax!A$5:D$18,3,0),IF(D61="M1",VLOOKUP($Q$1,Dmax!A$5:D$18,2,0),IF(D61="M4","Voir doc","Module??")))))</f>
        <v/>
      </c>
      <c r="R61" s="24" t="str">
        <f>IF(D61="","",IF(AC61=2,'Export RVT'!M58,'Export RVT'!R58))</f>
        <v/>
      </c>
      <c r="S61" s="72" t="str">
        <f>IF(D61="","",IF(AC61=2,"Sans objet",'Export RVT'!P58+'Export RVT'!Q58-'Export RVT'!R58))</f>
        <v/>
      </c>
      <c r="T61" s="19" t="str">
        <f t="shared" si="8"/>
        <v/>
      </c>
      <c r="U61" s="23" t="str">
        <f t="shared" si="11"/>
        <v/>
      </c>
      <c r="V61" s="24" t="str">
        <f>IF(D61="","",'Export RVT'!N58)</f>
        <v/>
      </c>
      <c r="W61" s="24" t="str">
        <f>IF(D61="","",'Export RVT'!O58)</f>
        <v/>
      </c>
      <c r="X61" s="19" t="str">
        <f t="shared" si="12"/>
        <v/>
      </c>
      <c r="Y61" s="35" t="str">
        <f>IF(D61="M1","Sans objet",IF(D61="","",IF(AND(I61=0,J61=0),"---",VLOOKUP(ROUNDUP(E61,1),Amax!A$6:B$39,2,FALSE))))</f>
        <v/>
      </c>
      <c r="Z61" s="49" t="str">
        <f>IF(D61="M1","---",IF(D61="","",IF(I61=0,"---",G61/2+F61-'Export RVT'!P58)))</f>
        <v/>
      </c>
      <c r="AA61" s="49" t="str">
        <f>IF(D61="M1","---",IF(D61="","",IF(J61=0,"---",G61/2+H61-'Export RVT'!Q58)))</f>
        <v/>
      </c>
      <c r="AB61" s="19" t="str">
        <f t="shared" si="9"/>
        <v/>
      </c>
      <c r="AC61" s="54" t="str">
        <f>IF(D61="","",VLOOKUP(Q$1,'Nbre attaches et Cmax'!A$5:G$28,IF(D61="M1",4,IF(D61="M2",5,IF(D61="M3",6,IF(D61="M4",7,"???"))))))</f>
        <v/>
      </c>
      <c r="AD61" s="63" t="str">
        <f>IF(D61="","",IF(D61="M1",VLOOKUP(Q$1,'Le max'!A$5:E$28,2,FALSE),IF(AND(D61="M2",I61=0),VLOOKUP(Q$1,'Le max'!A$5:E$28,3,FALSE),IF(AND(D61="M2",I61=1),MIN(0.5,VLOOKUP(Q$1,'Le max'!A$5:E$28,3,FALSE)),IF(AND(D61="M3",I61=0),VLOOKUP(Q$1,'Le max'!A$5:E$28,4,FALSE),IF(AND(D61="M3",I61=1),MIN(1.25,VLOOKUP(Q$1,'Le max'!A$5:E$28,4,FALSE)),IF(AND(D61="M4",I61=0),VLOOKUP(Q$1,'Le max'!A$5:E$28,5,FALSE),IF(AND(D61="M2",I61=1),MIN(1.25,VLOOKUP(Q$1,'Le max'!A$5:E$28,5,FALSE)),"???"))))))))</f>
        <v/>
      </c>
      <c r="AE61" s="64" t="str">
        <f t="shared" si="13"/>
        <v/>
      </c>
      <c r="AF61" s="64" t="str">
        <f t="shared" si="14"/>
        <v/>
      </c>
      <c r="AG61" s="63" t="str">
        <f>IF(D61="","",IF(D61="M1",VLOOKUP(Q$1,'Le max'!A$5:E$28,2,FALSE),IF(AND(D61="M2",J61=0),VLOOKUP(Q$1,'Le max'!A$5:E$28,3,FALSE),IF(AND(D61="M2",J61=1),MIN(0.5,VLOOKUP(Q$1,'Le max'!A$5:E$28,3,FALSE)),IF(AND(D61="M3",J61=0),VLOOKUP(Q$1,'Le max'!A$5:E$28,4,FALSE),IF(AND(D61="M3",J61=1),MIN(1.25,VLOOKUP(Q$1,'Le max'!A$5:E$28,4,FALSE)),IF(AND(D61="M4",J61=0),VLOOKUP(Q$1,'Le max'!A$5:E$28,5,FALSE),IF(AND(D61="M2",J61=1),MIN(1.25,VLOOKUP(Q$1,'Le max'!A$5:E$28,5,FALSE)),"???"))))))))</f>
        <v/>
      </c>
      <c r="AH61" s="67" t="str">
        <f t="shared" si="15"/>
        <v/>
      </c>
      <c r="AI61" s="20" t="str">
        <f t="shared" si="16"/>
        <v/>
      </c>
      <c r="AJ61" s="22" t="str">
        <f t="shared" si="17"/>
        <v/>
      </c>
    </row>
    <row r="62" spans="1:36" x14ac:dyDescent="0.45">
      <c r="A62" s="1">
        <f>'Export RVT'!S59</f>
        <v>0</v>
      </c>
      <c r="C62" s="20" t="str">
        <f>IF('Export RVT'!D59="","",'Export RVT'!D59)</f>
        <v/>
      </c>
      <c r="D62" s="21" t="str">
        <f>IF('Export RVT'!C59="","",'Export RVT'!C59)</f>
        <v/>
      </c>
      <c r="E62" s="21" t="str">
        <f>IF('Export RVT'!E59="","",'Export RVT'!E59)</f>
        <v/>
      </c>
      <c r="F62" s="21" t="str">
        <f>IF('Export RVT'!F59="","",'Export RVT'!F59)</f>
        <v/>
      </c>
      <c r="G62" s="21" t="str">
        <f>IF('Export RVT'!B59="","",'Export RVT'!B59)</f>
        <v/>
      </c>
      <c r="H62" s="21" t="str">
        <f>IF('Export RVT'!G59="","",'Export RVT'!G59)</f>
        <v/>
      </c>
      <c r="I62" s="21" t="str">
        <f>IF('Export RVT'!H59="","",'Export RVT'!H59)</f>
        <v/>
      </c>
      <c r="J62" s="21" t="str">
        <f>IF('Export RVT'!I59="","",'Export RVT'!I59)</f>
        <v/>
      </c>
      <c r="K62" s="22" t="str">
        <f>IF('Export RVT'!J59="","",'Export RVT'!J59)</f>
        <v/>
      </c>
      <c r="M62" s="23" t="str">
        <f>IF(D62="","",IF(K62=0,VLOOKUP($Q$1,'Nbre attaches et Cmax'!A$5:G$28,2,FALSE),VLOOKUP($Q$1,'Nbre attaches et Cmax'!A$5:G$28,3,FALSE)))</f>
        <v/>
      </c>
      <c r="N62" s="24" t="str">
        <f>IF(D62="","",IF('Export RVT'!P59&lt;Calculs!G62/2-0.15,"---",IF(AND('Export RVT'!P59&gt;(Calculs!G62/2-0.15),'Export RVT'!P59&lt;(Calculs!G62/2+0.15)),"A VERIFIER",'Export RVT'!P59-Calculs!G62/2)))</f>
        <v/>
      </c>
      <c r="O62" s="24" t="str">
        <f>IF(D62="","",IF('Export RVT'!Q59&lt;Calculs!G62/2-0.15,"---",IF(AND('Export RVT'!Q59&gt;(Calculs!G62/2-0.15),'Export RVT'!Q59&lt;(Calculs!G62/2+0.15)),"A VERIFIER",'Export RVT'!Q59-Calculs!G62/2)))</f>
        <v/>
      </c>
      <c r="P62" s="19" t="str">
        <f t="shared" si="10"/>
        <v/>
      </c>
      <c r="Q62" s="23" t="str">
        <f>IF(D62="","",IF(D62="M3",VLOOKUP($Q$1,Dmax!A$5:D$18,4,0),IF(D62="M2",VLOOKUP($Q$1,Dmax!A$5:D$18,3,0),IF(D62="M1",VLOOKUP($Q$1,Dmax!A$5:D$18,2,0),IF(D62="M4","Voir doc","Module??")))))</f>
        <v/>
      </c>
      <c r="R62" s="24" t="str">
        <f>IF(D62="","",IF(AC62=2,'Export RVT'!M59,'Export RVT'!R59))</f>
        <v/>
      </c>
      <c r="S62" s="72" t="str">
        <f>IF(D62="","",IF(AC62=2,"Sans objet",'Export RVT'!P59+'Export RVT'!Q59-'Export RVT'!R59))</f>
        <v/>
      </c>
      <c r="T62" s="19" t="str">
        <f t="shared" si="8"/>
        <v/>
      </c>
      <c r="U62" s="23" t="str">
        <f t="shared" si="11"/>
        <v/>
      </c>
      <c r="V62" s="24" t="str">
        <f>IF(D62="","",'Export RVT'!N59)</f>
        <v/>
      </c>
      <c r="W62" s="24" t="str">
        <f>IF(D62="","",'Export RVT'!O59)</f>
        <v/>
      </c>
      <c r="X62" s="19" t="str">
        <f t="shared" si="12"/>
        <v/>
      </c>
      <c r="Y62" s="35" t="str">
        <f>IF(D62="M1","Sans objet",IF(D62="","",IF(AND(I62=0,J62=0),"---",VLOOKUP(ROUNDUP(E62,1),Amax!A$6:B$39,2,FALSE))))</f>
        <v/>
      </c>
      <c r="Z62" s="49" t="str">
        <f>IF(D62="M1","---",IF(D62="","",IF(I62=0,"---",G62/2+F62-'Export RVT'!P59)))</f>
        <v/>
      </c>
      <c r="AA62" s="49" t="str">
        <f>IF(D62="M1","---",IF(D62="","",IF(J62=0,"---",G62/2+H62-'Export RVT'!Q59)))</f>
        <v/>
      </c>
      <c r="AB62" s="19" t="str">
        <f t="shared" si="9"/>
        <v/>
      </c>
      <c r="AC62" s="54" t="str">
        <f>IF(D62="","",VLOOKUP(Q$1,'Nbre attaches et Cmax'!A$5:G$28,IF(D62="M1",4,IF(D62="M2",5,IF(D62="M3",6,IF(D62="M4",7,"???"))))))</f>
        <v/>
      </c>
      <c r="AD62" s="63" t="str">
        <f>IF(D62="","",IF(D62="M1",VLOOKUP(Q$1,'Le max'!A$5:E$28,2,FALSE),IF(AND(D62="M2",I62=0),VLOOKUP(Q$1,'Le max'!A$5:E$28,3,FALSE),IF(AND(D62="M2",I62=1),MIN(0.5,VLOOKUP(Q$1,'Le max'!A$5:E$28,3,FALSE)),IF(AND(D62="M3",I62=0),VLOOKUP(Q$1,'Le max'!A$5:E$28,4,FALSE),IF(AND(D62="M3",I62=1),MIN(1.25,VLOOKUP(Q$1,'Le max'!A$5:E$28,4,FALSE)),IF(AND(D62="M4",I62=0),VLOOKUP(Q$1,'Le max'!A$5:E$28,5,FALSE),IF(AND(D62="M2",I62=1),MIN(1.25,VLOOKUP(Q$1,'Le max'!A$5:E$28,5,FALSE)),"???"))))))))</f>
        <v/>
      </c>
      <c r="AE62" s="64" t="str">
        <f t="shared" si="13"/>
        <v/>
      </c>
      <c r="AF62" s="64" t="str">
        <f t="shared" si="14"/>
        <v/>
      </c>
      <c r="AG62" s="63" t="str">
        <f>IF(D62="","",IF(D62="M1",VLOOKUP(Q$1,'Le max'!A$5:E$28,2,FALSE),IF(AND(D62="M2",J62=0),VLOOKUP(Q$1,'Le max'!A$5:E$28,3,FALSE),IF(AND(D62="M2",J62=1),MIN(0.5,VLOOKUP(Q$1,'Le max'!A$5:E$28,3,FALSE)),IF(AND(D62="M3",J62=0),VLOOKUP(Q$1,'Le max'!A$5:E$28,4,FALSE),IF(AND(D62="M3",J62=1),MIN(1.25,VLOOKUP(Q$1,'Le max'!A$5:E$28,4,FALSE)),IF(AND(D62="M4",J62=0),VLOOKUP(Q$1,'Le max'!A$5:E$28,5,FALSE),IF(AND(D62="M2",J62=1),MIN(1.25,VLOOKUP(Q$1,'Le max'!A$5:E$28,5,FALSE)),"???"))))))))</f>
        <v/>
      </c>
      <c r="AH62" s="67" t="str">
        <f t="shared" si="15"/>
        <v/>
      </c>
      <c r="AI62" s="20" t="str">
        <f t="shared" si="16"/>
        <v/>
      </c>
      <c r="AJ62" s="22" t="str">
        <f t="shared" si="17"/>
        <v/>
      </c>
    </row>
    <row r="63" spans="1:36" x14ac:dyDescent="0.45">
      <c r="A63" s="1">
        <f>'Export RVT'!S60</f>
        <v>0</v>
      </c>
      <c r="C63" s="20" t="str">
        <f>IF('Export RVT'!D60="","",'Export RVT'!D60)</f>
        <v/>
      </c>
      <c r="D63" s="21" t="str">
        <f>IF('Export RVT'!C60="","",'Export RVT'!C60)</f>
        <v/>
      </c>
      <c r="E63" s="21" t="str">
        <f>IF('Export RVT'!E60="","",'Export RVT'!E60)</f>
        <v/>
      </c>
      <c r="F63" s="21" t="str">
        <f>IF('Export RVT'!F60="","",'Export RVT'!F60)</f>
        <v/>
      </c>
      <c r="G63" s="21" t="str">
        <f>IF('Export RVT'!B60="","",'Export RVT'!B60)</f>
        <v/>
      </c>
      <c r="H63" s="21" t="str">
        <f>IF('Export RVT'!G60="","",'Export RVT'!G60)</f>
        <v/>
      </c>
      <c r="I63" s="21" t="str">
        <f>IF('Export RVT'!H60="","",'Export RVT'!H60)</f>
        <v/>
      </c>
      <c r="J63" s="21" t="str">
        <f>IF('Export RVT'!I60="","",'Export RVT'!I60)</f>
        <v/>
      </c>
      <c r="K63" s="22" t="str">
        <f>IF('Export RVT'!J60="","",'Export RVT'!J60)</f>
        <v/>
      </c>
      <c r="M63" s="23" t="str">
        <f>IF(D63="","",IF(K63=0,VLOOKUP($Q$1,'Nbre attaches et Cmax'!A$5:G$28,2,FALSE),VLOOKUP($Q$1,'Nbre attaches et Cmax'!A$5:G$28,3,FALSE)))</f>
        <v/>
      </c>
      <c r="N63" s="24" t="str">
        <f>IF(D63="","",IF('Export RVT'!P60&lt;Calculs!G63/2-0.15,"---",IF(AND('Export RVT'!P60&gt;(Calculs!G63/2-0.15),'Export RVT'!P60&lt;(Calculs!G63/2+0.15)),"A VERIFIER",'Export RVT'!P60-Calculs!G63/2)))</f>
        <v/>
      </c>
      <c r="O63" s="24" t="str">
        <f>IF(D63="","",IF('Export RVT'!Q60&lt;Calculs!G63/2-0.15,"---",IF(AND('Export RVT'!Q60&gt;(Calculs!G63/2-0.15),'Export RVT'!Q60&lt;(Calculs!G63/2+0.15)),"A VERIFIER",'Export RVT'!Q60-Calculs!G63/2)))</f>
        <v/>
      </c>
      <c r="P63" s="19" t="str">
        <f t="shared" si="10"/>
        <v/>
      </c>
      <c r="Q63" s="23" t="str">
        <f>IF(D63="","",IF(D63="M3",VLOOKUP($Q$1,Dmax!A$5:D$18,4,0),IF(D63="M2",VLOOKUP($Q$1,Dmax!A$5:D$18,3,0),IF(D63="M1",VLOOKUP($Q$1,Dmax!A$5:D$18,2,0),IF(D63="M4","Voir doc","Module??")))))</f>
        <v/>
      </c>
      <c r="R63" s="24" t="str">
        <f>IF(D63="","",IF(AC63=2,'Export RVT'!M60,'Export RVT'!R60))</f>
        <v/>
      </c>
      <c r="S63" s="72" t="str">
        <f>IF(D63="","",IF(AC63=2,"Sans objet",'Export RVT'!P60+'Export RVT'!Q60-'Export RVT'!R60))</f>
        <v/>
      </c>
      <c r="T63" s="19" t="str">
        <f t="shared" si="8"/>
        <v/>
      </c>
      <c r="U63" s="23" t="str">
        <f t="shared" si="11"/>
        <v/>
      </c>
      <c r="V63" s="24" t="str">
        <f>IF(D63="","",'Export RVT'!N60)</f>
        <v/>
      </c>
      <c r="W63" s="24" t="str">
        <f>IF(D63="","",'Export RVT'!O60)</f>
        <v/>
      </c>
      <c r="X63" s="19" t="str">
        <f t="shared" si="12"/>
        <v/>
      </c>
      <c r="Y63" s="35" t="str">
        <f>IF(D63="M1","Sans objet",IF(D63="","",IF(AND(I63=0,J63=0),"---",VLOOKUP(ROUNDUP(E63,1),Amax!A$6:B$39,2,FALSE))))</f>
        <v/>
      </c>
      <c r="Z63" s="49" t="str">
        <f>IF(D63="M1","---",IF(D63="","",IF(I63=0,"---",G63/2+F63-'Export RVT'!P60)))</f>
        <v/>
      </c>
      <c r="AA63" s="49" t="str">
        <f>IF(D63="M1","---",IF(D63="","",IF(J63=0,"---",G63/2+H63-'Export RVT'!Q60)))</f>
        <v/>
      </c>
      <c r="AB63" s="19" t="str">
        <f t="shared" si="9"/>
        <v/>
      </c>
      <c r="AC63" s="54" t="str">
        <f>IF(D63="","",VLOOKUP(Q$1,'Nbre attaches et Cmax'!A$5:G$28,IF(D63="M1",4,IF(D63="M2",5,IF(D63="M3",6,IF(D63="M4",7,"???"))))))</f>
        <v/>
      </c>
      <c r="AD63" s="63" t="str">
        <f>IF(D63="","",IF(D63="M1",VLOOKUP(Q$1,'Le max'!A$5:E$28,2,FALSE),IF(AND(D63="M2",I63=0),VLOOKUP(Q$1,'Le max'!A$5:E$28,3,FALSE),IF(AND(D63="M2",I63=1),MIN(0.5,VLOOKUP(Q$1,'Le max'!A$5:E$28,3,FALSE)),IF(AND(D63="M3",I63=0),VLOOKUP(Q$1,'Le max'!A$5:E$28,4,FALSE),IF(AND(D63="M3",I63=1),MIN(1.25,VLOOKUP(Q$1,'Le max'!A$5:E$28,4,FALSE)),IF(AND(D63="M4",I63=0),VLOOKUP(Q$1,'Le max'!A$5:E$28,5,FALSE),IF(AND(D63="M2",I63=1),MIN(1.25,VLOOKUP(Q$1,'Le max'!A$5:E$28,5,FALSE)),"???"))))))))</f>
        <v/>
      </c>
      <c r="AE63" s="64" t="str">
        <f t="shared" si="13"/>
        <v/>
      </c>
      <c r="AF63" s="64" t="str">
        <f t="shared" si="14"/>
        <v/>
      </c>
      <c r="AG63" s="63" t="str">
        <f>IF(D63="","",IF(D63="M1",VLOOKUP(Q$1,'Le max'!A$5:E$28,2,FALSE),IF(AND(D63="M2",J63=0),VLOOKUP(Q$1,'Le max'!A$5:E$28,3,FALSE),IF(AND(D63="M2",J63=1),MIN(0.5,VLOOKUP(Q$1,'Le max'!A$5:E$28,3,FALSE)),IF(AND(D63="M3",J63=0),VLOOKUP(Q$1,'Le max'!A$5:E$28,4,FALSE),IF(AND(D63="M3",J63=1),MIN(1.25,VLOOKUP(Q$1,'Le max'!A$5:E$28,4,FALSE)),IF(AND(D63="M4",J63=0),VLOOKUP(Q$1,'Le max'!A$5:E$28,5,FALSE),IF(AND(D63="M2",J63=1),MIN(1.25,VLOOKUP(Q$1,'Le max'!A$5:E$28,5,FALSE)),"???"))))))))</f>
        <v/>
      </c>
      <c r="AH63" s="67" t="str">
        <f t="shared" si="15"/>
        <v/>
      </c>
      <c r="AI63" s="20" t="str">
        <f t="shared" si="16"/>
        <v/>
      </c>
      <c r="AJ63" s="22" t="str">
        <f t="shared" si="17"/>
        <v/>
      </c>
    </row>
    <row r="64" spans="1:36" x14ac:dyDescent="0.45">
      <c r="A64" s="1">
        <f>'Export RVT'!S61</f>
        <v>0</v>
      </c>
      <c r="C64" s="20" t="str">
        <f>IF('Export RVT'!D61="","",'Export RVT'!D61)</f>
        <v/>
      </c>
      <c r="D64" s="21" t="str">
        <f>IF('Export RVT'!C61="","",'Export RVT'!C61)</f>
        <v/>
      </c>
      <c r="E64" s="21" t="str">
        <f>IF('Export RVT'!E61="","",'Export RVT'!E61)</f>
        <v/>
      </c>
      <c r="F64" s="21" t="str">
        <f>IF('Export RVT'!F61="","",'Export RVT'!F61)</f>
        <v/>
      </c>
      <c r="G64" s="21" t="str">
        <f>IF('Export RVT'!B61="","",'Export RVT'!B61)</f>
        <v/>
      </c>
      <c r="H64" s="21" t="str">
        <f>IF('Export RVT'!G61="","",'Export RVT'!G61)</f>
        <v/>
      </c>
      <c r="I64" s="21" t="str">
        <f>IF('Export RVT'!H61="","",'Export RVT'!H61)</f>
        <v/>
      </c>
      <c r="J64" s="21" t="str">
        <f>IF('Export RVT'!I61="","",'Export RVT'!I61)</f>
        <v/>
      </c>
      <c r="K64" s="22" t="str">
        <f>IF('Export RVT'!J61="","",'Export RVT'!J61)</f>
        <v/>
      </c>
      <c r="M64" s="23" t="str">
        <f>IF(D64="","",IF(K64=0,VLOOKUP($Q$1,'Nbre attaches et Cmax'!A$5:G$28,2,FALSE),VLOOKUP($Q$1,'Nbre attaches et Cmax'!A$5:G$28,3,FALSE)))</f>
        <v/>
      </c>
      <c r="N64" s="24" t="str">
        <f>IF(D64="","",IF('Export RVT'!P61&lt;Calculs!G64/2-0.15,"---",IF(AND('Export RVT'!P61&gt;(Calculs!G64/2-0.15),'Export RVT'!P61&lt;(Calculs!G64/2+0.15)),"A VERIFIER",'Export RVT'!P61-Calculs!G64/2)))</f>
        <v/>
      </c>
      <c r="O64" s="24" t="str">
        <f>IF(D64="","",IF('Export RVT'!Q61&lt;Calculs!G64/2-0.15,"---",IF(AND('Export RVT'!Q61&gt;(Calculs!G64/2-0.15),'Export RVT'!Q61&lt;(Calculs!G64/2+0.15)),"A VERIFIER",'Export RVT'!Q61-Calculs!G64/2)))</f>
        <v/>
      </c>
      <c r="P64" s="19" t="str">
        <f t="shared" si="10"/>
        <v/>
      </c>
      <c r="Q64" s="23" t="str">
        <f>IF(D64="","",IF(D64="M3",VLOOKUP($Q$1,Dmax!A$5:D$18,4,0),IF(D64="M2",VLOOKUP($Q$1,Dmax!A$5:D$18,3,0),IF(D64="M1",VLOOKUP($Q$1,Dmax!A$5:D$18,2,0),IF(D64="M4","Voir doc","Module??")))))</f>
        <v/>
      </c>
      <c r="R64" s="24" t="str">
        <f>IF(D64="","",IF(AC64=2,'Export RVT'!M61,'Export RVT'!R61))</f>
        <v/>
      </c>
      <c r="S64" s="72" t="str">
        <f>IF(D64="","",IF(AC64=2,"Sans objet",'Export RVT'!P61+'Export RVT'!Q61-'Export RVT'!R61))</f>
        <v/>
      </c>
      <c r="T64" s="19" t="str">
        <f t="shared" si="8"/>
        <v/>
      </c>
      <c r="U64" s="23" t="str">
        <f t="shared" si="11"/>
        <v/>
      </c>
      <c r="V64" s="24" t="str">
        <f>IF(D64="","",'Export RVT'!N61)</f>
        <v/>
      </c>
      <c r="W64" s="24" t="str">
        <f>IF(D64="","",'Export RVT'!O61)</f>
        <v/>
      </c>
      <c r="X64" s="19" t="str">
        <f t="shared" si="12"/>
        <v/>
      </c>
      <c r="Y64" s="35" t="str">
        <f>IF(D64="M1","Sans objet",IF(D64="","",IF(AND(I64=0,J64=0),"---",VLOOKUP(ROUNDUP(E64,1),Amax!A$6:B$39,2,FALSE))))</f>
        <v/>
      </c>
      <c r="Z64" s="49" t="str">
        <f>IF(D64="M1","---",IF(D64="","",IF(I64=0,"---",G64/2+F64-'Export RVT'!P61)))</f>
        <v/>
      </c>
      <c r="AA64" s="49" t="str">
        <f>IF(D64="M1","---",IF(D64="","",IF(J64=0,"---",G64/2+H64-'Export RVT'!Q61)))</f>
        <v/>
      </c>
      <c r="AB64" s="19" t="str">
        <f t="shared" si="9"/>
        <v/>
      </c>
      <c r="AC64" s="54" t="str">
        <f>IF(D64="","",VLOOKUP(Q$1,'Nbre attaches et Cmax'!A$5:G$28,IF(D64="M1",4,IF(D64="M2",5,IF(D64="M3",6,IF(D64="M4",7,"???"))))))</f>
        <v/>
      </c>
      <c r="AD64" s="63" t="str">
        <f>IF(D64="","",IF(D64="M1",VLOOKUP(Q$1,'Le max'!A$5:E$28,2,FALSE),IF(AND(D64="M2",I64=0),VLOOKUP(Q$1,'Le max'!A$5:E$28,3,FALSE),IF(AND(D64="M2",I64=1),MIN(0.5,VLOOKUP(Q$1,'Le max'!A$5:E$28,3,FALSE)),IF(AND(D64="M3",I64=0),VLOOKUP(Q$1,'Le max'!A$5:E$28,4,FALSE),IF(AND(D64="M3",I64=1),MIN(1.25,VLOOKUP(Q$1,'Le max'!A$5:E$28,4,FALSE)),IF(AND(D64="M4",I64=0),VLOOKUP(Q$1,'Le max'!A$5:E$28,5,FALSE),IF(AND(D64="M2",I64=1),MIN(1.25,VLOOKUP(Q$1,'Le max'!A$5:E$28,5,FALSE)),"???"))))))))</f>
        <v/>
      </c>
      <c r="AE64" s="64" t="str">
        <f t="shared" si="13"/>
        <v/>
      </c>
      <c r="AF64" s="64" t="str">
        <f t="shared" si="14"/>
        <v/>
      </c>
      <c r="AG64" s="63" t="str">
        <f>IF(D64="","",IF(D64="M1",VLOOKUP(Q$1,'Le max'!A$5:E$28,2,FALSE),IF(AND(D64="M2",J64=0),VLOOKUP(Q$1,'Le max'!A$5:E$28,3,FALSE),IF(AND(D64="M2",J64=1),MIN(0.5,VLOOKUP(Q$1,'Le max'!A$5:E$28,3,FALSE)),IF(AND(D64="M3",J64=0),VLOOKUP(Q$1,'Le max'!A$5:E$28,4,FALSE),IF(AND(D64="M3",J64=1),MIN(1.25,VLOOKUP(Q$1,'Le max'!A$5:E$28,4,FALSE)),IF(AND(D64="M4",J64=0),VLOOKUP(Q$1,'Le max'!A$5:E$28,5,FALSE),IF(AND(D64="M2",J64=1),MIN(1.25,VLOOKUP(Q$1,'Le max'!A$5:E$28,5,FALSE)),"???"))))))))</f>
        <v/>
      </c>
      <c r="AH64" s="67" t="str">
        <f t="shared" si="15"/>
        <v/>
      </c>
      <c r="AI64" s="20" t="str">
        <f t="shared" si="16"/>
        <v/>
      </c>
      <c r="AJ64" s="22" t="str">
        <f t="shared" si="17"/>
        <v/>
      </c>
    </row>
  </sheetData>
  <mergeCells count="6">
    <mergeCell ref="AD3:AH3"/>
    <mergeCell ref="C2:K2"/>
    <mergeCell ref="M3:P3"/>
    <mergeCell ref="Q3:T3"/>
    <mergeCell ref="U3:X3"/>
    <mergeCell ref="Y3:AB3"/>
  </mergeCells>
  <conditionalFormatting sqref="P6:P64 X6:X64 AH6:AH64 AB6:AB64 T6:T64">
    <cfRule type="containsText" dxfId="1" priority="1" operator="containsText" text="OK">
      <formula>NOT(ISERROR(SEARCH("OK",P6)))</formula>
    </cfRule>
    <cfRule type="containsText" dxfId="0" priority="2" operator="containsText" text="A VERIFIER">
      <formula>NOT(ISERROR(SEARCH("A VERIFIER",P6)))</formula>
    </cfRule>
  </conditionalFormatting>
  <pageMargins left="0.39370078740157483" right="0.39370078740157483" top="0.74803149606299213" bottom="0.74803149606299213" header="0.31496062992125984" footer="0.31496062992125984"/>
  <pageSetup paperSize="8" scale="5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Choisir une valeur dans la liste déroulante">
          <x14:formula1>
            <xm:f>'Nbre attaches et Cmax'!$A$8:$A$18</xm:f>
          </x14:formula1>
          <xm:sqref>Q1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8"/>
  <sheetViews>
    <sheetView workbookViewId="0">
      <selection activeCell="K14" sqref="K14"/>
    </sheetView>
  </sheetViews>
  <sheetFormatPr baseColWidth="10" defaultColWidth="11.53125" defaultRowHeight="14.25" x14ac:dyDescent="0.45"/>
  <cols>
    <col min="1" max="1" width="16.53125" style="1" customWidth="1"/>
    <col min="2" max="16384" width="11.53125" style="1"/>
  </cols>
  <sheetData>
    <row r="3" spans="1:7" s="3" customFormat="1" ht="20.45" customHeight="1" x14ac:dyDescent="0.45">
      <c r="B3" s="43" t="s">
        <v>32</v>
      </c>
      <c r="C3" s="43"/>
      <c r="D3" s="43" t="s">
        <v>33</v>
      </c>
      <c r="E3" s="43"/>
      <c r="F3" s="43"/>
      <c r="G3" s="43"/>
    </row>
    <row r="4" spans="1:7" s="46" customFormat="1" ht="34.25" customHeight="1" x14ac:dyDescent="0.45">
      <c r="A4" s="44" t="s">
        <v>27</v>
      </c>
      <c r="B4" s="45" t="s">
        <v>28</v>
      </c>
      <c r="C4" s="45" t="s">
        <v>29</v>
      </c>
      <c r="D4" s="44" t="s">
        <v>30</v>
      </c>
      <c r="E4" s="44" t="s">
        <v>23</v>
      </c>
      <c r="F4" s="44" t="s">
        <v>24</v>
      </c>
      <c r="G4" s="44" t="s">
        <v>31</v>
      </c>
    </row>
    <row r="5" spans="1:7" s="26" customFormat="1" x14ac:dyDescent="0.45">
      <c r="A5" s="41">
        <v>2.85</v>
      </c>
      <c r="B5" s="41">
        <v>0.8</v>
      </c>
      <c r="C5" s="41">
        <v>0.65</v>
      </c>
      <c r="D5" s="42">
        <v>2</v>
      </c>
      <c r="E5" s="42">
        <v>2</v>
      </c>
      <c r="F5" s="42">
        <v>2</v>
      </c>
      <c r="G5" s="42">
        <v>3</v>
      </c>
    </row>
    <row r="6" spans="1:7" s="26" customFormat="1" x14ac:dyDescent="0.45">
      <c r="A6" s="41">
        <v>3</v>
      </c>
      <c r="B6" s="41">
        <v>0.75</v>
      </c>
      <c r="C6" s="41">
        <v>0.6</v>
      </c>
      <c r="D6" s="42">
        <v>2</v>
      </c>
      <c r="E6" s="42">
        <v>2</v>
      </c>
      <c r="F6" s="42">
        <v>2</v>
      </c>
      <c r="G6" s="42">
        <v>3</v>
      </c>
    </row>
    <row r="7" spans="1:7" s="26" customFormat="1" x14ac:dyDescent="0.45">
      <c r="A7" s="41">
        <v>3.35</v>
      </c>
      <c r="B7" s="41">
        <v>0.7</v>
      </c>
      <c r="C7" s="41">
        <v>0.6</v>
      </c>
      <c r="D7" s="42">
        <v>2</v>
      </c>
      <c r="E7" s="42">
        <v>2</v>
      </c>
      <c r="F7" s="42">
        <v>2</v>
      </c>
      <c r="G7" s="42">
        <v>3</v>
      </c>
    </row>
    <row r="8" spans="1:7" s="26" customFormat="1" x14ac:dyDescent="0.45">
      <c r="A8" s="41">
        <v>3.5</v>
      </c>
      <c r="B8" s="41">
        <v>0.65</v>
      </c>
      <c r="C8" s="41">
        <v>0.55000000000000004</v>
      </c>
      <c r="D8" s="42">
        <v>2</v>
      </c>
      <c r="E8" s="42">
        <v>2</v>
      </c>
      <c r="F8" s="42">
        <v>3</v>
      </c>
      <c r="G8" s="42">
        <v>3</v>
      </c>
    </row>
    <row r="9" spans="1:7" s="26" customFormat="1" x14ac:dyDescent="0.45">
      <c r="A9" s="41">
        <v>3.75</v>
      </c>
      <c r="B9" s="41">
        <v>0.65</v>
      </c>
      <c r="C9" s="41">
        <v>0.55000000000000004</v>
      </c>
      <c r="D9" s="42">
        <v>2</v>
      </c>
      <c r="E9" s="42">
        <v>2</v>
      </c>
      <c r="F9" s="42">
        <v>3</v>
      </c>
      <c r="G9" s="42">
        <v>4</v>
      </c>
    </row>
    <row r="10" spans="1:7" s="26" customFormat="1" x14ac:dyDescent="0.45">
      <c r="A10" s="41">
        <v>4</v>
      </c>
      <c r="B10" s="41">
        <v>0.6</v>
      </c>
      <c r="C10" s="41">
        <v>0.5</v>
      </c>
      <c r="D10" s="42">
        <v>2</v>
      </c>
      <c r="E10" s="42">
        <v>2</v>
      </c>
      <c r="F10" s="42">
        <v>3</v>
      </c>
      <c r="G10" s="42">
        <v>4</v>
      </c>
    </row>
    <row r="11" spans="1:7" s="26" customFormat="1" x14ac:dyDescent="0.45">
      <c r="A11" s="41">
        <v>4.25</v>
      </c>
      <c r="B11" s="41">
        <v>0.6</v>
      </c>
      <c r="C11" s="41">
        <v>0.5</v>
      </c>
      <c r="D11" s="42">
        <v>2</v>
      </c>
      <c r="E11" s="42">
        <v>2</v>
      </c>
      <c r="F11" s="42">
        <v>3</v>
      </c>
      <c r="G11" s="42">
        <v>4</v>
      </c>
    </row>
    <row r="12" spans="1:7" s="26" customFormat="1" x14ac:dyDescent="0.45">
      <c r="A12" s="41">
        <v>4.5</v>
      </c>
      <c r="B12" s="41">
        <v>0.55000000000000004</v>
      </c>
      <c r="C12" s="41">
        <v>0.45</v>
      </c>
      <c r="D12" s="42">
        <v>2</v>
      </c>
      <c r="E12" s="42">
        <v>2</v>
      </c>
      <c r="F12" s="42">
        <v>3</v>
      </c>
      <c r="G12" s="42">
        <v>4</v>
      </c>
    </row>
    <row r="13" spans="1:7" s="26" customFormat="1" x14ac:dyDescent="0.45">
      <c r="A13" s="41">
        <v>4.75</v>
      </c>
      <c r="B13" s="41">
        <v>0.55000000000000004</v>
      </c>
      <c r="C13" s="41">
        <v>0.45</v>
      </c>
      <c r="D13" s="42">
        <v>2</v>
      </c>
      <c r="E13" s="42">
        <v>2</v>
      </c>
      <c r="F13" s="42">
        <v>3</v>
      </c>
      <c r="G13" s="42">
        <v>4</v>
      </c>
    </row>
    <row r="14" spans="1:7" s="26" customFormat="1" x14ac:dyDescent="0.45">
      <c r="A14" s="41">
        <v>5</v>
      </c>
      <c r="B14" s="41">
        <v>0.55000000000000004</v>
      </c>
      <c r="C14" s="41">
        <v>0.45</v>
      </c>
      <c r="D14" s="42">
        <v>2</v>
      </c>
      <c r="E14" s="42">
        <v>2</v>
      </c>
      <c r="F14" s="42">
        <v>3</v>
      </c>
      <c r="G14" s="42">
        <v>4</v>
      </c>
    </row>
    <row r="15" spans="1:7" s="26" customFormat="1" x14ac:dyDescent="0.45">
      <c r="A15" s="41">
        <v>5.25</v>
      </c>
      <c r="B15" s="41">
        <v>0.5</v>
      </c>
      <c r="C15" s="41">
        <v>0.45</v>
      </c>
      <c r="D15" s="42">
        <v>2</v>
      </c>
      <c r="E15" s="42">
        <v>2</v>
      </c>
      <c r="F15" s="42">
        <v>3</v>
      </c>
      <c r="G15" s="42">
        <v>4</v>
      </c>
    </row>
    <row r="16" spans="1:7" s="26" customFormat="1" x14ac:dyDescent="0.45">
      <c r="A16" s="41">
        <v>5.5</v>
      </c>
      <c r="B16" s="41">
        <v>0.5</v>
      </c>
      <c r="C16" s="41">
        <v>0.4</v>
      </c>
      <c r="D16" s="42">
        <v>2</v>
      </c>
      <c r="E16" s="42">
        <v>2</v>
      </c>
      <c r="F16" s="42">
        <v>3</v>
      </c>
      <c r="G16" s="42">
        <v>5</v>
      </c>
    </row>
    <row r="17" spans="1:7" s="26" customFormat="1" x14ac:dyDescent="0.45">
      <c r="A17" s="41">
        <v>5.75</v>
      </c>
      <c r="B17" s="41">
        <v>0.45</v>
      </c>
      <c r="C17" s="41">
        <v>0.4</v>
      </c>
      <c r="D17" s="42">
        <v>2</v>
      </c>
      <c r="E17" s="42">
        <v>2</v>
      </c>
      <c r="F17" s="42">
        <v>3</v>
      </c>
      <c r="G17" s="42">
        <v>5</v>
      </c>
    </row>
    <row r="18" spans="1:7" s="26" customFormat="1" x14ac:dyDescent="0.45">
      <c r="A18" s="41">
        <v>6</v>
      </c>
      <c r="B18" s="41">
        <v>0.45</v>
      </c>
      <c r="C18" s="41">
        <v>0.4</v>
      </c>
      <c r="D18" s="42">
        <v>2</v>
      </c>
      <c r="E18" s="42">
        <v>2</v>
      </c>
      <c r="F18" s="42">
        <v>3</v>
      </c>
      <c r="G18" s="42">
        <v>5</v>
      </c>
    </row>
    <row r="19" spans="1:7" s="26" customFormat="1" x14ac:dyDescent="0.45">
      <c r="A19" s="41">
        <v>6.25</v>
      </c>
      <c r="B19" s="41">
        <v>0.45</v>
      </c>
      <c r="C19" s="41">
        <v>0.4</v>
      </c>
      <c r="D19" s="42">
        <v>2</v>
      </c>
      <c r="E19" s="42">
        <v>2</v>
      </c>
      <c r="F19" s="42">
        <v>4</v>
      </c>
      <c r="G19" s="42">
        <v>5</v>
      </c>
    </row>
    <row r="20" spans="1:7" s="26" customFormat="1" x14ac:dyDescent="0.45">
      <c r="A20" s="41">
        <v>6.5</v>
      </c>
      <c r="B20" s="41">
        <v>0.4</v>
      </c>
      <c r="C20" s="41">
        <v>0.35</v>
      </c>
      <c r="D20" s="42">
        <v>2</v>
      </c>
      <c r="E20" s="42">
        <v>2</v>
      </c>
      <c r="F20" s="42">
        <v>4</v>
      </c>
      <c r="G20" s="42">
        <v>5</v>
      </c>
    </row>
    <row r="21" spans="1:7" s="26" customFormat="1" x14ac:dyDescent="0.45">
      <c r="A21" s="41">
        <v>6.75</v>
      </c>
      <c r="B21" s="41">
        <v>0.4</v>
      </c>
      <c r="C21" s="41">
        <v>0.35</v>
      </c>
      <c r="D21" s="42">
        <v>2</v>
      </c>
      <c r="E21" s="42">
        <v>2</v>
      </c>
      <c r="F21" s="42">
        <v>4</v>
      </c>
      <c r="G21" s="42">
        <v>5</v>
      </c>
    </row>
    <row r="22" spans="1:7" s="26" customFormat="1" x14ac:dyDescent="0.45">
      <c r="A22" s="41">
        <v>7</v>
      </c>
      <c r="B22" s="41">
        <v>0.4</v>
      </c>
      <c r="C22" s="41">
        <v>0.35</v>
      </c>
      <c r="D22" s="42">
        <v>2</v>
      </c>
      <c r="E22" s="42">
        <v>3</v>
      </c>
      <c r="F22" s="42">
        <v>4</v>
      </c>
      <c r="G22" s="42">
        <v>5</v>
      </c>
    </row>
    <row r="23" spans="1:7" s="26" customFormat="1" x14ac:dyDescent="0.45">
      <c r="A23" s="41">
        <v>7.25</v>
      </c>
      <c r="B23" s="41">
        <v>0.35</v>
      </c>
      <c r="C23" s="41">
        <v>0.35</v>
      </c>
      <c r="D23" s="42">
        <v>2</v>
      </c>
      <c r="E23" s="42">
        <v>3</v>
      </c>
      <c r="F23" s="42">
        <v>4</v>
      </c>
      <c r="G23" s="42">
        <v>5</v>
      </c>
    </row>
    <row r="24" spans="1:7" s="26" customFormat="1" x14ac:dyDescent="0.45">
      <c r="A24" s="41">
        <v>7.5</v>
      </c>
      <c r="B24" s="41">
        <v>0.35</v>
      </c>
      <c r="C24" s="41">
        <v>0.3</v>
      </c>
      <c r="D24" s="42">
        <v>2</v>
      </c>
      <c r="E24" s="42">
        <v>3</v>
      </c>
      <c r="F24" s="42">
        <v>4</v>
      </c>
      <c r="G24" s="42">
        <v>5</v>
      </c>
    </row>
    <row r="25" spans="1:7" s="26" customFormat="1" x14ac:dyDescent="0.45">
      <c r="A25" s="41">
        <v>7.75</v>
      </c>
      <c r="B25" s="41">
        <v>0.35</v>
      </c>
      <c r="C25" s="41">
        <v>0.3</v>
      </c>
      <c r="D25" s="42">
        <v>2</v>
      </c>
      <c r="E25" s="42">
        <v>3</v>
      </c>
      <c r="F25" s="42">
        <v>4</v>
      </c>
      <c r="G25" s="42">
        <v>5</v>
      </c>
    </row>
    <row r="26" spans="1:7" s="26" customFormat="1" x14ac:dyDescent="0.45">
      <c r="A26" s="41">
        <v>8</v>
      </c>
      <c r="B26" s="41">
        <v>0.35</v>
      </c>
      <c r="C26" s="41">
        <v>0.3</v>
      </c>
      <c r="D26" s="42">
        <v>2</v>
      </c>
      <c r="E26" s="42">
        <v>3</v>
      </c>
      <c r="F26" s="42">
        <v>4</v>
      </c>
      <c r="G26" s="42">
        <v>5</v>
      </c>
    </row>
    <row r="27" spans="1:7" s="26" customFormat="1" x14ac:dyDescent="0.45">
      <c r="A27" s="41">
        <v>8.25</v>
      </c>
      <c r="B27" s="41">
        <v>0.35</v>
      </c>
      <c r="C27" s="41">
        <v>0.3</v>
      </c>
      <c r="D27" s="42">
        <v>2</v>
      </c>
      <c r="E27" s="42">
        <v>3</v>
      </c>
      <c r="F27" s="42">
        <v>4</v>
      </c>
      <c r="G27" s="42">
        <v>5</v>
      </c>
    </row>
    <row r="28" spans="1:7" s="26" customFormat="1" x14ac:dyDescent="0.45">
      <c r="A28" s="41">
        <v>8.5</v>
      </c>
      <c r="B28" s="41">
        <v>0.35</v>
      </c>
      <c r="C28" s="41">
        <v>0.3</v>
      </c>
      <c r="D28" s="42">
        <v>2</v>
      </c>
      <c r="E28" s="42">
        <v>3</v>
      </c>
      <c r="F28" s="42">
        <v>4</v>
      </c>
      <c r="G28" s="42">
        <v>6</v>
      </c>
    </row>
  </sheetData>
  <dataValidations disablePrompts="1" count="1">
    <dataValidation type="list" allowBlank="1" showInputMessage="1" showErrorMessage="1" sqref="J17">
      <formula1>"2,85,3,3,35"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workbookViewId="0">
      <selection sqref="A1:XFD1048576"/>
    </sheetView>
  </sheetViews>
  <sheetFormatPr baseColWidth="10" defaultColWidth="11.53125" defaultRowHeight="14.25" x14ac:dyDescent="0.45"/>
  <cols>
    <col min="1" max="1" width="16.53125" style="1" customWidth="1"/>
    <col min="2" max="16384" width="11.53125" style="1"/>
  </cols>
  <sheetData>
    <row r="3" spans="1:5" s="3" customFormat="1" ht="33.6" customHeight="1" x14ac:dyDescent="0.45">
      <c r="B3" s="55" t="s">
        <v>43</v>
      </c>
      <c r="C3" s="43"/>
      <c r="D3" s="43"/>
      <c r="E3" s="43"/>
    </row>
    <row r="4" spans="1:5" s="46" customFormat="1" ht="34.25" customHeight="1" x14ac:dyDescent="0.45">
      <c r="A4" s="44" t="s">
        <v>27</v>
      </c>
      <c r="B4" s="44" t="s">
        <v>30</v>
      </c>
      <c r="C4" s="44" t="s">
        <v>23</v>
      </c>
      <c r="D4" s="44" t="s">
        <v>24</v>
      </c>
      <c r="E4" s="44" t="s">
        <v>31</v>
      </c>
    </row>
    <row r="5" spans="1:5" s="26" customFormat="1" x14ac:dyDescent="0.45">
      <c r="A5" s="41">
        <v>2.85</v>
      </c>
      <c r="B5" s="41">
        <v>0.65</v>
      </c>
      <c r="C5" s="41">
        <v>0.9</v>
      </c>
      <c r="D5" s="41">
        <v>1.65</v>
      </c>
      <c r="E5" s="41">
        <v>1.65</v>
      </c>
    </row>
    <row r="6" spans="1:5" s="26" customFormat="1" x14ac:dyDescent="0.45">
      <c r="A6" s="41">
        <v>3</v>
      </c>
      <c r="B6" s="41">
        <v>0.65</v>
      </c>
      <c r="C6" s="41">
        <v>0.9</v>
      </c>
      <c r="D6" s="41">
        <v>1.65</v>
      </c>
      <c r="E6" s="41">
        <v>1.65</v>
      </c>
    </row>
    <row r="7" spans="1:5" s="26" customFormat="1" x14ac:dyDescent="0.45">
      <c r="A7" s="41">
        <v>3.35</v>
      </c>
      <c r="B7" s="41">
        <v>0.65</v>
      </c>
      <c r="C7" s="41">
        <v>0.9</v>
      </c>
      <c r="D7" s="41">
        <v>1.65</v>
      </c>
      <c r="E7" s="41">
        <v>1.65</v>
      </c>
    </row>
    <row r="8" spans="1:5" s="26" customFormat="1" x14ac:dyDescent="0.45">
      <c r="A8" s="41">
        <v>3.5</v>
      </c>
      <c r="B8" s="41">
        <v>0.65</v>
      </c>
      <c r="C8" s="41">
        <v>0.9</v>
      </c>
      <c r="D8" s="41">
        <v>1.65</v>
      </c>
      <c r="E8" s="41">
        <v>1.65</v>
      </c>
    </row>
    <row r="9" spans="1:5" s="26" customFormat="1" x14ac:dyDescent="0.45">
      <c r="A9" s="41">
        <v>3.75</v>
      </c>
      <c r="B9" s="41">
        <v>0.65</v>
      </c>
      <c r="C9" s="41">
        <v>0.9</v>
      </c>
      <c r="D9" s="41">
        <v>1.35</v>
      </c>
      <c r="E9" s="41">
        <v>1.35</v>
      </c>
    </row>
    <row r="10" spans="1:5" s="26" customFormat="1" x14ac:dyDescent="0.45">
      <c r="A10" s="41">
        <v>4</v>
      </c>
      <c r="B10" s="41">
        <v>0.65</v>
      </c>
      <c r="C10" s="41">
        <v>0.9</v>
      </c>
      <c r="D10" s="41">
        <v>1.35</v>
      </c>
      <c r="E10" s="41">
        <v>1.35</v>
      </c>
    </row>
    <row r="11" spans="1:5" s="26" customFormat="1" x14ac:dyDescent="0.45">
      <c r="A11" s="41">
        <v>4.25</v>
      </c>
      <c r="B11" s="41">
        <v>0.65</v>
      </c>
      <c r="C11" s="41">
        <v>0.9</v>
      </c>
      <c r="D11" s="41">
        <v>1.35</v>
      </c>
      <c r="E11" s="41">
        <v>1.35</v>
      </c>
    </row>
    <row r="12" spans="1:5" s="26" customFormat="1" x14ac:dyDescent="0.45">
      <c r="A12" s="41">
        <v>4.5</v>
      </c>
      <c r="B12" s="41">
        <v>0.65</v>
      </c>
      <c r="C12" s="41">
        <v>0.9</v>
      </c>
      <c r="D12" s="41">
        <v>1.35</v>
      </c>
      <c r="E12" s="41">
        <v>1.35</v>
      </c>
    </row>
    <row r="13" spans="1:5" s="26" customFormat="1" x14ac:dyDescent="0.45">
      <c r="A13" s="41">
        <v>4.75</v>
      </c>
      <c r="B13" s="41">
        <v>0.65</v>
      </c>
      <c r="C13" s="41">
        <v>0.9</v>
      </c>
      <c r="D13" s="41">
        <v>1.1499999999999999</v>
      </c>
      <c r="E13" s="41">
        <v>1.1499999999999999</v>
      </c>
    </row>
    <row r="14" spans="1:5" s="26" customFormat="1" x14ac:dyDescent="0.45">
      <c r="A14" s="41">
        <v>5</v>
      </c>
      <c r="B14" s="41">
        <v>0.65</v>
      </c>
      <c r="C14" s="41">
        <v>0.9</v>
      </c>
      <c r="D14" s="41">
        <v>1.1499999999999999</v>
      </c>
      <c r="E14" s="41">
        <v>1.1499999999999999</v>
      </c>
    </row>
    <row r="15" spans="1:5" s="26" customFormat="1" x14ac:dyDescent="0.45">
      <c r="A15" s="41">
        <v>5.25</v>
      </c>
      <c r="B15" s="41">
        <v>0.65</v>
      </c>
      <c r="C15" s="41">
        <v>0.9</v>
      </c>
      <c r="D15" s="41">
        <v>1.1499999999999999</v>
      </c>
      <c r="E15" s="41">
        <v>1.1499999999999999</v>
      </c>
    </row>
    <row r="16" spans="1:5" s="26" customFormat="1" x14ac:dyDescent="0.45">
      <c r="A16" s="41">
        <v>5.5</v>
      </c>
      <c r="B16" s="41">
        <v>0.65</v>
      </c>
      <c r="C16" s="41">
        <v>0.9</v>
      </c>
      <c r="D16" s="41">
        <v>0.95</v>
      </c>
      <c r="E16" s="41">
        <v>0.95</v>
      </c>
    </row>
    <row r="17" spans="1:7" s="26" customFormat="1" x14ac:dyDescent="0.45">
      <c r="A17" s="41">
        <v>5.75</v>
      </c>
      <c r="B17" s="41">
        <v>0.65</v>
      </c>
      <c r="C17" s="41">
        <v>0.9</v>
      </c>
      <c r="D17" s="41">
        <v>0.95</v>
      </c>
      <c r="E17" s="41">
        <v>0.95</v>
      </c>
    </row>
    <row r="18" spans="1:7" s="26" customFormat="1" x14ac:dyDescent="0.45">
      <c r="A18" s="41">
        <v>6</v>
      </c>
      <c r="B18" s="41">
        <v>0.65</v>
      </c>
      <c r="C18" s="41">
        <v>0.9</v>
      </c>
      <c r="D18" s="41">
        <v>0.95</v>
      </c>
      <c r="E18" s="41">
        <v>0.95</v>
      </c>
    </row>
    <row r="19" spans="1:7" s="26" customFormat="1" x14ac:dyDescent="0.45">
      <c r="A19" s="41">
        <v>6.25</v>
      </c>
      <c r="B19" s="41">
        <v>0.65</v>
      </c>
      <c r="C19" s="41">
        <v>0.9</v>
      </c>
      <c r="D19" s="41">
        <v>0.95</v>
      </c>
      <c r="E19" s="41">
        <v>0.95</v>
      </c>
    </row>
    <row r="20" spans="1:7" s="26" customFormat="1" x14ac:dyDescent="0.45">
      <c r="A20" s="41">
        <v>6.5</v>
      </c>
      <c r="B20" s="41">
        <v>0.65</v>
      </c>
      <c r="C20" s="41">
        <v>0.9</v>
      </c>
      <c r="D20" s="41">
        <v>0.95</v>
      </c>
      <c r="E20" s="41">
        <v>0.95</v>
      </c>
    </row>
    <row r="21" spans="1:7" s="26" customFormat="1" x14ac:dyDescent="0.45">
      <c r="A21" s="41">
        <v>6.75</v>
      </c>
      <c r="B21" s="41">
        <v>0.65</v>
      </c>
      <c r="C21" s="41">
        <v>0.85</v>
      </c>
      <c r="D21" s="41">
        <v>0.85</v>
      </c>
      <c r="E21" s="41">
        <v>0.85</v>
      </c>
    </row>
    <row r="22" spans="1:7" s="26" customFormat="1" x14ac:dyDescent="0.45">
      <c r="A22" s="41">
        <v>7</v>
      </c>
      <c r="B22" s="41">
        <v>0.65</v>
      </c>
      <c r="C22" s="41">
        <v>0.85</v>
      </c>
      <c r="D22" s="41">
        <v>0.85</v>
      </c>
      <c r="E22" s="41">
        <v>0.85</v>
      </c>
    </row>
    <row r="23" spans="1:7" s="26" customFormat="1" x14ac:dyDescent="0.45">
      <c r="A23" s="41">
        <v>7.25</v>
      </c>
      <c r="B23" s="41">
        <v>0.65</v>
      </c>
      <c r="C23" s="41">
        <v>0.85</v>
      </c>
      <c r="D23" s="41">
        <v>0.85</v>
      </c>
      <c r="E23" s="41">
        <v>0.85</v>
      </c>
    </row>
    <row r="24" spans="1:7" s="26" customFormat="1" x14ac:dyDescent="0.45">
      <c r="A24" s="41">
        <v>7.5</v>
      </c>
      <c r="B24" s="41">
        <v>0.65</v>
      </c>
      <c r="C24" s="41">
        <v>0.75</v>
      </c>
      <c r="D24" s="41">
        <v>0.75</v>
      </c>
      <c r="E24" s="41">
        <v>0.75</v>
      </c>
    </row>
    <row r="25" spans="1:7" s="26" customFormat="1" x14ac:dyDescent="0.45">
      <c r="A25" s="41">
        <v>7.75</v>
      </c>
      <c r="B25" s="41">
        <v>0.65</v>
      </c>
      <c r="C25" s="41">
        <v>0.75</v>
      </c>
      <c r="D25" s="41">
        <v>0.75</v>
      </c>
      <c r="E25" s="41">
        <v>0.75</v>
      </c>
    </row>
    <row r="26" spans="1:7" s="26" customFormat="1" x14ac:dyDescent="0.45">
      <c r="A26" s="41">
        <v>8</v>
      </c>
      <c r="B26" s="41">
        <v>0.65</v>
      </c>
      <c r="C26" s="41">
        <v>0.75</v>
      </c>
      <c r="D26" s="41">
        <v>0.75</v>
      </c>
      <c r="E26" s="41">
        <v>0.75</v>
      </c>
    </row>
    <row r="27" spans="1:7" s="26" customFormat="1" x14ac:dyDescent="0.45">
      <c r="A27" s="41">
        <v>8.25</v>
      </c>
      <c r="B27" s="41">
        <v>0.65</v>
      </c>
      <c r="C27" s="41">
        <v>0.75</v>
      </c>
      <c r="D27" s="41">
        <v>0.75</v>
      </c>
      <c r="E27" s="41">
        <v>0.75</v>
      </c>
    </row>
    <row r="28" spans="1:7" s="26" customFormat="1" x14ac:dyDescent="0.45">
      <c r="A28" s="41">
        <v>8.5</v>
      </c>
      <c r="B28" s="41">
        <v>0.65</v>
      </c>
      <c r="C28" s="41">
        <v>0.75</v>
      </c>
      <c r="D28" s="41">
        <v>0.75</v>
      </c>
      <c r="E28" s="41">
        <v>0.75</v>
      </c>
    </row>
    <row r="30" spans="1:7" x14ac:dyDescent="0.45">
      <c r="A30" s="3" t="s">
        <v>41</v>
      </c>
      <c r="C30" s="26">
        <v>0.5</v>
      </c>
      <c r="D30" s="1">
        <v>1.25</v>
      </c>
      <c r="E30" s="1">
        <v>1.25</v>
      </c>
      <c r="G30" s="1" t="s">
        <v>42</v>
      </c>
    </row>
  </sheetData>
  <dataValidations count="1">
    <dataValidation type="list" allowBlank="1" showInputMessage="1" showErrorMessage="1" sqref="H17">
      <formula1>"2,85,3,3,35"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41"/>
  <sheetViews>
    <sheetView workbookViewId="0">
      <selection activeCell="D16" sqref="D16"/>
    </sheetView>
  </sheetViews>
  <sheetFormatPr baseColWidth="10" defaultColWidth="11.53125" defaultRowHeight="14.25" x14ac:dyDescent="0.45"/>
  <cols>
    <col min="1" max="1" width="18.1328125" style="27" customWidth="1"/>
    <col min="2" max="16384" width="11.53125" style="27"/>
  </cols>
  <sheetData>
    <row r="5" spans="1:2" s="46" customFormat="1" ht="22.8" customHeight="1" x14ac:dyDescent="0.45">
      <c r="A5" s="45" t="s">
        <v>40</v>
      </c>
      <c r="B5" s="44" t="s">
        <v>34</v>
      </c>
    </row>
    <row r="6" spans="1:2" s="28" customFormat="1" x14ac:dyDescent="0.45">
      <c r="A6" s="47">
        <v>3</v>
      </c>
      <c r="B6" s="48">
        <v>0.28999999999999998</v>
      </c>
    </row>
    <row r="7" spans="1:2" s="28" customFormat="1" x14ac:dyDescent="0.45">
      <c r="A7" s="47">
        <v>3.1</v>
      </c>
      <c r="B7" s="48">
        <v>0.33</v>
      </c>
    </row>
    <row r="8" spans="1:2" s="28" customFormat="1" x14ac:dyDescent="0.45">
      <c r="A8" s="47">
        <v>3.2</v>
      </c>
      <c r="B8" s="48">
        <v>0.37</v>
      </c>
    </row>
    <row r="9" spans="1:2" s="28" customFormat="1" x14ac:dyDescent="0.45">
      <c r="A9" s="47">
        <v>3.3</v>
      </c>
      <c r="B9" s="48">
        <v>0.42</v>
      </c>
    </row>
    <row r="10" spans="1:2" s="28" customFormat="1" x14ac:dyDescent="0.45">
      <c r="A10" s="47">
        <v>3.4</v>
      </c>
      <c r="B10" s="48">
        <v>0.47</v>
      </c>
    </row>
    <row r="11" spans="1:2" s="28" customFormat="1" x14ac:dyDescent="0.45">
      <c r="A11" s="47">
        <v>3.5</v>
      </c>
      <c r="B11" s="48">
        <v>0.5</v>
      </c>
    </row>
    <row r="12" spans="1:2" s="28" customFormat="1" x14ac:dyDescent="0.45">
      <c r="A12" s="47">
        <v>3.6</v>
      </c>
      <c r="B12" s="48">
        <v>0.54</v>
      </c>
    </row>
    <row r="13" spans="1:2" s="28" customFormat="1" x14ac:dyDescent="0.45">
      <c r="A13" s="47">
        <v>3.7</v>
      </c>
      <c r="B13" s="48">
        <v>0.55000000000000004</v>
      </c>
    </row>
    <row r="14" spans="1:2" s="28" customFormat="1" x14ac:dyDescent="0.45">
      <c r="A14" s="47">
        <v>3.8</v>
      </c>
      <c r="B14" s="48">
        <v>0.55500000000000005</v>
      </c>
    </row>
    <row r="15" spans="1:2" s="28" customFormat="1" x14ac:dyDescent="0.45">
      <c r="A15" s="47">
        <v>3.9</v>
      </c>
      <c r="B15" s="48">
        <v>0.56000000000000005</v>
      </c>
    </row>
    <row r="16" spans="1:2" s="28" customFormat="1" x14ac:dyDescent="0.45">
      <c r="A16" s="47">
        <v>4</v>
      </c>
      <c r="B16" s="48">
        <v>0.56999999999999995</v>
      </c>
    </row>
    <row r="17" spans="1:2" s="28" customFormat="1" x14ac:dyDescent="0.45">
      <c r="A17" s="47">
        <v>4.0999999999999996</v>
      </c>
      <c r="B17" s="48">
        <v>0.59</v>
      </c>
    </row>
    <row r="18" spans="1:2" s="28" customFormat="1" x14ac:dyDescent="0.45">
      <c r="A18" s="47">
        <v>4.2</v>
      </c>
      <c r="B18" s="48">
        <v>0.6</v>
      </c>
    </row>
    <row r="19" spans="1:2" s="28" customFormat="1" x14ac:dyDescent="0.45">
      <c r="A19" s="47">
        <v>4.3</v>
      </c>
      <c r="B19" s="48">
        <v>0.62</v>
      </c>
    </row>
    <row r="20" spans="1:2" s="28" customFormat="1" x14ac:dyDescent="0.45">
      <c r="A20" s="47">
        <v>4.4000000000000004</v>
      </c>
      <c r="B20" s="48">
        <v>0.63</v>
      </c>
    </row>
    <row r="21" spans="1:2" s="28" customFormat="1" x14ac:dyDescent="0.45">
      <c r="A21" s="47">
        <v>4.5</v>
      </c>
      <c r="B21" s="48">
        <v>0.64</v>
      </c>
    </row>
    <row r="22" spans="1:2" s="28" customFormat="1" x14ac:dyDescent="0.45">
      <c r="A22" s="47">
        <v>4.5999999999999996</v>
      </c>
      <c r="B22" s="48">
        <v>0.65</v>
      </c>
    </row>
    <row r="23" spans="1:2" s="28" customFormat="1" x14ac:dyDescent="0.45">
      <c r="A23" s="47">
        <v>4.7</v>
      </c>
      <c r="B23" s="48">
        <v>0.67</v>
      </c>
    </row>
    <row r="24" spans="1:2" s="28" customFormat="1" x14ac:dyDescent="0.45">
      <c r="A24" s="47">
        <v>4.8</v>
      </c>
      <c r="B24" s="48">
        <v>0.69</v>
      </c>
    </row>
    <row r="25" spans="1:2" s="28" customFormat="1" x14ac:dyDescent="0.45">
      <c r="A25" s="47">
        <v>4.9000000000000004</v>
      </c>
      <c r="B25" s="48">
        <v>0.7</v>
      </c>
    </row>
    <row r="26" spans="1:2" s="28" customFormat="1" x14ac:dyDescent="0.45">
      <c r="A26" s="47">
        <v>5</v>
      </c>
      <c r="B26" s="48">
        <v>0.71</v>
      </c>
    </row>
    <row r="27" spans="1:2" s="28" customFormat="1" x14ac:dyDescent="0.45">
      <c r="A27" s="47">
        <v>5.0999999999999996</v>
      </c>
      <c r="B27" s="48">
        <v>0.73</v>
      </c>
    </row>
    <row r="28" spans="1:2" s="28" customFormat="1" x14ac:dyDescent="0.45">
      <c r="A28" s="47">
        <v>5.2</v>
      </c>
      <c r="B28" s="48">
        <v>0.74</v>
      </c>
    </row>
    <row r="29" spans="1:2" s="28" customFormat="1" x14ac:dyDescent="0.45">
      <c r="A29" s="47">
        <v>5.3</v>
      </c>
      <c r="B29" s="48">
        <v>0.76</v>
      </c>
    </row>
    <row r="30" spans="1:2" s="28" customFormat="1" x14ac:dyDescent="0.45">
      <c r="A30" s="47">
        <v>5.4</v>
      </c>
      <c r="B30" s="48">
        <v>0.78500000000000003</v>
      </c>
    </row>
    <row r="31" spans="1:2" s="28" customFormat="1" x14ac:dyDescent="0.45">
      <c r="A31" s="47">
        <v>5.5</v>
      </c>
      <c r="B31" s="48">
        <v>0.79</v>
      </c>
    </row>
    <row r="32" spans="1:2" s="28" customFormat="1" x14ac:dyDescent="0.45">
      <c r="A32" s="47">
        <v>5.6</v>
      </c>
      <c r="B32" s="48">
        <v>0.8</v>
      </c>
    </row>
    <row r="33" spans="1:2" s="28" customFormat="1" x14ac:dyDescent="0.45">
      <c r="A33" s="47">
        <v>5.7</v>
      </c>
      <c r="B33" s="48">
        <v>0.81</v>
      </c>
    </row>
    <row r="34" spans="1:2" s="28" customFormat="1" x14ac:dyDescent="0.45">
      <c r="A34" s="47">
        <v>5.8</v>
      </c>
      <c r="B34" s="48">
        <v>0.83</v>
      </c>
    </row>
    <row r="35" spans="1:2" s="28" customFormat="1" x14ac:dyDescent="0.45">
      <c r="A35" s="47">
        <v>5.9</v>
      </c>
      <c r="B35" s="48">
        <v>0.84</v>
      </c>
    </row>
    <row r="36" spans="1:2" s="28" customFormat="1" x14ac:dyDescent="0.45">
      <c r="A36" s="47">
        <v>6</v>
      </c>
      <c r="B36" s="48">
        <v>0.86</v>
      </c>
    </row>
    <row r="37" spans="1:2" s="28" customFormat="1" x14ac:dyDescent="0.45">
      <c r="A37" s="47">
        <v>6.1</v>
      </c>
      <c r="B37" s="48">
        <v>0.87</v>
      </c>
    </row>
    <row r="38" spans="1:2" s="28" customFormat="1" x14ac:dyDescent="0.45">
      <c r="A38" s="47">
        <v>6.2</v>
      </c>
      <c r="B38" s="48">
        <v>0.88</v>
      </c>
    </row>
    <row r="39" spans="1:2" s="28" customFormat="1" x14ac:dyDescent="0.45">
      <c r="A39" s="47">
        <v>6.25</v>
      </c>
      <c r="B39" s="48">
        <v>0.89</v>
      </c>
    </row>
    <row r="40" spans="1:2" s="28" customFormat="1" x14ac:dyDescent="0.45">
      <c r="A40" s="47"/>
      <c r="B40" s="48">
        <v>0.9</v>
      </c>
    </row>
    <row r="41" spans="1:2" s="28" customFormat="1" x14ac:dyDescent="0.45">
      <c r="B41" s="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0"/>
  <sheetViews>
    <sheetView zoomScaleNormal="100" workbookViewId="0">
      <selection activeCell="G13" sqref="G13"/>
    </sheetView>
  </sheetViews>
  <sheetFormatPr baseColWidth="10" defaultColWidth="11.53125" defaultRowHeight="14.25" x14ac:dyDescent="0.45"/>
  <cols>
    <col min="1" max="1" width="16.53125" style="1" customWidth="1"/>
    <col min="2" max="16384" width="11.53125" style="1"/>
  </cols>
  <sheetData>
    <row r="3" spans="1:5" s="3" customFormat="1" ht="33.6" customHeight="1" x14ac:dyDescent="0.45">
      <c r="B3" s="55" t="s">
        <v>50</v>
      </c>
      <c r="C3" s="43"/>
      <c r="D3" s="43"/>
      <c r="E3" s="43"/>
    </row>
    <row r="4" spans="1:5" s="46" customFormat="1" ht="34.25" customHeight="1" x14ac:dyDescent="0.45">
      <c r="A4" s="44" t="s">
        <v>27</v>
      </c>
      <c r="B4" s="44" t="s">
        <v>30</v>
      </c>
      <c r="C4" s="44" t="s">
        <v>23</v>
      </c>
      <c r="D4" s="44" t="s">
        <v>24</v>
      </c>
      <c r="E4" s="44" t="s">
        <v>31</v>
      </c>
    </row>
    <row r="5" spans="1:5" s="26" customFormat="1" x14ac:dyDescent="0.45">
      <c r="A5" s="41">
        <v>2.85</v>
      </c>
      <c r="B5" s="41">
        <v>1.6</v>
      </c>
      <c r="C5" s="41">
        <v>3</v>
      </c>
      <c r="D5" s="41">
        <v>4.4000000000000004</v>
      </c>
      <c r="E5" s="41"/>
    </row>
    <row r="6" spans="1:5" s="26" customFormat="1" x14ac:dyDescent="0.45">
      <c r="A6" s="41">
        <v>3</v>
      </c>
      <c r="B6" s="41">
        <v>1.6</v>
      </c>
      <c r="C6" s="41">
        <v>3</v>
      </c>
      <c r="D6" s="41">
        <v>4.4000000000000004</v>
      </c>
      <c r="E6" s="41"/>
    </row>
    <row r="7" spans="1:5" s="26" customFormat="1" x14ac:dyDescent="0.45">
      <c r="A7" s="41">
        <v>3.35</v>
      </c>
      <c r="B7" s="41">
        <v>1.6</v>
      </c>
      <c r="C7" s="41">
        <v>3</v>
      </c>
      <c r="D7" s="41">
        <v>4.4000000000000004</v>
      </c>
      <c r="E7" s="41"/>
    </row>
    <row r="8" spans="1:5" s="26" customFormat="1" x14ac:dyDescent="0.45">
      <c r="A8" s="41">
        <v>3.5</v>
      </c>
      <c r="B8" s="41">
        <v>1.6</v>
      </c>
      <c r="C8" s="41">
        <v>3</v>
      </c>
      <c r="D8" s="41">
        <v>4.4000000000000004</v>
      </c>
      <c r="E8" s="41"/>
    </row>
    <row r="9" spans="1:5" s="26" customFormat="1" x14ac:dyDescent="0.45">
      <c r="A9" s="41">
        <v>3.75</v>
      </c>
      <c r="B9" s="41">
        <v>1.5</v>
      </c>
      <c r="C9" s="41">
        <v>3</v>
      </c>
      <c r="D9" s="41">
        <v>3</v>
      </c>
      <c r="E9" s="41"/>
    </row>
    <row r="10" spans="1:5" s="26" customFormat="1" x14ac:dyDescent="0.45">
      <c r="A10" s="41">
        <v>4</v>
      </c>
      <c r="B10" s="41">
        <v>1.5</v>
      </c>
      <c r="C10" s="41">
        <v>3</v>
      </c>
      <c r="D10" s="41">
        <v>3</v>
      </c>
      <c r="E10" s="41"/>
    </row>
    <row r="11" spans="1:5" s="26" customFormat="1" x14ac:dyDescent="0.45">
      <c r="A11" s="41">
        <v>4.25</v>
      </c>
      <c r="B11" s="41">
        <v>1.5</v>
      </c>
      <c r="C11" s="41">
        <v>3</v>
      </c>
      <c r="D11" s="41">
        <v>3</v>
      </c>
      <c r="E11" s="41"/>
    </row>
    <row r="12" spans="1:5" s="26" customFormat="1" x14ac:dyDescent="0.45">
      <c r="A12" s="41">
        <v>4.5</v>
      </c>
      <c r="B12" s="41">
        <v>1.5</v>
      </c>
      <c r="C12" s="41">
        <v>3</v>
      </c>
      <c r="D12" s="41">
        <v>3</v>
      </c>
      <c r="E12" s="41"/>
    </row>
    <row r="13" spans="1:5" s="26" customFormat="1" x14ac:dyDescent="0.45">
      <c r="A13" s="41">
        <v>4.75</v>
      </c>
      <c r="B13" s="41">
        <v>1.5</v>
      </c>
      <c r="C13" s="41">
        <v>2.5</v>
      </c>
      <c r="D13" s="41">
        <v>2.5</v>
      </c>
      <c r="E13" s="41"/>
    </row>
    <row r="14" spans="1:5" s="26" customFormat="1" x14ac:dyDescent="0.45">
      <c r="A14" s="41">
        <v>5</v>
      </c>
      <c r="B14" s="41">
        <v>1.5</v>
      </c>
      <c r="C14" s="41">
        <v>2.5</v>
      </c>
      <c r="D14" s="41">
        <v>2.5</v>
      </c>
      <c r="E14" s="41"/>
    </row>
    <row r="15" spans="1:5" s="26" customFormat="1" x14ac:dyDescent="0.45">
      <c r="A15" s="41">
        <v>5.25</v>
      </c>
      <c r="B15" s="41">
        <v>1.5</v>
      </c>
      <c r="C15" s="41">
        <v>2.5</v>
      </c>
      <c r="D15" s="41">
        <v>2.5</v>
      </c>
      <c r="E15" s="41"/>
    </row>
    <row r="16" spans="1:5" s="26" customFormat="1" x14ac:dyDescent="0.45">
      <c r="A16" s="41">
        <v>5.5</v>
      </c>
      <c r="B16" s="41">
        <v>1.5</v>
      </c>
      <c r="C16" s="41">
        <v>2</v>
      </c>
      <c r="D16" s="41">
        <v>2</v>
      </c>
      <c r="E16" s="41"/>
    </row>
    <row r="17" spans="1:5" s="26" customFormat="1" x14ac:dyDescent="0.45">
      <c r="A17" s="41">
        <v>5.75</v>
      </c>
      <c r="B17" s="41">
        <v>1.5</v>
      </c>
      <c r="C17" s="41">
        <v>2</v>
      </c>
      <c r="D17" s="41">
        <v>2</v>
      </c>
      <c r="E17" s="41"/>
    </row>
    <row r="18" spans="1:5" s="26" customFormat="1" x14ac:dyDescent="0.45">
      <c r="A18" s="41">
        <v>6</v>
      </c>
      <c r="B18" s="41">
        <v>1.5</v>
      </c>
      <c r="C18" s="41">
        <v>2</v>
      </c>
      <c r="D18" s="41">
        <v>2</v>
      </c>
      <c r="E18" s="41"/>
    </row>
    <row r="19" spans="1:5" s="26" customFormat="1" x14ac:dyDescent="0.45">
      <c r="A19" s="41">
        <v>6.25</v>
      </c>
      <c r="B19" s="41"/>
      <c r="C19" s="41"/>
      <c r="D19" s="41"/>
      <c r="E19" s="41"/>
    </row>
    <row r="20" spans="1:5" s="26" customFormat="1" x14ac:dyDescent="0.45">
      <c r="A20" s="41">
        <v>6.5</v>
      </c>
      <c r="B20" s="41"/>
      <c r="C20" s="41"/>
      <c r="D20" s="41"/>
      <c r="E20" s="41"/>
    </row>
    <row r="21" spans="1:5" s="26" customFormat="1" x14ac:dyDescent="0.45">
      <c r="A21" s="41">
        <v>6.75</v>
      </c>
      <c r="B21" s="41"/>
      <c r="C21" s="41"/>
      <c r="D21" s="41"/>
      <c r="E21" s="41"/>
    </row>
    <row r="22" spans="1:5" s="26" customFormat="1" x14ac:dyDescent="0.45">
      <c r="A22" s="41">
        <v>7</v>
      </c>
      <c r="B22" s="41"/>
      <c r="C22" s="41"/>
      <c r="D22" s="41"/>
      <c r="E22" s="41"/>
    </row>
    <row r="23" spans="1:5" s="26" customFormat="1" x14ac:dyDescent="0.45">
      <c r="A23" s="41">
        <v>7.25</v>
      </c>
      <c r="B23" s="41"/>
      <c r="C23" s="41"/>
      <c r="D23" s="41"/>
      <c r="E23" s="41"/>
    </row>
    <row r="24" spans="1:5" s="26" customFormat="1" x14ac:dyDescent="0.45">
      <c r="A24" s="41">
        <v>7.5</v>
      </c>
      <c r="B24" s="41"/>
      <c r="C24" s="41"/>
      <c r="D24" s="41"/>
      <c r="E24" s="41"/>
    </row>
    <row r="25" spans="1:5" s="26" customFormat="1" x14ac:dyDescent="0.45">
      <c r="A25" s="41">
        <v>7.75</v>
      </c>
      <c r="B25" s="41"/>
      <c r="C25" s="41"/>
      <c r="D25" s="41"/>
      <c r="E25" s="41"/>
    </row>
    <row r="26" spans="1:5" s="26" customFormat="1" x14ac:dyDescent="0.45">
      <c r="A26" s="41">
        <v>8</v>
      </c>
      <c r="B26" s="41"/>
      <c r="C26" s="41"/>
      <c r="D26" s="41"/>
      <c r="E26" s="41"/>
    </row>
    <row r="27" spans="1:5" s="26" customFormat="1" x14ac:dyDescent="0.45">
      <c r="A27" s="41">
        <v>8.25</v>
      </c>
      <c r="B27" s="41"/>
      <c r="C27" s="41"/>
      <c r="D27" s="41"/>
      <c r="E27" s="41"/>
    </row>
    <row r="28" spans="1:5" s="26" customFormat="1" x14ac:dyDescent="0.45">
      <c r="A28" s="41">
        <v>8.5</v>
      </c>
      <c r="B28" s="41"/>
      <c r="C28" s="41"/>
      <c r="D28" s="41"/>
      <c r="E28" s="41"/>
    </row>
    <row r="30" spans="1:5" x14ac:dyDescent="0.45">
      <c r="A30" s="3"/>
      <c r="C30" s="26"/>
    </row>
  </sheetData>
  <dataValidations disablePrompts="1" count="1">
    <dataValidation type="list" allowBlank="1" showInputMessage="1" showErrorMessage="1" sqref="H17">
      <formula1>"2,85,3,3,35"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Export RVT</vt:lpstr>
      <vt:lpstr>Calculs</vt:lpstr>
      <vt:lpstr>Nbre attaches et Cmax</vt:lpstr>
      <vt:lpstr>Le max</vt:lpstr>
      <vt:lpstr>Amax</vt:lpstr>
      <vt:lpstr>Dmax</vt:lpstr>
      <vt:lpstr>Calculs!Zone_d_impression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2021-04-06T07:36:21Z</dcterms:modified>
</cp:coreProperties>
</file>