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435"/>
  </bookViews>
  <sheets>
    <sheet name="DQE chantier voirire" sheetId="2" r:id="rId1"/>
  </sheets>
  <definedNames>
    <definedName name="_xlnm.Print_Area" localSheetId="0">'DQE chantier voirire'!$A$1:$H$28</definedName>
  </definedNames>
  <calcPr calcId="145621"/>
</workbook>
</file>

<file path=xl/calcChain.xml><?xml version="1.0" encoding="utf-8"?>
<calcChain xmlns="http://schemas.openxmlformats.org/spreadsheetml/2006/main">
  <c r="G25" i="2" l="1"/>
  <c r="F23" i="2"/>
  <c r="E21" i="2"/>
  <c r="G17" i="2"/>
  <c r="G18" i="2"/>
  <c r="G19" i="2"/>
  <c r="C16" i="2"/>
  <c r="G16" i="2" s="1"/>
  <c r="C15" i="2"/>
  <c r="G15" i="2" s="1"/>
  <c r="G22" i="2" s="1"/>
  <c r="E7" i="2"/>
  <c r="E8" i="2"/>
  <c r="E9" i="2"/>
  <c r="E10" i="2"/>
  <c r="E6" i="2"/>
  <c r="E11" i="2" l="1"/>
  <c r="C20" i="2" l="1"/>
  <c r="F20" i="2" s="1"/>
  <c r="F22" i="2" s="1"/>
  <c r="C21" i="2"/>
  <c r="H21" i="2" s="1"/>
  <c r="H22" i="2" s="1"/>
  <c r="G26" i="2" l="1"/>
  <c r="G28" i="2" s="1"/>
</calcChain>
</file>

<file path=xl/sharedStrings.xml><?xml version="1.0" encoding="utf-8"?>
<sst xmlns="http://schemas.openxmlformats.org/spreadsheetml/2006/main" count="50" uniqueCount="43">
  <si>
    <t>Désignation</t>
  </si>
  <si>
    <t>DU</t>
  </si>
  <si>
    <t>DS Mtx</t>
  </si>
  <si>
    <t>DS Mtl</t>
  </si>
  <si>
    <t>DS MO</t>
  </si>
  <si>
    <t>m3</t>
  </si>
  <si>
    <t>h</t>
  </si>
  <si>
    <t>u</t>
  </si>
  <si>
    <t>t</t>
  </si>
  <si>
    <t>U</t>
  </si>
  <si>
    <t>€ HT</t>
  </si>
  <si>
    <t>ml</t>
  </si>
  <si>
    <t>Pertes</t>
  </si>
  <si>
    <t>Q</t>
  </si>
  <si>
    <t>GNT</t>
  </si>
  <si>
    <t>Béton bitumineux</t>
  </si>
  <si>
    <t>Bordures P2</t>
  </si>
  <si>
    <r>
      <t xml:space="preserve">Regards de </t>
    </r>
    <r>
      <rPr>
        <sz val="10"/>
        <rFont val="GreekC"/>
      </rPr>
      <t>∅</t>
    </r>
    <r>
      <rPr>
        <sz val="10"/>
        <rFont val="Arial"/>
        <family val="2"/>
      </rPr>
      <t>1000</t>
    </r>
  </si>
  <si>
    <t>Calcul des durées de tâches</t>
  </si>
  <si>
    <t>Mise en œuvre GNT</t>
  </si>
  <si>
    <t>Mise en œuvre Béton bitumineux</t>
  </si>
  <si>
    <t xml:space="preserve">Qté </t>
  </si>
  <si>
    <t>Mise en œuvre Bordures</t>
  </si>
  <si>
    <t>Mise en œuvre tuyaux</t>
  </si>
  <si>
    <t>Mise en œuvre regards</t>
  </si>
  <si>
    <t>Cadence journalière</t>
  </si>
  <si>
    <t>Durée de la tâche (jours)</t>
  </si>
  <si>
    <t>m2</t>
  </si>
  <si>
    <t>Total</t>
  </si>
  <si>
    <t>Main d'œuvre</t>
  </si>
  <si>
    <t>j</t>
  </si>
  <si>
    <t>Pelle y compris chauffeur</t>
  </si>
  <si>
    <t xml:space="preserve">PVHT = </t>
  </si>
  <si>
    <t xml:space="preserve">Coeff. de vente : </t>
  </si>
  <si>
    <t>TVA (20 %)</t>
  </si>
  <si>
    <t>Taux de TVA</t>
  </si>
  <si>
    <t>%</t>
  </si>
  <si>
    <t xml:space="preserve">€ </t>
  </si>
  <si>
    <t xml:space="preserve">PVTTC = </t>
  </si>
  <si>
    <t>Déboursé sec de la totalité du chantier</t>
  </si>
  <si>
    <t>Durée du chantier</t>
  </si>
  <si>
    <t>TD DQE Chantier voirie</t>
  </si>
  <si>
    <t>Tuyaux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</si>
</sst>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73" formatCode="_-* #,##0\ _€_-;\-* #,##0\ _€_-;_-* &quot;-&quot;??\ _€_-;_-@_-"/>
  </numFmts>
  <fonts count="5" x14ac:knownFonts="1">
    <font>
      <sz val="10"/>
      <name val="Arial"/>
    </font>
    <font>
      <u/>
      <sz val="10"/>
      <color indexed="10"/>
      <name val="Arial"/>
      <family val="2"/>
    </font>
    <font>
      <sz val="10"/>
      <name val="Arial"/>
      <family val="2"/>
    </font>
    <font>
      <sz val="10"/>
      <name val="Arial"/>
    </font>
    <font>
      <sz val="10"/>
      <name val="GreekC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0" fillId="0" borderId="1" xfId="0" applyNumberFormat="1" applyBorder="1"/>
    <xf numFmtId="4" fontId="0" fillId="0" borderId="1" xfId="2" applyNumberFormat="1" applyFont="1" applyBorder="1" applyAlignment="1">
      <alignment horizontal="center"/>
    </xf>
    <xf numFmtId="4" fontId="0" fillId="0" borderId="1" xfId="2" applyNumberFormat="1" applyFont="1" applyBorder="1" applyAlignment="1">
      <alignment horizontal="right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173" fontId="0" fillId="0" borderId="6" xfId="0" applyNumberFormat="1" applyBorder="1"/>
    <xf numFmtId="0" fontId="0" fillId="0" borderId="6" xfId="0" applyBorder="1" applyAlignment="1">
      <alignment horizontal="center"/>
    </xf>
    <xf numFmtId="1" fontId="0" fillId="0" borderId="1" xfId="2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7" xfId="0" applyNumberFormat="1" applyBorder="1" applyAlignment="1">
      <alignment horizontal="center"/>
    </xf>
    <xf numFmtId="3" fontId="0" fillId="0" borderId="1" xfId="2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4" fontId="0" fillId="0" borderId="2" xfId="0" applyNumberFormat="1" applyBorder="1"/>
    <xf numFmtId="0" fontId="2" fillId="0" borderId="8" xfId="0" applyFont="1" applyBorder="1"/>
    <xf numFmtId="0" fontId="0" fillId="0" borderId="3" xfId="0" applyBorder="1" applyAlignment="1">
      <alignment horizontal="right"/>
    </xf>
    <xf numFmtId="4" fontId="0" fillId="0" borderId="4" xfId="0" applyNumberFormat="1" applyBorder="1"/>
    <xf numFmtId="0" fontId="2" fillId="0" borderId="5" xfId="0" applyFont="1" applyBorder="1"/>
    <xf numFmtId="0" fontId="0" fillId="0" borderId="7" xfId="0" applyBorder="1" applyAlignment="1">
      <alignment horizontal="right"/>
    </xf>
    <xf numFmtId="0" fontId="2" fillId="0" borderId="7" xfId="0" applyFont="1" applyBorder="1" applyAlignment="1">
      <alignment horizontal="center"/>
    </xf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zoomScaleNormal="100" workbookViewId="0">
      <selection activeCell="A2" sqref="A2:E2"/>
    </sheetView>
  </sheetViews>
  <sheetFormatPr baseColWidth="10" defaultRowHeight="12.75" x14ac:dyDescent="0.2"/>
  <cols>
    <col min="1" max="1" width="28.5703125" style="1" customWidth="1"/>
    <col min="2" max="2" width="14.7109375" customWidth="1"/>
    <col min="3" max="3" width="10.42578125" style="1" customWidth="1"/>
    <col min="4" max="4" width="10.5703125" style="1" bestFit="1" customWidth="1"/>
    <col min="5" max="5" width="13.140625" customWidth="1"/>
    <col min="6" max="8" width="12" customWidth="1"/>
  </cols>
  <sheetData>
    <row r="2" spans="1:8" x14ac:dyDescent="0.2">
      <c r="A2" s="35" t="s">
        <v>41</v>
      </c>
      <c r="B2" s="10"/>
      <c r="C2" s="10"/>
      <c r="D2" s="10"/>
      <c r="E2" s="11"/>
    </row>
    <row r="4" spans="1:8" s="3" customFormat="1" x14ac:dyDescent="0.2">
      <c r="A4" s="3" t="s">
        <v>40</v>
      </c>
      <c r="C4" s="16"/>
      <c r="D4" s="16"/>
    </row>
    <row r="5" spans="1:8" s="13" customFormat="1" ht="25.5" x14ac:dyDescent="0.2">
      <c r="A5" s="14" t="s">
        <v>18</v>
      </c>
      <c r="B5" s="14" t="s">
        <v>21</v>
      </c>
      <c r="C5" s="14" t="s">
        <v>9</v>
      </c>
      <c r="D5" s="15" t="s">
        <v>25</v>
      </c>
      <c r="E5" s="15" t="s">
        <v>26</v>
      </c>
    </row>
    <row r="6" spans="1:8" x14ac:dyDescent="0.2">
      <c r="A6" s="12" t="s">
        <v>19</v>
      </c>
      <c r="B6" s="24">
        <v>16000</v>
      </c>
      <c r="C6" s="12" t="s">
        <v>5</v>
      </c>
      <c r="D6" s="2">
        <v>500</v>
      </c>
      <c r="E6" s="17">
        <f>B6/D6</f>
        <v>32</v>
      </c>
    </row>
    <row r="7" spans="1:8" x14ac:dyDescent="0.2">
      <c r="A7" s="12" t="s">
        <v>20</v>
      </c>
      <c r="B7" s="24">
        <v>40000</v>
      </c>
      <c r="C7" s="12" t="s">
        <v>27</v>
      </c>
      <c r="D7" s="2">
        <v>7000</v>
      </c>
      <c r="E7" s="17">
        <f t="shared" ref="E7:E10" si="0">B7/D7</f>
        <v>5.7142857142857144</v>
      </c>
    </row>
    <row r="8" spans="1:8" x14ac:dyDescent="0.2">
      <c r="A8" s="12" t="s">
        <v>22</v>
      </c>
      <c r="B8" s="24">
        <v>11400</v>
      </c>
      <c r="C8" s="12" t="s">
        <v>11</v>
      </c>
      <c r="D8" s="2">
        <v>200</v>
      </c>
      <c r="E8" s="17">
        <f t="shared" si="0"/>
        <v>57</v>
      </c>
    </row>
    <row r="9" spans="1:8" x14ac:dyDescent="0.2">
      <c r="A9" s="12" t="s">
        <v>23</v>
      </c>
      <c r="B9" s="24">
        <v>5700</v>
      </c>
      <c r="C9" s="12" t="s">
        <v>11</v>
      </c>
      <c r="D9" s="2">
        <v>150</v>
      </c>
      <c r="E9" s="17">
        <f t="shared" si="0"/>
        <v>38</v>
      </c>
    </row>
    <row r="10" spans="1:8" x14ac:dyDescent="0.2">
      <c r="A10" s="12" t="s">
        <v>24</v>
      </c>
      <c r="B10" s="24">
        <v>17</v>
      </c>
      <c r="C10" s="12" t="s">
        <v>7</v>
      </c>
      <c r="D10" s="23">
        <v>4</v>
      </c>
      <c r="E10" s="22">
        <f t="shared" si="0"/>
        <v>4.25</v>
      </c>
    </row>
    <row r="11" spans="1:8" x14ac:dyDescent="0.2">
      <c r="D11" s="12" t="s">
        <v>28</v>
      </c>
      <c r="E11" s="17">
        <f>SUM(E6:E10)</f>
        <v>136.96428571428572</v>
      </c>
    </row>
    <row r="13" spans="1:8" s="3" customFormat="1" x14ac:dyDescent="0.2">
      <c r="A13" s="3" t="s">
        <v>39</v>
      </c>
      <c r="C13" s="16"/>
      <c r="D13" s="16"/>
    </row>
    <row r="14" spans="1:8" s="1" customFormat="1" x14ac:dyDescent="0.2">
      <c r="A14" s="2" t="s">
        <v>0</v>
      </c>
      <c r="B14" s="12" t="s">
        <v>9</v>
      </c>
      <c r="C14" s="12" t="s">
        <v>13</v>
      </c>
      <c r="D14" s="12" t="s">
        <v>12</v>
      </c>
      <c r="E14" s="2" t="s">
        <v>1</v>
      </c>
      <c r="F14" s="2" t="s">
        <v>4</v>
      </c>
      <c r="G14" s="2" t="s">
        <v>2</v>
      </c>
      <c r="H14" s="2" t="s">
        <v>3</v>
      </c>
    </row>
    <row r="15" spans="1:8" s="1" customFormat="1" x14ac:dyDescent="0.2">
      <c r="A15" s="2" t="s">
        <v>14</v>
      </c>
      <c r="B15" s="2" t="s">
        <v>5</v>
      </c>
      <c r="C15" s="27">
        <f>B6</f>
        <v>16000</v>
      </c>
      <c r="D15" s="18">
        <v>1</v>
      </c>
      <c r="E15" s="19">
        <v>5.36</v>
      </c>
      <c r="F15" s="25"/>
      <c r="G15" s="25">
        <f>C15*D15*E15</f>
        <v>85760</v>
      </c>
      <c r="H15" s="25"/>
    </row>
    <row r="16" spans="1:8" s="1" customFormat="1" x14ac:dyDescent="0.2">
      <c r="A16" s="2" t="s">
        <v>15</v>
      </c>
      <c r="B16" s="12" t="s">
        <v>8</v>
      </c>
      <c r="C16" s="27">
        <f>B7*120/1000</f>
        <v>4800</v>
      </c>
      <c r="D16" s="18">
        <v>1</v>
      </c>
      <c r="E16" s="19">
        <v>137.19999999999999</v>
      </c>
      <c r="F16" s="25"/>
      <c r="G16" s="25">
        <f t="shared" ref="G16:G19" si="1">C16*D16*E16</f>
        <v>658560</v>
      </c>
      <c r="H16" s="25"/>
    </row>
    <row r="17" spans="1:8" s="1" customFormat="1" x14ac:dyDescent="0.2">
      <c r="A17" s="2" t="s">
        <v>16</v>
      </c>
      <c r="B17" s="12" t="s">
        <v>11</v>
      </c>
      <c r="C17" s="27">
        <v>11400</v>
      </c>
      <c r="D17" s="18">
        <v>1</v>
      </c>
      <c r="E17" s="19">
        <v>6.68</v>
      </c>
      <c r="F17" s="25"/>
      <c r="G17" s="25">
        <f t="shared" si="1"/>
        <v>76152</v>
      </c>
      <c r="H17" s="25"/>
    </row>
    <row r="18" spans="1:8" x14ac:dyDescent="0.2">
      <c r="A18" s="12" t="s">
        <v>42</v>
      </c>
      <c r="B18" s="12" t="s">
        <v>11</v>
      </c>
      <c r="C18" s="27">
        <v>5700</v>
      </c>
      <c r="D18" s="18">
        <v>1</v>
      </c>
      <c r="E18" s="19">
        <v>38.42</v>
      </c>
      <c r="F18" s="25"/>
      <c r="G18" s="25">
        <f t="shared" si="1"/>
        <v>218994</v>
      </c>
      <c r="H18" s="25"/>
    </row>
    <row r="19" spans="1:8" ht="15.75" x14ac:dyDescent="0.35">
      <c r="A19" s="12" t="s">
        <v>17</v>
      </c>
      <c r="B19" s="12" t="s">
        <v>7</v>
      </c>
      <c r="C19" s="27">
        <v>17</v>
      </c>
      <c r="D19" s="18">
        <v>1</v>
      </c>
      <c r="E19" s="19">
        <v>474.41</v>
      </c>
      <c r="F19" s="25"/>
      <c r="G19" s="25">
        <f t="shared" si="1"/>
        <v>8064.97</v>
      </c>
      <c r="H19" s="25"/>
    </row>
    <row r="20" spans="1:8" x14ac:dyDescent="0.2">
      <c r="A20" s="12" t="s">
        <v>29</v>
      </c>
      <c r="B20" s="12" t="s">
        <v>6</v>
      </c>
      <c r="C20" s="27">
        <f>ROUNDUP(E11*7,0)</f>
        <v>959</v>
      </c>
      <c r="D20" s="18">
        <v>1</v>
      </c>
      <c r="E20" s="19">
        <v>235.5</v>
      </c>
      <c r="F20" s="25">
        <f>C20*D20*E20</f>
        <v>225844.5</v>
      </c>
      <c r="G20" s="25"/>
      <c r="H20" s="25"/>
    </row>
    <row r="21" spans="1:8" x14ac:dyDescent="0.2">
      <c r="A21" s="12" t="s">
        <v>31</v>
      </c>
      <c r="B21" s="12" t="s">
        <v>30</v>
      </c>
      <c r="C21" s="27">
        <f>ROUNDUP(E11,0)</f>
        <v>137</v>
      </c>
      <c r="D21" s="18">
        <v>1</v>
      </c>
      <c r="E21" s="19">
        <f>210+7*30</f>
        <v>420</v>
      </c>
      <c r="F21" s="25"/>
      <c r="G21" s="25"/>
      <c r="H21" s="25">
        <f>C21*D21*E21</f>
        <v>57540</v>
      </c>
    </row>
    <row r="22" spans="1:8" x14ac:dyDescent="0.2">
      <c r="A22" s="2"/>
      <c r="B22" s="8"/>
      <c r="C22" s="20"/>
      <c r="D22" s="20"/>
      <c r="E22" s="21"/>
      <c r="F22" s="20">
        <f>SUM(F15:F21)</f>
        <v>225844.5</v>
      </c>
      <c r="G22" s="20">
        <f t="shared" ref="G22:H22" si="2">SUM(G15:G21)</f>
        <v>1047530.97</v>
      </c>
      <c r="H22" s="20">
        <f t="shared" si="2"/>
        <v>57540</v>
      </c>
    </row>
    <row r="23" spans="1:8" x14ac:dyDescent="0.2">
      <c r="F23" s="26">
        <f>F22+G22+H22</f>
        <v>1330915.47</v>
      </c>
      <c r="G23" s="10"/>
      <c r="H23" s="11"/>
    </row>
    <row r="25" spans="1:8" x14ac:dyDescent="0.2">
      <c r="A25" s="5"/>
      <c r="B25" s="6" t="s">
        <v>33</v>
      </c>
      <c r="C25" s="9">
        <v>1.35</v>
      </c>
      <c r="F25" s="34" t="s">
        <v>32</v>
      </c>
      <c r="G25" s="29">
        <f>F23*C25</f>
        <v>1796735.8845000002</v>
      </c>
      <c r="H25" s="30" t="s">
        <v>10</v>
      </c>
    </row>
    <row r="26" spans="1:8" x14ac:dyDescent="0.2">
      <c r="A26" s="4"/>
      <c r="B26" s="6" t="s">
        <v>35</v>
      </c>
      <c r="C26" s="9">
        <v>20</v>
      </c>
      <c r="D26" s="7" t="s">
        <v>36</v>
      </c>
      <c r="F26" s="31" t="s">
        <v>34</v>
      </c>
      <c r="G26" s="32">
        <f>G25*C26/100</f>
        <v>359347.17690000008</v>
      </c>
      <c r="H26" s="33" t="s">
        <v>37</v>
      </c>
    </row>
    <row r="28" spans="1:8" x14ac:dyDescent="0.2">
      <c r="F28" s="28" t="s">
        <v>38</v>
      </c>
      <c r="G28" s="29">
        <f>G25+G26</f>
        <v>2156083.0614</v>
      </c>
      <c r="H28" s="30" t="s">
        <v>10</v>
      </c>
    </row>
  </sheetData>
  <mergeCells count="2">
    <mergeCell ref="A2:E2"/>
    <mergeCell ref="F23:H2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Footer>&amp;Ccorrigé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chantier voirire</vt:lpstr>
      <vt:lpstr>'DQE chantier voirire'!Zone_d_impression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xxx; Catherine DHERBECOURT</dc:creator>
  <cp:lastModifiedBy>Cath</cp:lastModifiedBy>
  <cp:lastPrinted>2020-02-14T09:56:41Z</cp:lastPrinted>
  <dcterms:created xsi:type="dcterms:W3CDTF">2002-04-23T13:55:31Z</dcterms:created>
  <dcterms:modified xsi:type="dcterms:W3CDTF">2020-02-14T09:57:27Z</dcterms:modified>
</cp:coreProperties>
</file>